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raha\Desktop\Prospect League Stats\"/>
    </mc:Choice>
  </mc:AlternateContent>
  <xr:revisionPtr revIDLastSave="0" documentId="13_ncr:1_{A5E522AB-D20E-479C-B0F4-80F50FF97A85}" xr6:coauthVersionLast="47" xr6:coauthVersionMax="47" xr10:uidLastSave="{00000000-0000-0000-0000-000000000000}"/>
  <bookViews>
    <workbookView xWindow="-108" yWindow="-108" windowWidth="23256" windowHeight="14016" activeTab="1" xr2:uid="{23B702EB-4CBA-44AB-88AF-E5646D0F07DB}"/>
  </bookViews>
  <sheets>
    <sheet name="Sheet1" sheetId="12" r:id="rId1"/>
    <sheet name="Player - Hitting Data" sheetId="10" r:id="rId2"/>
    <sheet name="Team Hitting Stats1" sheetId="11" r:id="rId3"/>
    <sheet name="Team Information" sheetId="6" r:id="rId4"/>
  </sheets>
  <definedNames>
    <definedName name="ExternalData_4" localSheetId="2" hidden="1">'Team Hitting Stats1'!$A$1:$AZ$19</definedName>
    <definedName name="ExternalData_7" localSheetId="1" hidden="1">'Player - Hitting Data'!$A$1:$BD$451</definedName>
    <definedName name="ExternalData_8" localSheetId="0" hidden="1">Sheet1!$A$1:$F$19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52" i="10" l="1"/>
  <c r="R452" i="10"/>
  <c r="Q452" i="10"/>
  <c r="L452" i="10"/>
  <c r="K452" i="10"/>
  <c r="BE20" i="11"/>
  <c r="AF20" i="11"/>
  <c r="AG20" i="11"/>
  <c r="AH20" i="11"/>
  <c r="AI20" i="11"/>
  <c r="AJ20" i="11"/>
  <c r="AK20" i="11"/>
  <c r="AL20" i="11"/>
  <c r="AE20" i="11"/>
  <c r="AC20" i="11"/>
  <c r="AB20" i="11"/>
  <c r="Z20" i="11"/>
  <c r="X20" i="11"/>
  <c r="V20" i="11"/>
  <c r="U20" i="11"/>
  <c r="T20" i="11"/>
  <c r="S20" i="11"/>
  <c r="R20" i="11"/>
  <c r="Q20" i="11"/>
  <c r="O20" i="11"/>
  <c r="L20" i="11"/>
  <c r="K20" i="11"/>
  <c r="I20" i="11"/>
  <c r="F20" i="11"/>
  <c r="E20" i="11"/>
  <c r="G20" i="11" s="1"/>
  <c r="D20" i="11"/>
  <c r="P20" i="11" l="1"/>
  <c r="AD20" i="11"/>
  <c r="N20" i="11"/>
  <c r="AA20" i="11"/>
  <c r="AM20" i="11"/>
  <c r="BA20" i="11"/>
  <c r="BC20" i="11" s="1"/>
  <c r="BD20" i="11" s="1"/>
  <c r="M452" i="10"/>
  <c r="BB20" i="11"/>
  <c r="Y20" i="11"/>
  <c r="AP20" i="11"/>
  <c r="J20" i="11"/>
  <c r="AN20" i="11"/>
  <c r="M20" i="11"/>
  <c r="W20" i="11"/>
  <c r="AT20" i="11"/>
  <c r="AO20" i="11"/>
  <c r="AU20" i="11" l="1"/>
  <c r="AS20" i="11"/>
  <c r="AR20" i="11"/>
  <c r="AQ2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C620A8-9D27-4FF5-99F0-14E78E86968D}" keepAlive="1" name="Query - ALT - Basic Stats" description="Connection to the 'ALT - Basic Stats' query in the workbook." type="5" refreshedVersion="0" background="1" saveData="1">
    <dbPr connection="Provider=Microsoft.Mashup.OleDb.1;Data Source=$Workbook$;Location=&quot;ALT - Basic Stats&quot;;Extended Properties=&quot;&quot;" command="SELECT * FROM [ALT - Basic Stats]"/>
  </connection>
  <connection id="2" xr16:uid="{A84DB298-8549-40DE-96BB-0CD4DF18AA7D}" keepAlive="1" name="Query - ALT - Extended Stats" description="Connection to the 'ALT - Extended Stats' query in the workbook." type="5" refreshedVersion="0" background="1" saveData="1">
    <dbPr connection="Provider=Microsoft.Mashup.OleDb.1;Data Source=$Workbook$;Location=&quot;ALT - Extended Stats&quot;;Extended Properties=&quot;&quot;" command="SELECT * FROM [ALT - Extended Stats]"/>
  </connection>
  <connection id="3" xr16:uid="{91EE6255-DB80-4EB8-8FEA-A02126116528}" keepAlive="1" name="Query - BRL - Basic Stats" description="Connection to the 'BRL - Basic Stats' query in the workbook." type="5" refreshedVersion="0" background="1" saveData="1">
    <dbPr connection="Provider=Microsoft.Mashup.OleDb.1;Data Source=$Workbook$;Location=&quot;BRL - Basic Stats&quot;;Extended Properties=&quot;&quot;" command="SELECT * FROM [BRL - Basic Stats]"/>
  </connection>
  <connection id="4" xr16:uid="{46ED75D5-B0B8-4CD1-B113-0C7229764E20}" keepAlive="1" name="Query - BRL - Extended Stats" description="Connection to the 'BRL - Extended Stats' query in the workbook." type="5" refreshedVersion="0" background="1" saveData="1">
    <dbPr connection="Provider=Microsoft.Mashup.OleDb.1;Data Source=$Workbook$;Location=&quot;BRL - Extended Stats&quot;;Extended Properties=&quot;&quot;" command="SELECT * FROM [BRL - Extended Stats]"/>
  </connection>
  <connection id="5" xr16:uid="{ED247C09-F742-46DD-8434-EE999C96611E}" keepAlive="1" name="Query - CCY - Basic Stats" description="Connection to the 'CCY - Basic Stats' query in the workbook." type="5" refreshedVersion="0" background="1" saveData="1">
    <dbPr connection="Provider=Microsoft.Mashup.OleDb.1;Data Source=$Workbook$;Location=&quot;CCY - Basic Stats&quot;;Extended Properties=&quot;&quot;" command="SELECT * FROM [CCY - Basic Stats]"/>
  </connection>
  <connection id="6" xr16:uid="{FBA77206-826B-436F-86EA-48F41A910608}" keepAlive="1" name="Query - CCY - Extended Stats" description="Connection to the 'CCY - Extended Stats' query in the workbook." type="5" refreshedVersion="0" background="1" saveData="1">
    <dbPr connection="Provider=Microsoft.Mashup.OleDb.1;Data Source=$Workbook$;Location=&quot;CCY - Extended Stats&quot;;Extended Properties=&quot;&quot;" command="SELECT * FROM [CCY - Extended Stats]"/>
  </connection>
  <connection id="7" xr16:uid="{B382BA6A-9530-453E-B566-614B4DFF55BD}" keepAlive="1" name="Query - CGR - Basic Stats" description="Connection to the 'CGR - Basic Stats' query in the workbook." type="5" refreshedVersion="0" background="1" saveData="1">
    <dbPr connection="Provider=Microsoft.Mashup.OleDb.1;Data Source=$Workbook$;Location=&quot;CGR - Basic Stats&quot;;Extended Properties=&quot;&quot;" command="SELECT * FROM [CGR - Basic Stats]"/>
  </connection>
  <connection id="8" xr16:uid="{902DF7E6-012B-4131-A550-EAA7D7B1C2F6}" keepAlive="1" name="Query - CGR - Extended Stats" description="Connection to the 'CGR - Extended Stats' query in the workbook." type="5" refreshedVersion="0" background="1" saveData="1">
    <dbPr connection="Provider=Microsoft.Mashup.OleDb.1;Data Source=$Workbook$;Location=&quot;CGR - Extended Stats&quot;;Extended Properties=&quot;&quot;" command="SELECT * FROM [CGR - Extended Stats]"/>
  </connection>
  <connection id="9" xr16:uid="{4298A449-07C1-45BC-8974-E9F01CB41663}" keepAlive="1" name="Query - CHI - Basic Stats" description="Connection to the 'CHI - Basic Stats' query in the workbook." type="5" refreshedVersion="0" background="1" saveData="1">
    <dbPr connection="Provider=Microsoft.Mashup.OleDb.1;Data Source=$Workbook$;Location=&quot;CHI - Basic Stats&quot;;Extended Properties=&quot;&quot;" command="SELECT * FROM [CHI - Basic Stats]"/>
  </connection>
  <connection id="10" xr16:uid="{1B24699B-D545-4172-B2B5-CF9DB14CB544}" keepAlive="1" name="Query - CHI - Extended Stats" description="Connection to the 'CHI - Extended Stats' query in the workbook." type="5" refreshedVersion="0" background="1" saveData="1">
    <dbPr connection="Provider=Microsoft.Mashup.OleDb.1;Data Source=$Workbook$;Location=&quot;CHI - Extended Stats&quot;;Extended Properties=&quot;&quot;" command="SELECT * FROM [CHI - Extended Stats]"/>
  </connection>
  <connection id="11" xr16:uid="{FDA51982-A023-4F4E-BEF9-90E706A6D200}" keepAlive="1" name="Query - CLN - Basic Stats" description="Connection to the 'CLN - Basic Stats' query in the workbook." type="5" refreshedVersion="0" background="1" saveData="1">
    <dbPr connection="Provider=Microsoft.Mashup.OleDb.1;Data Source=$Workbook$;Location=&quot;CLN - Basic Stats&quot;;Extended Properties=&quot;&quot;" command="SELECT * FROM [CLN - Basic Stats]"/>
  </connection>
  <connection id="12" xr16:uid="{DF1D21FF-CE5E-4332-B09F-59FAC13C1694}" keepAlive="1" name="Query - CLN - Extended Stats" description="Connection to the 'CLN - Extended Stats' query in the workbook." type="5" refreshedVersion="0" background="1" saveData="1">
    <dbPr connection="Provider=Microsoft.Mashup.OleDb.1;Data Source=$Workbook$;Location=&quot;CLN - Extended Stats&quot;;Extended Properties=&quot;&quot;" command="SELECT * FROM [CLN - Extended Stats]"/>
  </connection>
  <connection id="13" xr16:uid="{FF755808-D964-4AD1-8DAF-C9CD348A306B}" keepAlive="1" name="Query - DAN - Basic Stats" description="Connection to the 'DAN - Basic Stats' query in the workbook." type="5" refreshedVersion="0" background="1" saveData="1">
    <dbPr connection="Provider=Microsoft.Mashup.OleDb.1;Data Source=$Workbook$;Location=&quot;DAN - Basic Stats&quot;;Extended Properties=&quot;&quot;" command="SELECT * FROM [DAN - Basic Stats]"/>
  </connection>
  <connection id="14" xr16:uid="{4DA5F271-0D6A-4DA7-8C94-7738B1FB44ED}" keepAlive="1" name="Query - DAN - Extended Stats" description="Connection to the 'DAN - Extended Stats' query in the workbook." type="5" refreshedVersion="0" background="1" saveData="1">
    <dbPr connection="Provider=Microsoft.Mashup.OleDb.1;Data Source=$Workbook$;Location=&quot;DAN - Extended Stats&quot;;Extended Properties=&quot;&quot;" command="SELECT * FROM [DAN - Extended Stats]"/>
  </connection>
  <connection id="15" xr16:uid="{5980FF65-9A15-4C77-8D31-2811C4E8F804}" keepAlive="1" name="Query - DUB - Basic Stats" description="Connection to the 'DUB - Basic Stats' query in the workbook." type="5" refreshedVersion="0" background="1" saveData="1">
    <dbPr connection="Provider=Microsoft.Mashup.OleDb.1;Data Source=$Workbook$;Location=&quot;DUB - Basic Stats&quot;;Extended Properties=&quot;&quot;" command="SELECT * FROM [DUB - Basic Stats]"/>
  </connection>
  <connection id="16" xr16:uid="{ECB92FD9-4BC1-4CB3-B18F-E554F0784F2D}" keepAlive="1" name="Query - DUB - Extended Stats" description="Connection to the 'DUB - Extended Stats' query in the workbook." type="5" refreshedVersion="0" background="1" saveData="1">
    <dbPr connection="Provider=Microsoft.Mashup.OleDb.1;Data Source=$Workbook$;Location=&quot;DUB - Extended Stats&quot;;Extended Properties=&quot;&quot;" command="SELECT * FROM [DUB - Extended Stats]"/>
  </connection>
  <connection id="17" xr16:uid="{65DE5332-F51C-41FF-8F3D-E7E7BA0947B8}" keepAlive="1" name="Query - FCR - Basic Stats" description="Connection to the 'FCR - Basic Stats' query in the workbook." type="5" refreshedVersion="0" background="1" saveData="1">
    <dbPr connection="Provider=Microsoft.Mashup.OleDb.1;Data Source=$Workbook$;Location=&quot;FCR - Basic Stats&quot;;Extended Properties=&quot;&quot;" command="SELECT * FROM [FCR - Basic Stats]"/>
  </connection>
  <connection id="18" xr16:uid="{976C4D2B-8574-4550-8CCE-C93613020A33}" keepAlive="1" name="Query - FCR - Extended Stats" description="Connection to the 'FCR - Extended Stats' query in the workbook." type="5" refreshedVersion="0" background="1" saveData="1">
    <dbPr connection="Provider=Microsoft.Mashup.OleDb.1;Data Source=$Workbook$;Location=&quot;FCR - Extended Stats&quot;;Extended Properties=&quot;&quot;" command="SELECT * FROM [FCR - Extended Stats]"/>
  </connection>
  <connection id="19" xr16:uid="{62DB68E6-7399-403E-970D-20DD69B7003A}" keepAlive="1" name="Query - IVY - Basic Stats" description="Connection to the 'IVY - Basic Stats' query in the workbook." type="5" refreshedVersion="0" background="1" saveData="1">
    <dbPr connection="Provider=Microsoft.Mashup.OleDb.1;Data Source=$Workbook$;Location=&quot;IVY - Basic Stats&quot;;Extended Properties=&quot;&quot;" command="SELECT * FROM [IVY - Basic Stats]"/>
  </connection>
  <connection id="20" xr16:uid="{D7515624-7A8E-4EBF-A7EC-70F763451E8A}" keepAlive="1" name="Query - IVY - Extended Stats" description="Connection to the 'IVY - Extended Stats' query in the workbook." type="5" refreshedVersion="0" background="1" saveData="1">
    <dbPr connection="Provider=Microsoft.Mashup.OleDb.1;Data Source=$Workbook$;Location=&quot;IVY - Extended Stats&quot;;Extended Properties=&quot;&quot;" command="SELECT * FROM [IVY - Extended Stats]"/>
  </connection>
  <connection id="21" xr16:uid="{46922923-2F19-4396-8C65-8CF5DC3413BF}" keepAlive="1" name="Query - JAX - Basic Stats" description="Connection to the 'JAX - Basic Stats' query in the workbook." type="5" refreshedVersion="0" background="1" saveData="1">
    <dbPr connection="Provider=Microsoft.Mashup.OleDb.1;Data Source=$Workbook$;Location=&quot;JAX - Basic Stats&quot;;Extended Properties=&quot;&quot;" command="SELECT * FROM [JAX - Basic Stats]"/>
  </connection>
  <connection id="22" xr16:uid="{0F5A46B0-7F4C-4A4D-9E21-24A7552ED13F}" keepAlive="1" name="Query - JAX - Extended Stats" description="Connection to the 'JAX - Extended Stats' query in the workbook." type="5" refreshedVersion="0" background="1" saveData="1">
    <dbPr connection="Provider=Microsoft.Mashup.OleDb.1;Data Source=$Workbook$;Location=&quot;JAX - Extended Stats&quot;;Extended Properties=&quot;&quot;" command="SELECT * FROM [JAX - Extended Stats]"/>
  </connection>
  <connection id="23" xr16:uid="{748DF2F8-7810-4685-8DDA-41CE77D78428}" keepAlive="1" name="Query - JNT - Basic Stats" description="Connection to the 'JNT - Basic Stats' query in the workbook." type="5" refreshedVersion="0" background="1" saveData="1">
    <dbPr connection="Provider=Microsoft.Mashup.OleDb.1;Data Source=$Workbook$;Location=&quot;JNT - Basic Stats&quot;;Extended Properties=&quot;&quot;" command="SELECT * FROM [JNT - Basic Stats]"/>
  </connection>
  <connection id="24" xr16:uid="{6F4FA771-7789-48C6-AC3A-AB8E329B9671}" keepAlive="1" name="Query - JNT - Extended Stats" description="Connection to the 'JNT - Extended Stats' query in the workbook." type="5" refreshedVersion="0" background="1" saveData="1">
    <dbPr connection="Provider=Microsoft.Mashup.OleDb.1;Data Source=$Workbook$;Location=&quot;JNT - Extended Stats&quot;;Extended Properties=&quot;&quot;" command="SELECT * FROM [JNT - Extended Stats]"/>
  </connection>
  <connection id="25" xr16:uid="{DF8CF680-05BE-4439-B1EC-A49A08E57078}" keepAlive="1" name="Query - LAF - Basic Stats" description="Connection to the 'LAF - Basic Stats' query in the workbook." type="5" refreshedVersion="0" background="1" saveData="1">
    <dbPr connection="Provider=Microsoft.Mashup.OleDb.1;Data Source=$Workbook$;Location=&quot;LAF - Basic Stats&quot;;Extended Properties=&quot;&quot;" command="SELECT * FROM [LAF - Basic Stats]"/>
  </connection>
  <connection id="26" xr16:uid="{6AB46CAD-91BA-415D-B8BA-5ACB2973FD51}" keepAlive="1" name="Query - LAF - Extended Stats" description="Connection to the 'LAF - Extended Stats' query in the workbook." type="5" refreshedVersion="0" background="1" saveData="1">
    <dbPr connection="Provider=Microsoft.Mashup.OleDb.1;Data Source=$Workbook$;Location=&quot;LAF - Extended Stats&quot;;Extended Properties=&quot;&quot;" command="SELECT * FROM [LAF - Extended Stats]"/>
  </connection>
  <connection id="27" xr16:uid="{79073F91-B2AD-4BB1-8880-CA34E8894D82}" keepAlive="1" name="Query - NOR - Basic Stats" description="Connection to the 'NOR - Basic Stats' query in the workbook." type="5" refreshedVersion="0" background="1" saveData="1">
    <dbPr connection="Provider=Microsoft.Mashup.OleDb.1;Data Source=$Workbook$;Location=&quot;NOR - Basic Stats&quot;;Extended Properties=&quot;&quot;" command="SELECT * FROM [NOR - Basic Stats]"/>
  </connection>
  <connection id="28" xr16:uid="{B9E05151-277D-4B31-A840-513475BA57ED}" keepAlive="1" name="Query - NOR - Extended Stats" description="Connection to the 'NOR - Extended Stats' query in the workbook." type="5" refreshedVersion="0" background="1" saveData="1">
    <dbPr connection="Provider=Microsoft.Mashup.OleDb.1;Data Source=$Workbook$;Location=&quot;NOR - Extended Stats&quot;;Extended Properties=&quot;&quot;" command="SELECT * FROM [NOR - Extended Stats]"/>
  </connection>
  <connection id="29" xr16:uid="{760D9AD7-5631-4A2D-8154-6E98171ACC00}" keepAlive="1" name="Query - OFL - Basic Stats" description="Connection to the 'OFL - Basic Stats' query in the workbook." type="5" refreshedVersion="0" background="1" saveData="1">
    <dbPr connection="Provider=Microsoft.Mashup.OleDb.1;Data Source=$Workbook$;Location=&quot;OFL - Basic Stats&quot;;Extended Properties=&quot;&quot;" command="SELECT * FROM [OFL - Basic Stats]"/>
  </connection>
  <connection id="30" xr16:uid="{390C1A18-9553-49FF-8239-4EA259613F04}" keepAlive="1" name="Query - OFL - Extended Stats" description="Connection to the 'OFL - Extended Stats' query in the workbook." type="5" refreshedVersion="0" background="1" saveData="1">
    <dbPr connection="Provider=Microsoft.Mashup.OleDb.1;Data Source=$Workbook$;Location=&quot;OFL - Extended Stats&quot;;Extended Properties=&quot;&quot;" command="SELECT * FROM [OFL - Extended Stats]"/>
  </connection>
  <connection id="31" xr16:uid="{51C141FD-4319-489B-AF2A-3A0734188FEC}" keepAlive="1" name="Query - Player - Basic Stats1" description="Connection to the 'Player - Basic Stats1' query in the workbook." type="5" refreshedVersion="0" background="1" saveData="1">
    <dbPr connection="Provider=Microsoft.Mashup.OleDb.1;Data Source=$Workbook$;Location=&quot;Player - Basic Stats1&quot;;Extended Properties=&quot;&quot;" command="SELECT * FROM [Player - Basic Stats1]"/>
  </connection>
  <connection id="32" xr16:uid="{BC806CDE-21AB-48AA-BDBD-CA0C7531831E}" keepAlive="1" name="Query - Player - Extended Stats1" description="Connection to the 'Player - Extended Stats1' query in the workbook." type="5" refreshedVersion="0" background="1" saveData="1">
    <dbPr connection="Provider=Microsoft.Mashup.OleDb.1;Data Source=$Workbook$;Location=&quot;Player - Extended Stats1&quot;;Extended Properties=&quot;&quot;" command="SELECT * FROM [Player - Extended Stats1]"/>
  </connection>
  <connection id="33" xr16:uid="{C3E8C28F-5B9A-4CD9-9D0F-EFCF5FB6618C}" keepAlive="1" name="Query - Player - Hitting Stats1" description="Connection to the 'Player - Hitting Stats1' query in the workbook." type="5" refreshedVersion="8" background="1" saveData="1">
    <dbPr connection="Provider=Microsoft.Mashup.OleDb.1;Data Source=$Workbook$;Location=&quot;Player - Hitting Stats1&quot;;Extended Properties=&quot;&quot;" command="SELECT * FROM [Player - Hitting Stats1]"/>
  </connection>
  <connection id="34" xr16:uid="{4B4B8BE7-AC19-4F4A-B7F3-10FF65B2008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35" xr16:uid="{929EEC47-22F0-4D72-902D-61357C09634E}" keepAlive="1" name="Query - SPR - Basic Stats" description="Connection to the 'SPR - Basic Stats' query in the workbook." type="5" refreshedVersion="0" background="1" saveData="1">
    <dbPr connection="Provider=Microsoft.Mashup.OleDb.1;Data Source=$Workbook$;Location=&quot;SPR - Basic Stats&quot;;Extended Properties=&quot;&quot;" command="SELECT * FROM [SPR - Basic Stats]"/>
  </connection>
  <connection id="36" xr16:uid="{A79D1EA9-DF99-4E18-8048-7C9BEE2C8D7E}" keepAlive="1" name="Query - SPR - Extended Stats" description="Connection to the 'SPR - Extended Stats' query in the workbook." type="5" refreshedVersion="0" background="1" saveData="1">
    <dbPr connection="Provider=Microsoft.Mashup.OleDb.1;Data Source=$Workbook$;Location=&quot;SPR - Extended Stats&quot;;Extended Properties=&quot;&quot;" command="SELECT * FROM [SPR - Extended Stats]"/>
  </connection>
  <connection id="37" xr16:uid="{65E24384-3C37-4CAE-95DC-170EB0040241}" keepAlive="1" name="Query - Team - Basic Stats" description="Connection to the 'Team - Basic Stats' query in the workbook." type="5" refreshedVersion="0" background="1" saveData="1">
    <dbPr connection="Provider=Microsoft.Mashup.OleDb.1;Data Source=$Workbook$;Location=&quot;Team - Basic Stats&quot;;Extended Properties=&quot;&quot;" command="SELECT * FROM [Team - Basic Stats]"/>
  </connection>
  <connection id="38" xr16:uid="{D3617F4A-7BC7-4661-AE52-CDADA125E6A6}" keepAlive="1" name="Query - Team - Extended Stats" description="Connection to the 'Team - Extended Stats' query in the workbook." type="5" refreshedVersion="0" background="1" saveData="1">
    <dbPr connection="Provider=Microsoft.Mashup.OleDb.1;Data Source=$Workbook$;Location=&quot;Team - Extended Stats&quot;;Extended Properties=&quot;&quot;" command="SELECT * FROM [Team - Extended Stats]"/>
  </connection>
  <connection id="39" xr16:uid="{2F958BFC-A1C2-4B39-B330-7EEBCA9E5EC8}" keepAlive="1" name="Query - Team G Played Chart" description="Connection to the 'Team G Played Chart' query in the workbook." type="5" refreshedVersion="0" background="1" saveData="1">
    <dbPr connection="Provider=Microsoft.Mashup.OleDb.1;Data Source=$Workbook$;Location=&quot;Team G Played Chart&quot;;Extended Properties=&quot;&quot;" command="SELECT * FROM [Team G Played Chart]"/>
  </connection>
  <connection id="40" xr16:uid="{32BC1F13-BFAA-4121-A338-15BA826AB26C}" keepAlive="1" name="Query - Team Hitting Stats" description="Connection to the 'Team Hitting Stats' query in the workbook." type="5" refreshedVersion="8" background="1" saveData="1">
    <dbPr connection="Provider=Microsoft.Mashup.OleDb.1;Data Source=$Workbook$;Location=&quot;Team Hitting Stats&quot;;Extended Properties=&quot;&quot;" command="SELECT * FROM [Team Hitting Stats]"/>
  </connection>
  <connection id="41" xr16:uid="{248CCE4A-6EEA-4C7F-866A-51BD06DB7A97}" keepAlive="1" name="Query - Team Hitting Stats1" description="Connection to the 'Team Hitting Stats1' query in the workbook." type="5" refreshedVersion="8" background="1" saveData="1">
    <dbPr connection="Provider=Microsoft.Mashup.OleDb.1;Data Source=$Workbook$;Location=&quot;Team Hitting Stats1&quot;;Extended Properties=&quot;&quot;" command="SELECT * FROM [Team Hitting Stats1]"/>
  </connection>
  <connection id="42" xr16:uid="{41A62CB2-A516-4970-A9D4-03C8C5821B4F}" keepAlive="1" name="Query - TER - Basic Stats" description="Connection to the 'TER - Basic Stats' query in the workbook." type="5" refreshedVersion="0" background="1" saveData="1">
    <dbPr connection="Provider=Microsoft.Mashup.OleDb.1;Data Source=$Workbook$;Location=&quot;TER - Basic Stats&quot;;Extended Properties=&quot;&quot;" command="SELECT * FROM [TER - Basic Stats]"/>
  </connection>
  <connection id="43" xr16:uid="{3AB42D1D-D084-401C-8759-817F10767443}" keepAlive="1" name="Query - TER - Extended Stats" description="Connection to the 'TER - Extended Stats' query in the workbook." type="5" refreshedVersion="0" background="1" saveData="1">
    <dbPr connection="Provider=Microsoft.Mashup.OleDb.1;Data Source=$Workbook$;Location=&quot;TER - Extended Stats&quot;;Extended Properties=&quot;&quot;" command="SELECT * FROM [TER - Extended Stats]"/>
  </connection>
  <connection id="44" xr16:uid="{EEDA4848-6129-4A01-AE77-00BC29823C6C}" keepAlive="1" name="Query - THR - Basic Stats" description="Connection to the 'THR - Basic Stats' query in the workbook." type="5" refreshedVersion="0" background="1" saveData="1">
    <dbPr connection="Provider=Microsoft.Mashup.OleDb.1;Data Source=$Workbook$;Location=&quot;THR - Basic Stats&quot;;Extended Properties=&quot;&quot;" command="SELECT * FROM [THR - Basic Stats]"/>
  </connection>
  <connection id="45" xr16:uid="{657932C1-27BB-489D-913C-7C88A028DC7E}" keepAlive="1" name="Query - THR - Extended Stats" description="Connection to the 'THR - Extended Stats' query in the workbook." type="5" refreshedVersion="0" background="1" saveData="1">
    <dbPr connection="Provider=Microsoft.Mashup.OleDb.1;Data Source=$Workbook$;Location=&quot;THR - Extended Stats&quot;;Extended Properties=&quot;&quot;" command="SELECT * FROM [THR - Extended Stats]"/>
  </connection>
</connections>
</file>

<file path=xl/sharedStrings.xml><?xml version="1.0" encoding="utf-8"?>
<sst xmlns="http://schemas.openxmlformats.org/spreadsheetml/2006/main" count="4728" uniqueCount="1690">
  <si>
    <t>Name</t>
  </si>
  <si>
    <t>Alton River Dragons</t>
  </si>
  <si>
    <t>Burlington Bees</t>
  </si>
  <si>
    <t>Cape Catfish</t>
  </si>
  <si>
    <t>Champion City Kings</t>
  </si>
  <si>
    <t>Chillicothe Paints</t>
  </si>
  <si>
    <t>Clinton LumberKings</t>
  </si>
  <si>
    <t>Danville Dans</t>
  </si>
  <si>
    <t>Dubois County Bombers</t>
  </si>
  <si>
    <t>Full Count Rhythm</t>
  </si>
  <si>
    <t>Illinois Valley Pistol Shrimp</t>
  </si>
  <si>
    <t>Jackson Rockabillys</t>
  </si>
  <si>
    <t>Johnstown Mill Rats</t>
  </si>
  <si>
    <t>Lafayette Aviators</t>
  </si>
  <si>
    <t>Normal CornBelters</t>
  </si>
  <si>
    <t>O'Fallon Hoots</t>
  </si>
  <si>
    <t>REX Baseball</t>
  </si>
  <si>
    <t>Springfield Lucky Horseshoes</t>
  </si>
  <si>
    <t>Thrillville Thrillbillies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</si>
  <si>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</si>
  <si>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</si>
  <si>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</si>
  <si>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</si>
  <si>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</si>
  <si>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</si>
  <si>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</si>
  <si>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</si>
  <si>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</si>
  <si>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</si>
  <si>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SB</t>
  </si>
  <si>
    <t>CS</t>
  </si>
  <si>
    <t>AVG</t>
  </si>
  <si>
    <t>OBP</t>
  </si>
  <si>
    <t>SLG</t>
  </si>
  <si>
    <t>HBP</t>
  </si>
  <si>
    <t>SF</t>
  </si>
  <si>
    <t>SH</t>
  </si>
  <si>
    <t>TB</t>
  </si>
  <si>
    <t>XBH</t>
  </si>
  <si>
    <t>HDP</t>
  </si>
  <si>
    <t>GO</t>
  </si>
  <si>
    <t>FO</t>
  </si>
  <si>
    <t>GO/FO</t>
  </si>
  <si>
    <t>PA</t>
  </si>
  <si>
    <t>OPS</t>
  </si>
  <si>
    <t>TTO</t>
  </si>
  <si>
    <t>BABIP</t>
  </si>
  <si>
    <t>BB%</t>
  </si>
  <si>
    <t>K%</t>
  </si>
  <si>
    <t>TTO%</t>
  </si>
  <si>
    <t>SB%</t>
  </si>
  <si>
    <t>1B</t>
  </si>
  <si>
    <t>wOBA</t>
  </si>
  <si>
    <t>R/G</t>
  </si>
  <si>
    <t>H/G</t>
  </si>
  <si>
    <t>Conference</t>
  </si>
  <si>
    <t>Division</t>
  </si>
  <si>
    <t>Eastern</t>
  </si>
  <si>
    <t>Northeast</t>
  </si>
  <si>
    <t>Western</t>
  </si>
  <si>
    <t>South</t>
  </si>
  <si>
    <t>Central</t>
  </si>
  <si>
    <t>Northwest</t>
  </si>
  <si>
    <t>Team Name</t>
  </si>
  <si>
    <t>Team Abbreviation</t>
  </si>
  <si>
    <t>CCY</t>
  </si>
  <si>
    <t>CHI</t>
  </si>
  <si>
    <t>JNT</t>
  </si>
  <si>
    <t>LAF</t>
  </si>
  <si>
    <t>DAN</t>
  </si>
  <si>
    <t>Normal Cornbelters</t>
  </si>
  <si>
    <t>NOR</t>
  </si>
  <si>
    <t>TER</t>
  </si>
  <si>
    <t>SPR</t>
  </si>
  <si>
    <t>BRL</t>
  </si>
  <si>
    <t>CLN</t>
  </si>
  <si>
    <t>IVY</t>
  </si>
  <si>
    <t>ALT</t>
  </si>
  <si>
    <t>CGR</t>
  </si>
  <si>
    <t>JAX</t>
  </si>
  <si>
    <t>OFL</t>
  </si>
  <si>
    <t>THR</t>
  </si>
  <si>
    <t>DUB</t>
  </si>
  <si>
    <t>FCR</t>
  </si>
  <si>
    <t>PA/G</t>
  </si>
  <si>
    <t>R/PA</t>
  </si>
  <si>
    <t>ISO</t>
  </si>
  <si>
    <t>RC</t>
  </si>
  <si>
    <t>#</t>
  </si>
  <si>
    <t>31</t>
  </si>
  <si>
    <t>Nicholas
                                                                        Weyrich</t>
  </si>
  <si>
    <t>Jr</t>
  </si>
  <si>
    <t>RHP</t>
  </si>
  <si>
    <t>2</t>
  </si>
  <si>
    <t>9</t>
  </si>
  <si>
    <t>1</t>
  </si>
  <si>
    <t>-</t>
  </si>
  <si>
    <t>4</t>
  </si>
  <si>
    <t>19</t>
  </si>
  <si>
    <t>Jacob
                                                                        Baller</t>
  </si>
  <si>
    <t>So</t>
  </si>
  <si>
    <t>IF</t>
  </si>
  <si>
    <t>8</t>
  </si>
  <si>
    <t>10</t>
  </si>
  <si>
    <t>Louis
                                                                        Florida</t>
  </si>
  <si>
    <t>OF</t>
  </si>
  <si>
    <t>3</t>
  </si>
  <si>
    <t>7</t>
  </si>
  <si>
    <t>Johnny
                                                                        Costella</t>
  </si>
  <si>
    <t>Fr</t>
  </si>
  <si>
    <t>6</t>
  </si>
  <si>
    <t>Evan
                                                                        Houseman</t>
  </si>
  <si>
    <t>Nate
                                                                        Miller</t>
  </si>
  <si>
    <t>C</t>
  </si>
  <si>
    <t>21</t>
  </si>
  <si>
    <t>Ray
                                                                        Hawkins</t>
  </si>
  <si>
    <t>5</t>
  </si>
  <si>
    <t>22</t>
  </si>
  <si>
    <t>Preston
                                                                        Steele</t>
  </si>
  <si>
    <t>34</t>
  </si>
  <si>
    <t>Will
                                                                        Balgo</t>
  </si>
  <si>
    <t>17</t>
  </si>
  <si>
    <t>Salvador
                                                                        Diaz</t>
  </si>
  <si>
    <t>16</t>
  </si>
  <si>
    <t>Ben
                                                                        Major</t>
  </si>
  <si>
    <t>18</t>
  </si>
  <si>
    <t>Justin
                                                                        Maurer</t>
  </si>
  <si>
    <t>Clay
                                                                        Burdette</t>
  </si>
  <si>
    <t>26</t>
  </si>
  <si>
    <t>Felix
                                                                        Polanco</t>
  </si>
  <si>
    <t>Alex
                                                                        Bemis</t>
  </si>
  <si>
    <t>Eric
                                                                        Colaco</t>
  </si>
  <si>
    <t>Alex
                                                                        Monile</t>
  </si>
  <si>
    <t>Cole
                                                                        Raile</t>
  </si>
  <si>
    <t>Graham
                                                                        Solak</t>
  </si>
  <si>
    <t>Samuel
                                                                        Fabian</t>
  </si>
  <si>
    <t>Alex
                                                                        Richter</t>
  </si>
  <si>
    <t>Taft
                                                                        Middleton</t>
  </si>
  <si>
    <t>13</t>
  </si>
  <si>
    <t>Aidan
                                                                        Rice</t>
  </si>
  <si>
    <t>12</t>
  </si>
  <si>
    <t>Michael
                                                                        Ryan</t>
  </si>
  <si>
    <t>Sebastian
                                                                        Arguelles</t>
  </si>
  <si>
    <t>Josh
                                                                        Davis</t>
  </si>
  <si>
    <t>Darryl
                                                                        Dilworth II</t>
  </si>
  <si>
    <t>Graham
                                                                        Mastros</t>
  </si>
  <si>
    <t>25</t>
  </si>
  <si>
    <t>Nolan
                                                                        Farley</t>
  </si>
  <si>
    <t>Mac
                                                                        Ketchin</t>
  </si>
  <si>
    <t>Brenden
                                                                        Stressler</t>
  </si>
  <si>
    <t>11</t>
  </si>
  <si>
    <t>Grant
                                                                        Haas</t>
  </si>
  <si>
    <t>Owen
                                                                        Anderson</t>
  </si>
  <si>
    <t>Zen
                                                                        Hiatt</t>
  </si>
  <si>
    <t>Cade
                                                                        Moore</t>
  </si>
  <si>
    <t>Gabriel
                                                                        Medina</t>
  </si>
  <si>
    <t>Sr</t>
  </si>
  <si>
    <t>27</t>
  </si>
  <si>
    <t>Joey
                                                                        Milto</t>
  </si>
  <si>
    <t>Kendric
                                                                        Sorgius</t>
  </si>
  <si>
    <t>Cooper
                                                                        Blythe</t>
  </si>
  <si>
    <t>20</t>
  </si>
  <si>
    <t>Jace
                                                                        Burton</t>
  </si>
  <si>
    <t>Kyle
                                                                        Prindle</t>
  </si>
  <si>
    <t>38</t>
  </si>
  <si>
    <t>Charlie
                                                                        Rife</t>
  </si>
  <si>
    <t>42</t>
  </si>
  <si>
    <t>Ricardo
                                                                        Serra</t>
  </si>
  <si>
    <t>Drew
                                                                        Bradley</t>
  </si>
  <si>
    <t>44</t>
  </si>
  <si>
    <t>Jonny
                                                                        Marquez</t>
  </si>
  <si>
    <t>23</t>
  </si>
  <si>
    <t>Brevin
                                                                        Brisack</t>
  </si>
  <si>
    <t>Jace
                                                                        Druschel</t>
  </si>
  <si>
    <t>Olivia
                                                                        Pichardo</t>
  </si>
  <si>
    <t>Xander
                                                                        Willis</t>
  </si>
  <si>
    <t>15</t>
  </si>
  <si>
    <t>Derek
                                                                        Roy</t>
  </si>
  <si>
    <t>14</t>
  </si>
  <si>
    <t>Brett
                                                                        Vondohlen</t>
  </si>
  <si>
    <t>Andrew
                                                                        Hunt</t>
  </si>
  <si>
    <t>28</t>
  </si>
  <si>
    <t>Kaden
                                                                        Wilks</t>
  </si>
  <si>
    <t>Parker
                                                                        McDonald</t>
  </si>
  <si>
    <t>Joe
                                                                        Watkins</t>
  </si>
  <si>
    <t>Aiden
                                                                        Gibson</t>
  </si>
  <si>
    <t>32</t>
  </si>
  <si>
    <t>Jacob
                                                                        Rowold</t>
  </si>
  <si>
    <t>Lawson
                                                                        Tea</t>
  </si>
  <si>
    <t>40</t>
  </si>
  <si>
    <t>Ramie
                                                                        Harrison</t>
  </si>
  <si>
    <t>Jacob
                                                                        Tobias</t>
  </si>
  <si>
    <t>Wyatt
                                                                        Fooks</t>
  </si>
  <si>
    <t>Jackson
                                                                        Cauthron</t>
  </si>
  <si>
    <t>Landon
                                                                        Meyer</t>
  </si>
  <si>
    <t>33</t>
  </si>
  <si>
    <t>Peyton
                                                                        Starr</t>
  </si>
  <si>
    <t>Colton
                                                                        Ayres</t>
  </si>
  <si>
    <t>Cael
                                                                        Magill</t>
  </si>
  <si>
    <t>Max
                                                                        Humphrey</t>
  </si>
  <si>
    <t>Parker
                                                                        Martin</t>
  </si>
  <si>
    <t>Garrett
                                                                        Pancione</t>
  </si>
  <si>
    <t>Chance
                                                                        Satcho</t>
  </si>
  <si>
    <t>Logan
                                                                        Myers</t>
  </si>
  <si>
    <t>Carter
                                                                        Rust</t>
  </si>
  <si>
    <t>Jack
                                                                        Newman</t>
  </si>
  <si>
    <t>Austin
                                                                        Stalker</t>
  </si>
  <si>
    <t>Joey
                                                                        Perry</t>
  </si>
  <si>
    <t>Wesley
                                                                        Parker</t>
  </si>
  <si>
    <t>Jacob
                                                                        Danneman</t>
  </si>
  <si>
    <t>Josiah
                                                                        Miller</t>
  </si>
  <si>
    <t>35</t>
  </si>
  <si>
    <t>Tucker
                                                                        Platt</t>
  </si>
  <si>
    <t>Kolton
                                                                        Schaller</t>
  </si>
  <si>
    <t>Nate
                                                                        Bingman</t>
  </si>
  <si>
    <t>Eli
                                                                        Hickman</t>
  </si>
  <si>
    <t>Tanner
                                                                        Holland</t>
  </si>
  <si>
    <t>Frederick
                                                                        Ragsdale III</t>
  </si>
  <si>
    <t>Brooks
                                                                        Sailors</t>
  </si>
  <si>
    <t>Karson
                                                                        Kennedy</t>
  </si>
  <si>
    <t>30</t>
  </si>
  <si>
    <t>Landen
                                                                        Johnson</t>
  </si>
  <si>
    <t>Chase
                                                                        Mason</t>
  </si>
  <si>
    <t>Tyler
                                                                        Thompson</t>
  </si>
  <si>
    <t>Eddie
                                                                        Letamendi</t>
  </si>
  <si>
    <t>Austin
                                                                        Wiegand</t>
  </si>
  <si>
    <t>Tyler
                                                                        Woltman</t>
  </si>
  <si>
    <t>Tyler
                                                                        Castro</t>
  </si>
  <si>
    <t>Danny
                                                                        Infante</t>
  </si>
  <si>
    <t>Christopher
                                                                        Suchoski</t>
  </si>
  <si>
    <t>Zach
                                                                        Zychowski</t>
  </si>
  <si>
    <t>Hunter
                                                                        Brewer</t>
  </si>
  <si>
    <t>Caileb
                                                                        Johnson</t>
  </si>
  <si>
    <t>Gabriel
                                                                        Arroyo</t>
  </si>
  <si>
    <t>Miguel
                                                                        Cantu</t>
  </si>
  <si>
    <t>Wally
                                                                        Diaz</t>
  </si>
  <si>
    <t>Eli
                                                                        Riley</t>
  </si>
  <si>
    <t>Gabe
                                                                        Wright</t>
  </si>
  <si>
    <t>Nomar
                                                                        Garcia</t>
  </si>
  <si>
    <t>24</t>
  </si>
  <si>
    <t>Caden
                                                                        Mason</t>
  </si>
  <si>
    <t>LHP</t>
  </si>
  <si>
    <t>Ben
                                                                        Kearns</t>
  </si>
  <si>
    <t>Brady
                                                                        Yeryar</t>
  </si>
  <si>
    <t>Joe
                                                                        Connolly</t>
  </si>
  <si>
    <t>Erik
                                                                        Broekemeier</t>
  </si>
  <si>
    <t>Eli
                                                                        Hill</t>
  </si>
  <si>
    <t>Cole
                                                                        Schrank</t>
  </si>
  <si>
    <t>Xian'en
                                                                        Zeng</t>
  </si>
  <si>
    <t>Cooper
                                                                        Howell</t>
  </si>
  <si>
    <t>Rj
                                                                        LaRocco Jr.</t>
  </si>
  <si>
    <t>Dane
                                                                        Stevenson</t>
  </si>
  <si>
    <t>James
                                                                        Theodore</t>
  </si>
  <si>
    <t>Luke
                                                                        Parmentier</t>
  </si>
  <si>
    <t>Justin
                                                                        Santoyo</t>
  </si>
  <si>
    <t>Aaditya
                                                                        Sur</t>
  </si>
  <si>
    <t>Jordan
                                                                        Aguallo</t>
  </si>
  <si>
    <t>Bryer
                                                                        Arview</t>
  </si>
  <si>
    <t>Darius
                                                                        Blackmon</t>
  </si>
  <si>
    <t>Cedric
                                                                        Dunnwald</t>
  </si>
  <si>
    <t>Scotty
                                                                        Savage</t>
  </si>
  <si>
    <t>Jackson
                                                                        Rooker</t>
  </si>
  <si>
    <t>45</t>
  </si>
  <si>
    <t>Kinnick
                                                                        Pusteoska</t>
  </si>
  <si>
    <t>Christian
                                                                        Dunn</t>
  </si>
  <si>
    <t>Boston
                                                                        Halloran</t>
  </si>
  <si>
    <t>Jackson
                                                                        Lindquist</t>
  </si>
  <si>
    <t>Landon
                                                                        Akers</t>
  </si>
  <si>
    <t>Carson
                                                                        Bittner</t>
  </si>
  <si>
    <t>Luke
                                                                        Bragga</t>
  </si>
  <si>
    <t>Nick
                                                                        Meyer</t>
  </si>
  <si>
    <t>Cooper
                                                                        Donlin</t>
  </si>
  <si>
    <t>Merrick
                                                                        Mathews</t>
  </si>
  <si>
    <t>Ty
                                                                        Plummer</t>
  </si>
  <si>
    <t>Jackson
                                                                        Reid</t>
  </si>
  <si>
    <t>Alex
                                                                        Kowalski</t>
  </si>
  <si>
    <t>Ty
                                                                        Allen</t>
  </si>
  <si>
    <t>Cole
                                                                        Lemons</t>
  </si>
  <si>
    <t>Camren
                                                                        Stratton</t>
  </si>
  <si>
    <t>Easton
                                                                        Moore</t>
  </si>
  <si>
    <t>Henley
                                                                        Parker</t>
  </si>
  <si>
    <t>Steven
                                                                        Schneider</t>
  </si>
  <si>
    <t>Lane
                                                                        Crowden</t>
  </si>
  <si>
    <t>Carson
                                                                        McCaleb</t>
  </si>
  <si>
    <t>Drew
                                                                        Wedgeworth</t>
  </si>
  <si>
    <t>Henry
                                                                        Hayman</t>
  </si>
  <si>
    <t>Jalen
                                                                        Martinez</t>
  </si>
  <si>
    <t>Rayth
                                                                        Petersen</t>
  </si>
  <si>
    <t>Brayden
                                                                        Buchanan</t>
  </si>
  <si>
    <t>James
                                                                        Hackett</t>
  </si>
  <si>
    <t>Ben
                                                                        Swails</t>
  </si>
  <si>
    <t>Chase
                                                                        Womack</t>
  </si>
  <si>
    <t>RJ
                                                                        Ruais</t>
  </si>
  <si>
    <t>Blake
                                                                        Timmons</t>
  </si>
  <si>
    <t>Karson
                                                                        Grout</t>
  </si>
  <si>
    <t>Mason
                                                                        McCurdy</t>
  </si>
  <si>
    <t>JD
                                                                        Swarbrick</t>
  </si>
  <si>
    <t>Tyler
                                                                        Dorsch</t>
  </si>
  <si>
    <t>Jake
                                                                        Ferguson</t>
  </si>
  <si>
    <t>65</t>
  </si>
  <si>
    <t>Kyle
                                                                        Gibson</t>
  </si>
  <si>
    <t>Joseph
                                                                        Stagowski</t>
  </si>
  <si>
    <t>Finley
                                                                        Buckner</t>
  </si>
  <si>
    <t>Lucas
                                                                        Smith</t>
  </si>
  <si>
    <t>Will
                                                                        Ashley</t>
  </si>
  <si>
    <t>Luke
                                                                        Smock</t>
  </si>
  <si>
    <t>39</t>
  </si>
  <si>
    <t>Nick
                                                                        Weaver</t>
  </si>
  <si>
    <t>Brandon
                                                                        Mahler</t>
  </si>
  <si>
    <t>Peyton
                                                                        Burgh</t>
  </si>
  <si>
    <t>Ethan
                                                                        Rossow</t>
  </si>
  <si>
    <t>Will
                                                                        Bowen</t>
  </si>
  <si>
    <t>Merik
                                                                        Carter</t>
  </si>
  <si>
    <t>36</t>
  </si>
  <si>
    <t>Stan
                                                                        King</t>
  </si>
  <si>
    <t>Matt
                                                                        Houston</t>
  </si>
  <si>
    <t>Julian
                                                                        Jimenez</t>
  </si>
  <si>
    <t>Brogan
                                                                        Jones</t>
  </si>
  <si>
    <t>Gunnar
                                                                        Bingham</t>
  </si>
  <si>
    <t>Caden
                                                                        Contant</t>
  </si>
  <si>
    <t>Trent
                                                                        Lawrence</t>
  </si>
  <si>
    <t>Jackson
                                                                        Blemler</t>
  </si>
  <si>
    <t>Brian
                                                                        Daker</t>
  </si>
  <si>
    <t>Nick
                                                                        Varon</t>
  </si>
  <si>
    <t>Jackson
                                                                        Bryan</t>
  </si>
  <si>
    <t>Bryson
                                                                        Lofton</t>
  </si>
  <si>
    <t>Will
                                                                        Briggs</t>
  </si>
  <si>
    <t>Aiden
                                                                        Heberlie</t>
  </si>
  <si>
    <t>Andy
                                                                        Niebrugge</t>
  </si>
  <si>
    <t>Ryan
                                                                        Stevens</t>
  </si>
  <si>
    <t>Maury
                                                                        Weaver</t>
  </si>
  <si>
    <t>Kade
                                                                        Wood</t>
  </si>
  <si>
    <t>Henry
                                                                        Zenor</t>
  </si>
  <si>
    <t>29</t>
  </si>
  <si>
    <t>Brady
                                                                        Coon</t>
  </si>
  <si>
    <t>Justin
                                                                        Simard</t>
  </si>
  <si>
    <t>Kyle
                                                                        Byrne</t>
  </si>
  <si>
    <t>Tyler
                                                                        Lang</t>
  </si>
  <si>
    <t>Brady
                                                                        Wilson</t>
  </si>
  <si>
    <t>Zach
                                                                        Beatty</t>
  </si>
  <si>
    <t>Ben
                                                                        Stedman</t>
  </si>
  <si>
    <t>Jaison
                                                                        Andujar</t>
  </si>
  <si>
    <t>Tyler
                                                                        Butina</t>
  </si>
  <si>
    <t>Gavin
                                                                        Erhardt</t>
  </si>
  <si>
    <t>Jimmy
                                                                        Koza</t>
  </si>
  <si>
    <t>Kyle
                                                                        Tyler</t>
  </si>
  <si>
    <t>Ryan
                                                                        Brosius</t>
  </si>
  <si>
    <t>Kannon
                                                                        Kirk</t>
  </si>
  <si>
    <t>Harry
                                                                        Oden</t>
  </si>
  <si>
    <t>Cooper
                                                                        Cohn</t>
  </si>
  <si>
    <t>Tristan
                                                                        Meny</t>
  </si>
  <si>
    <t>Charlie
                                                                        Marisca</t>
  </si>
  <si>
    <t>Bryson
                                                                        Arnette</t>
  </si>
  <si>
    <t>Jackson
                                                                        Lindsey</t>
  </si>
  <si>
    <t>Karl
                                                                        Peters</t>
  </si>
  <si>
    <t>Jack
                                                                        Porter</t>
  </si>
  <si>
    <t>Michael
                                                                        Mylott</t>
  </si>
  <si>
    <t>Brendan
                                                                        Brock</t>
  </si>
  <si>
    <t>Kam
                                                                        Edwards</t>
  </si>
  <si>
    <t>Josh
                                                                        Griffin</t>
  </si>
  <si>
    <t>Alex
                                                                        Zimmerman</t>
  </si>
  <si>
    <t>Houston
                                                                        Clark</t>
  </si>
  <si>
    <t>Kaleb
                                                                        Herbert</t>
  </si>
  <si>
    <t>Charlie
                                                                        Isom-McCall</t>
  </si>
  <si>
    <t>1.00</t>
  </si>
  <si>
    <t>0.50</t>
  </si>
  <si>
    <t>2.50</t>
  </si>
  <si>
    <t>2.00</t>
  </si>
  <si>
    <t>0.75</t>
  </si>
  <si>
    <t>0.67</t>
  </si>
  <si>
    <t>3.00</t>
  </si>
  <si>
    <t>0.25</t>
  </si>
  <si>
    <t>0.33</t>
  </si>
  <si>
    <t>4.00</t>
  </si>
  <si>
    <t>1.50</t>
  </si>
  <si>
    <t>Year</t>
  </si>
  <si>
    <t>Position</t>
  </si>
  <si>
    <t>37</t>
  </si>
  <si>
    <t>Makana
                                                                        Olaso</t>
  </si>
  <si>
    <t>59</t>
  </si>
  <si>
    <t>Chris
                                                                        Esquivel</t>
  </si>
  <si>
    <t>Nicholas Weyrich</t>
  </si>
  <si>
    <t>Jacob Baller</t>
  </si>
  <si>
    <t>Louis Florida</t>
  </si>
  <si>
    <t>Johnny Costella</t>
  </si>
  <si>
    <t>Evan Houseman</t>
  </si>
  <si>
    <t>Nate Miller</t>
  </si>
  <si>
    <t>Ray Hawkins</t>
  </si>
  <si>
    <t>Preston Steele</t>
  </si>
  <si>
    <t>Will Balgo</t>
  </si>
  <si>
    <t>Salvador Diaz</t>
  </si>
  <si>
    <t>Ben Major</t>
  </si>
  <si>
    <t>Justin Maurer</t>
  </si>
  <si>
    <t>Clay Burdette</t>
  </si>
  <si>
    <t>Alex Bemis</t>
  </si>
  <si>
    <t>Felix Polanco</t>
  </si>
  <si>
    <t>Eric Colaco</t>
  </si>
  <si>
    <t>Samuel Fabian</t>
  </si>
  <si>
    <t>Alex Monile</t>
  </si>
  <si>
    <t>Cole Raile</t>
  </si>
  <si>
    <t>Graham Solak</t>
  </si>
  <si>
    <t>Alex Richter</t>
  </si>
  <si>
    <t>Taft Middleton</t>
  </si>
  <si>
    <t>Aidan Rice</t>
  </si>
  <si>
    <t>Michael Ryan</t>
  </si>
  <si>
    <t>Graham Mastros</t>
  </si>
  <si>
    <t>Sebastian Arguelles</t>
  </si>
  <si>
    <t>Josh Davis</t>
  </si>
  <si>
    <t>Darryl Dilworth II</t>
  </si>
  <si>
    <t>Nolan Farley</t>
  </si>
  <si>
    <t>Mac Ketchin</t>
  </si>
  <si>
    <t>Brenden Stressler</t>
  </si>
  <si>
    <t>Grant Haas</t>
  </si>
  <si>
    <t>Owen Anderson</t>
  </si>
  <si>
    <t>Zen Hiatt</t>
  </si>
  <si>
    <t>Cooper Blythe</t>
  </si>
  <si>
    <t>Cade Moore</t>
  </si>
  <si>
    <t>Gabriel Medina</t>
  </si>
  <si>
    <t>Joey Milto</t>
  </si>
  <si>
    <t>Kendric Sorgius</t>
  </si>
  <si>
    <t>Kyle Prindle</t>
  </si>
  <si>
    <t>Jace Burton</t>
  </si>
  <si>
    <t>Charlie Rife</t>
  </si>
  <si>
    <t>Ricardo Serra</t>
  </si>
  <si>
    <t>Drew Bradley</t>
  </si>
  <si>
    <t>Jonny Marquez</t>
  </si>
  <si>
    <t>Jace Druschel</t>
  </si>
  <si>
    <t>Brevin Brisack</t>
  </si>
  <si>
    <t>Olivia Pichardo</t>
  </si>
  <si>
    <t>Derek Roy</t>
  </si>
  <si>
    <t>Xander Willis</t>
  </si>
  <si>
    <t>Brett Vondohlen</t>
  </si>
  <si>
    <t>Andrew Hunt</t>
  </si>
  <si>
    <t>Kaden Wilks</t>
  </si>
  <si>
    <t>Parker McDonald</t>
  </si>
  <si>
    <t>Joe Watkins</t>
  </si>
  <si>
    <t>Aiden Gibson</t>
  </si>
  <si>
    <t>Jacob Rowold</t>
  </si>
  <si>
    <t>Lawson Tea</t>
  </si>
  <si>
    <t>Ramie Harrison</t>
  </si>
  <si>
    <t>Jacob Tobias</t>
  </si>
  <si>
    <t>Wyatt Fooks</t>
  </si>
  <si>
    <t>Jackson Cauthron</t>
  </si>
  <si>
    <t>Landon Meyer</t>
  </si>
  <si>
    <t>Peyton Starr</t>
  </si>
  <si>
    <t>Colton Ayres</t>
  </si>
  <si>
    <t>Austin Stalker</t>
  </si>
  <si>
    <t>Cael Magill</t>
  </si>
  <si>
    <t>Parker Martin</t>
  </si>
  <si>
    <t>Max Humphrey</t>
  </si>
  <si>
    <t>Garrett Pancione</t>
  </si>
  <si>
    <t>Chance Satcho</t>
  </si>
  <si>
    <t>Jack Newman</t>
  </si>
  <si>
    <t>Logan Myers</t>
  </si>
  <si>
    <t>Carter Rust</t>
  </si>
  <si>
    <t>Joey Perry</t>
  </si>
  <si>
    <t>Wesley Parker</t>
  </si>
  <si>
    <t>Jacob Danneman</t>
  </si>
  <si>
    <t>Josiah Miller</t>
  </si>
  <si>
    <t>Eli Hickman</t>
  </si>
  <si>
    <t>Tucker Platt</t>
  </si>
  <si>
    <t>Tanner Holland</t>
  </si>
  <si>
    <t>Kolton Schaller</t>
  </si>
  <si>
    <t>Nate Bingman</t>
  </si>
  <si>
    <t>Frederick Ragsdale III</t>
  </si>
  <si>
    <t>Brooks Sailors</t>
  </si>
  <si>
    <t>Karson Kennedy</t>
  </si>
  <si>
    <t>Landen Johnson</t>
  </si>
  <si>
    <t>Tyler Woltman</t>
  </si>
  <si>
    <t>Chase Mason</t>
  </si>
  <si>
    <t>Tyler Thompson</t>
  </si>
  <si>
    <t>Eddie Letamendi</t>
  </si>
  <si>
    <t>Austin Wiegand</t>
  </si>
  <si>
    <t>Tyler Castro</t>
  </si>
  <si>
    <t>Danny Infante</t>
  </si>
  <si>
    <t>Christopher Suchoski</t>
  </si>
  <si>
    <t>Zach Zychowski</t>
  </si>
  <si>
    <t>Hunter Brewer</t>
  </si>
  <si>
    <t>Caileb Johnson</t>
  </si>
  <si>
    <t>Gabriel Arroyo</t>
  </si>
  <si>
    <t>Miguel Cantu</t>
  </si>
  <si>
    <t>Wally Diaz</t>
  </si>
  <si>
    <t>Eli Riley</t>
  </si>
  <si>
    <t>Gabe Wright</t>
  </si>
  <si>
    <t>Nomar Garcia</t>
  </si>
  <si>
    <t>Caden Mason</t>
  </si>
  <si>
    <t>Ben Kearns</t>
  </si>
  <si>
    <t>Brady Yeryar</t>
  </si>
  <si>
    <t>Joe Connolly</t>
  </si>
  <si>
    <t>Erik Broekemeier</t>
  </si>
  <si>
    <t>Eli Hill</t>
  </si>
  <si>
    <t>Cole Schrank</t>
  </si>
  <si>
    <t>Cooper Howell</t>
  </si>
  <si>
    <t>Xian'en Zeng</t>
  </si>
  <si>
    <t>Luke Parmentier</t>
  </si>
  <si>
    <t>Rj LaRocco Jr.</t>
  </si>
  <si>
    <t>Dane Stevenson</t>
  </si>
  <si>
    <t>James Theodore</t>
  </si>
  <si>
    <t>Justin Santoyo</t>
  </si>
  <si>
    <t>Aaditya Sur</t>
  </si>
  <si>
    <t>Jordan Aguallo</t>
  </si>
  <si>
    <t>Bryer Arview</t>
  </si>
  <si>
    <t>Darius Blackmon</t>
  </si>
  <si>
    <t>Cedric Dunnwald</t>
  </si>
  <si>
    <t>Scotty Savage</t>
  </si>
  <si>
    <t>Jackson Rooker</t>
  </si>
  <si>
    <t>Kinnick Pusteoska</t>
  </si>
  <si>
    <t>Carson Bittner</t>
  </si>
  <si>
    <t>Christian Dunn</t>
  </si>
  <si>
    <t>Cooper Donlin</t>
  </si>
  <si>
    <t>Boston Halloran</t>
  </si>
  <si>
    <t>Jackson Lindquist</t>
  </si>
  <si>
    <t>Nick Meyer</t>
  </si>
  <si>
    <t>Landon Akers</t>
  </si>
  <si>
    <t>Ty Plummer</t>
  </si>
  <si>
    <t>Luke Bragga</t>
  </si>
  <si>
    <t>Merrick Mathews</t>
  </si>
  <si>
    <t>Jackson Reid</t>
  </si>
  <si>
    <t>Alex Kowalski</t>
  </si>
  <si>
    <t>Ty Allen</t>
  </si>
  <si>
    <t>Cole Lemons</t>
  </si>
  <si>
    <t>Easton Moore</t>
  </si>
  <si>
    <t>Camren Stratton</t>
  </si>
  <si>
    <t>Steven Schneider</t>
  </si>
  <si>
    <t>Henley Parker</t>
  </si>
  <si>
    <t>Carson McCaleb</t>
  </si>
  <si>
    <t>Lane Crowden</t>
  </si>
  <si>
    <t>Henry Hayman</t>
  </si>
  <si>
    <t>Drew Wedgeworth</t>
  </si>
  <si>
    <t>Jalen Martinez</t>
  </si>
  <si>
    <t>James Hackett</t>
  </si>
  <si>
    <t>Rayth Petersen</t>
  </si>
  <si>
    <t>Brayden Buchanan</t>
  </si>
  <si>
    <t>Chase Womack</t>
  </si>
  <si>
    <t>Ben Swails</t>
  </si>
  <si>
    <t>RJ Ruais</t>
  </si>
  <si>
    <t>Blake Timmons</t>
  </si>
  <si>
    <t>Mason McCurdy</t>
  </si>
  <si>
    <t>Karson Grout</t>
  </si>
  <si>
    <t>JD Swarbrick</t>
  </si>
  <si>
    <t>Tyler Dorsch</t>
  </si>
  <si>
    <t>Jake Ferguson</t>
  </si>
  <si>
    <t>Kyle Gibson</t>
  </si>
  <si>
    <t>Joseph Stagowski</t>
  </si>
  <si>
    <t>Lucas Smith</t>
  </si>
  <si>
    <t>Finley Buckner</t>
  </si>
  <si>
    <t>Will Ashley</t>
  </si>
  <si>
    <t>Luke Smock</t>
  </si>
  <si>
    <t>Nick Weaver</t>
  </si>
  <si>
    <t>Brandon Mahler</t>
  </si>
  <si>
    <t>Peyton Burgh</t>
  </si>
  <si>
    <t>Makana Olaso</t>
  </si>
  <si>
    <t>Chris Esquivel</t>
  </si>
  <si>
    <t>Ethan Rossow</t>
  </si>
  <si>
    <t>Merik Carter</t>
  </si>
  <si>
    <t>Will Bowen</t>
  </si>
  <si>
    <t>Stan King</t>
  </si>
  <si>
    <t>Matt Houston</t>
  </si>
  <si>
    <t>Julian Jimenez</t>
  </si>
  <si>
    <t>Brogan Jones</t>
  </si>
  <si>
    <t>Gunnar Bingham</t>
  </si>
  <si>
    <t>Caden Contant</t>
  </si>
  <si>
    <t>Trent Lawrence</t>
  </si>
  <si>
    <t>Jackson Blemler</t>
  </si>
  <si>
    <t>Jackson Bryan</t>
  </si>
  <si>
    <t>Brian Daker</t>
  </si>
  <si>
    <t>Nick Varon</t>
  </si>
  <si>
    <t>Bryson Lofton</t>
  </si>
  <si>
    <t>Will Briggs</t>
  </si>
  <si>
    <t>Ryan Stevens</t>
  </si>
  <si>
    <t>Aiden Heberlie</t>
  </si>
  <si>
    <t>Andy Niebrugge</t>
  </si>
  <si>
    <t>Maury Weaver</t>
  </si>
  <si>
    <t>Henry Zenor</t>
  </si>
  <si>
    <t>Kade Wood</t>
  </si>
  <si>
    <t>Brady Coon</t>
  </si>
  <si>
    <t>Kyle Byrne</t>
  </si>
  <si>
    <t>Justin Simard</t>
  </si>
  <si>
    <t>Tyler Lang</t>
  </si>
  <si>
    <t>Brady Wilson</t>
  </si>
  <si>
    <t>Zach Beatty</t>
  </si>
  <si>
    <t>Ben Stedman</t>
  </si>
  <si>
    <t>Jaison Andujar</t>
  </si>
  <si>
    <t>Gavin Erhardt</t>
  </si>
  <si>
    <t>Tyler Butina</t>
  </si>
  <si>
    <t>Kannon Kirk</t>
  </si>
  <si>
    <t>Jimmy Koza</t>
  </si>
  <si>
    <t>Kyle Tyler</t>
  </si>
  <si>
    <t>Ryan Brosius</t>
  </si>
  <si>
    <t>Harry Oden</t>
  </si>
  <si>
    <t>Cooper Cohn</t>
  </si>
  <si>
    <t>Charlie Marisca</t>
  </si>
  <si>
    <t>Tristan Meny</t>
  </si>
  <si>
    <t>Bryson Arnette</t>
  </si>
  <si>
    <t>Jackson Lindsey</t>
  </si>
  <si>
    <t>Karl Peters</t>
  </si>
  <si>
    <t>Jack Porter</t>
  </si>
  <si>
    <t>Michael Mylott</t>
  </si>
  <si>
    <t>Brendan Brock</t>
  </si>
  <si>
    <t>Kam Edwards</t>
  </si>
  <si>
    <t>Josh Griffin</t>
  </si>
  <si>
    <t>Alex Zimmerman</t>
  </si>
  <si>
    <t>Charlie Isom-McCall</t>
  </si>
  <si>
    <t>Houston Clark</t>
  </si>
  <si>
    <t>Kaleb Herbert</t>
  </si>
  <si>
    <t>Name (Original)</t>
  </si>
  <si>
    <t>Name (Team)</t>
  </si>
  <si>
    <t>Nicholas Weyrich (CCY)</t>
  </si>
  <si>
    <t>Jacob Baller (CCY)</t>
  </si>
  <si>
    <t>Louis Florida (CCY)</t>
  </si>
  <si>
    <t>Johnny Costella (CCY)</t>
  </si>
  <si>
    <t>Evan Houseman (CCY)</t>
  </si>
  <si>
    <t>Nate Miller (CCY)</t>
  </si>
  <si>
    <t>Ray Hawkins (CCY)</t>
  </si>
  <si>
    <t>Preston Steele (CCY)</t>
  </si>
  <si>
    <t>Will Balgo (CCY)</t>
  </si>
  <si>
    <t>Salvador Diaz (CCY)</t>
  </si>
  <si>
    <t>Ben Major (CCY)</t>
  </si>
  <si>
    <t>Justin Maurer (CCY)</t>
  </si>
  <si>
    <t>Clay Burdette (CHI)</t>
  </si>
  <si>
    <t>Alex Bemis (CHI)</t>
  </si>
  <si>
    <t>Felix Polanco (CHI)</t>
  </si>
  <si>
    <t>Eric Colaco (CHI)</t>
  </si>
  <si>
    <t>Samuel Fabian (CHI)</t>
  </si>
  <si>
    <t>Alex Monile (CHI)</t>
  </si>
  <si>
    <t>Cole Raile (CHI)</t>
  </si>
  <si>
    <t>Graham Solak (CHI)</t>
  </si>
  <si>
    <t>Alex Richter (CHI)</t>
  </si>
  <si>
    <t>Taft Middleton (DAN)</t>
  </si>
  <si>
    <t>Aidan Rice (DAN)</t>
  </si>
  <si>
    <t>Michael Ryan (DAN)</t>
  </si>
  <si>
    <t>Graham Mastros (DAN)</t>
  </si>
  <si>
    <t>Sebastian Arguelles (DAN)</t>
  </si>
  <si>
    <t>Josh Davis (DAN)</t>
  </si>
  <si>
    <t>Darryl Dilworth II (DAN)</t>
  </si>
  <si>
    <t>Nolan Farley (DAN)</t>
  </si>
  <si>
    <t>Mac Ketchin (DAN)</t>
  </si>
  <si>
    <t>Brenden Stressler (DAN)</t>
  </si>
  <si>
    <t>Grant Haas (DAN)</t>
  </si>
  <si>
    <t>Owen Anderson (DAN)</t>
  </si>
  <si>
    <t>Cade Moore (DUB)</t>
  </si>
  <si>
    <t>Zen Hiatt (DUB)</t>
  </si>
  <si>
    <t>Cooper Blythe (DUB)</t>
  </si>
  <si>
    <t>Drew Bradley (DUB)</t>
  </si>
  <si>
    <t>Jonny Marquez (DUB)</t>
  </si>
  <si>
    <t>Jace Druschel (DUB)</t>
  </si>
  <si>
    <t>Kendric Sorgius (DUB)</t>
  </si>
  <si>
    <t>Brevin Brisack (DUB)</t>
  </si>
  <si>
    <t>Jace Burton (DUB)</t>
  </si>
  <si>
    <t>Gabriel Medina (DUB)</t>
  </si>
  <si>
    <t>Joey Milto (DUB)</t>
  </si>
  <si>
    <t>Olivia Pichardo (DUB)</t>
  </si>
  <si>
    <t>Charlie Rife (DUB)</t>
  </si>
  <si>
    <t>Ricardo Serra (DUB)</t>
  </si>
  <si>
    <t>Derek Roy (DUB)</t>
  </si>
  <si>
    <t>Xander Willis (DUB)</t>
  </si>
  <si>
    <t>Kyle Prindle (DUB)</t>
  </si>
  <si>
    <t>Brett Vondohlen (FCR)</t>
  </si>
  <si>
    <t>Andrew Hunt (FCR)</t>
  </si>
  <si>
    <t>Kaden Wilks (FCR)</t>
  </si>
  <si>
    <t>Parker McDonald (FCR)</t>
  </si>
  <si>
    <t>Joe Watkins (FCR)</t>
  </si>
  <si>
    <t>Aiden Gibson (FCR)</t>
  </si>
  <si>
    <t>Jacob Rowold (FCR)</t>
  </si>
  <si>
    <t>Lawson Tea (FCR)</t>
  </si>
  <si>
    <t>Ramie Harrison (FCR)</t>
  </si>
  <si>
    <t>Jacob Tobias (FCR)</t>
  </si>
  <si>
    <t>Wyatt Fooks (FCR)</t>
  </si>
  <si>
    <t>Jackson Cauthron (FCR)</t>
  </si>
  <si>
    <t>Landon Meyer (JNT)</t>
  </si>
  <si>
    <t>Peyton Starr (JNT)</t>
  </si>
  <si>
    <t>Colton Ayres (JNT)</t>
  </si>
  <si>
    <t>Austin Stalker (JNT)</t>
  </si>
  <si>
    <t>Cael Magill (JNT)</t>
  </si>
  <si>
    <t>Parker Martin (JNT)</t>
  </si>
  <si>
    <t>Max Humphrey (JNT)</t>
  </si>
  <si>
    <t>Garrett Pancione (JNT)</t>
  </si>
  <si>
    <t>Chance Satcho (JNT)</t>
  </si>
  <si>
    <t>Jack Newman (JNT)</t>
  </si>
  <si>
    <t>Logan Myers (JNT)</t>
  </si>
  <si>
    <t>Carter Rust (JNT)</t>
  </si>
  <si>
    <t>Joey Perry (JNT)</t>
  </si>
  <si>
    <t>Wesley Parker (JNT)</t>
  </si>
  <si>
    <t>Jacob Danneman (LAF)</t>
  </si>
  <si>
    <t>Josiah Miller (LAF)</t>
  </si>
  <si>
    <t>Eli Hickman (LAF)</t>
  </si>
  <si>
    <t>Tucker Platt (LAF)</t>
  </si>
  <si>
    <t>Tanner Holland (LAF)</t>
  </si>
  <si>
    <t>Kolton Schaller (LAF)</t>
  </si>
  <si>
    <t>Nate Bingman (LAF)</t>
  </si>
  <si>
    <t>Frederick Ragsdale III (LAF)</t>
  </si>
  <si>
    <t>Brooks Sailors (LAF)</t>
  </si>
  <si>
    <t>Karson Kennedy (LAF)</t>
  </si>
  <si>
    <t>Landen Johnson (NOR)</t>
  </si>
  <si>
    <t>Tyler Woltman (NOR)</t>
  </si>
  <si>
    <t>Chase Mason (NOR)</t>
  </si>
  <si>
    <t>Tyler Thompson (NOR)</t>
  </si>
  <si>
    <t>Eddie Letamendi (NOR)</t>
  </si>
  <si>
    <t>Austin Wiegand (NOR)</t>
  </si>
  <si>
    <t>Tyler Castro (NOR)</t>
  </si>
  <si>
    <t>Danny Infante (NOR)</t>
  </si>
  <si>
    <t>Christopher Suchoski (NOR)</t>
  </si>
  <si>
    <t>Zach Zychowski (NOR)</t>
  </si>
  <si>
    <t>Hunter Brewer (NOR)</t>
  </si>
  <si>
    <t>Caileb Johnson (NOR)</t>
  </si>
  <si>
    <t>Gabriel Arroyo (TER)</t>
  </si>
  <si>
    <t>Miguel Cantu (TER)</t>
  </si>
  <si>
    <t>Wally Diaz (TER)</t>
  </si>
  <si>
    <t>Eli Riley (TER)</t>
  </si>
  <si>
    <t>Gabe Wright (TER)</t>
  </si>
  <si>
    <t>Nomar Garcia (TER)</t>
  </si>
  <si>
    <t>Caden Mason (TER)</t>
  </si>
  <si>
    <t>Ben Kearns (TER)</t>
  </si>
  <si>
    <t>Brady Yeryar (TER)</t>
  </si>
  <si>
    <t>Joe Connolly (ALT)</t>
  </si>
  <si>
    <t>Erik Broekemeier (ALT)</t>
  </si>
  <si>
    <t>Eli Hill (ALT)</t>
  </si>
  <si>
    <t>Cole Schrank (ALT)</t>
  </si>
  <si>
    <t>Cooper Howell (ALT)</t>
  </si>
  <si>
    <t>Xian'en Zeng (ALT)</t>
  </si>
  <si>
    <t>Luke Parmentier (ALT)</t>
  </si>
  <si>
    <t>Rj LaRocco Jr. (ALT)</t>
  </si>
  <si>
    <t>Dane Stevenson (ALT)</t>
  </si>
  <si>
    <t>James Theodore (ALT)</t>
  </si>
  <si>
    <t>Justin Santoyo (ALT)</t>
  </si>
  <si>
    <t>Aaditya Sur (ALT)</t>
  </si>
  <si>
    <t>Jordan Aguallo (ALT)</t>
  </si>
  <si>
    <t>Bryer Arview (ALT)</t>
  </si>
  <si>
    <t>Darius Blackmon (ALT)</t>
  </si>
  <si>
    <t>Cedric Dunnwald (BRL)</t>
  </si>
  <si>
    <t>Scotty Savage (BRL)</t>
  </si>
  <si>
    <t>Jackson Rooker (BRL)</t>
  </si>
  <si>
    <t>Kinnick Pusteoska (BRL)</t>
  </si>
  <si>
    <t>Carson Bittner (BRL)</t>
  </si>
  <si>
    <t>Christian Dunn (BRL)</t>
  </si>
  <si>
    <t>Cooper Donlin (BRL)</t>
  </si>
  <si>
    <t>Boston Halloran (BRL)</t>
  </si>
  <si>
    <t>Jackson Lindquist (BRL)</t>
  </si>
  <si>
    <t>Nick Meyer (BRL)</t>
  </si>
  <si>
    <t>Landon Akers (BRL)</t>
  </si>
  <si>
    <t>Ty Plummer (BRL)</t>
  </si>
  <si>
    <t>Luke Bragga (BRL)</t>
  </si>
  <si>
    <t>Merrick Mathews (BRL)</t>
  </si>
  <si>
    <t>Jackson Reid (BRL)</t>
  </si>
  <si>
    <t>Alex Kowalski (CGR)</t>
  </si>
  <si>
    <t>Ty Allen (CGR)</t>
  </si>
  <si>
    <t>Cole Lemons (CGR)</t>
  </si>
  <si>
    <t>Easton Moore (CGR)</t>
  </si>
  <si>
    <t>Camren Stratton (CGR)</t>
  </si>
  <si>
    <t>Steven Schneider (CGR)</t>
  </si>
  <si>
    <t>Henley Parker (CGR)</t>
  </si>
  <si>
    <t>Carson McCaleb (CGR)</t>
  </si>
  <si>
    <t>Lane Crowden (CGR)</t>
  </si>
  <si>
    <t>Henry Hayman (CGR)</t>
  </si>
  <si>
    <t>Drew Wedgeworth (CGR)</t>
  </si>
  <si>
    <t>Jalen Martinez (CLN)</t>
  </si>
  <si>
    <t>James Hackett (CLN)</t>
  </si>
  <si>
    <t>Rayth Petersen (CLN)</t>
  </si>
  <si>
    <t>Brayden Buchanan (CLN)</t>
  </si>
  <si>
    <t>Chase Womack (CLN)</t>
  </si>
  <si>
    <t>Ben Swails (CLN)</t>
  </si>
  <si>
    <t>RJ Ruais (CLN)</t>
  </si>
  <si>
    <t>Blake Timmons (CLN)</t>
  </si>
  <si>
    <t>Mason McCurdy (CLN)</t>
  </si>
  <si>
    <t>Karson Grout (CLN)</t>
  </si>
  <si>
    <t>JD Swarbrick (CLN)</t>
  </si>
  <si>
    <t>Tyler Dorsch (IVY)</t>
  </si>
  <si>
    <t>Jake Ferguson (IVY)</t>
  </si>
  <si>
    <t>Kyle Gibson (IVY)</t>
  </si>
  <si>
    <t>Joseph Stagowski (IVY)</t>
  </si>
  <si>
    <t>Lucas Smith (IVY)</t>
  </si>
  <si>
    <t>Finley Buckner (IVY)</t>
  </si>
  <si>
    <t>Will Ashley (IVY)</t>
  </si>
  <si>
    <t>Luke Smock (IVY)</t>
  </si>
  <si>
    <t>Nick Weaver (IVY)</t>
  </si>
  <si>
    <t>Brandon Mahler (IVY)</t>
  </si>
  <si>
    <t>Peyton Burgh (IVY)</t>
  </si>
  <si>
    <t>Makana Olaso (IVY)</t>
  </si>
  <si>
    <t>Chris Esquivel (IVY)</t>
  </si>
  <si>
    <t>Ethan Rossow (JAX)</t>
  </si>
  <si>
    <t>Merik Carter (JAX)</t>
  </si>
  <si>
    <t>Will Bowen (JAX)</t>
  </si>
  <si>
    <t>Stan King (JAX)</t>
  </si>
  <si>
    <t>Matt Houston (JAX)</t>
  </si>
  <si>
    <t>Julian Jimenez (JAX)</t>
  </si>
  <si>
    <t>Brogan Jones (JAX)</t>
  </si>
  <si>
    <t>Gunnar Bingham (JAX)</t>
  </si>
  <si>
    <t>Caden Contant (JAX)</t>
  </si>
  <si>
    <t>Trent Lawrence (JAX)</t>
  </si>
  <si>
    <t>Jackson Blemler (JAX)</t>
  </si>
  <si>
    <t>Jackson Bryan (JAX)</t>
  </si>
  <si>
    <t>Brian Daker (JAX)</t>
  </si>
  <si>
    <t>Nick Varon (JAX)</t>
  </si>
  <si>
    <t>Bryson Lofton (OFL)</t>
  </si>
  <si>
    <t>Will Briggs (OFL)</t>
  </si>
  <si>
    <t>Ryan Stevens (OFL)</t>
  </si>
  <si>
    <t>Aiden Heberlie (OFL)</t>
  </si>
  <si>
    <t>Andy Niebrugge (OFL)</t>
  </si>
  <si>
    <t>Maury Weaver (OFL)</t>
  </si>
  <si>
    <t>Henry Zenor (OFL)</t>
  </si>
  <si>
    <t>Kade Wood (OFL)</t>
  </si>
  <si>
    <t>Brady Coon (OFL)</t>
  </si>
  <si>
    <t>Kyle Byrne (OFL)</t>
  </si>
  <si>
    <t>Justin Simard (OFL)</t>
  </si>
  <si>
    <t>Tyler Lang (OFL)</t>
  </si>
  <si>
    <t>Brady Wilson (OFL)</t>
  </si>
  <si>
    <t>Zach Beatty (OFL)</t>
  </si>
  <si>
    <t>Ben Stedman (OFL)</t>
  </si>
  <si>
    <t>Jaison Andujar (SPR)</t>
  </si>
  <si>
    <t>Gavin Erhardt (SPR)</t>
  </si>
  <si>
    <t>Tyler Butina (SPR)</t>
  </si>
  <si>
    <t>Kannon Kirk (SPR)</t>
  </si>
  <si>
    <t>Jimmy Koza (SPR)</t>
  </si>
  <si>
    <t>Kyle Tyler (SPR)</t>
  </si>
  <si>
    <t>Ryan Brosius (SPR)</t>
  </si>
  <si>
    <t>Harry Oden (SPR)</t>
  </si>
  <si>
    <t>Cooper Cohn (SPR)</t>
  </si>
  <si>
    <t>Charlie Marisca (SPR)</t>
  </si>
  <si>
    <t>Tristan Meny (SPR)</t>
  </si>
  <si>
    <t>Bryson Arnette (THR)</t>
  </si>
  <si>
    <t>Jackson Lindsey (THR)</t>
  </si>
  <si>
    <t>Karl Peters (THR)</t>
  </si>
  <si>
    <t>Jack Porter (THR)</t>
  </si>
  <si>
    <t>Michael Mylott (THR)</t>
  </si>
  <si>
    <t>Brendan Brock (THR)</t>
  </si>
  <si>
    <t>Kam Edwards (THR)</t>
  </si>
  <si>
    <t>Josh Griffin (THR)</t>
  </si>
  <si>
    <t>Alex Zimmerman (THR)</t>
  </si>
  <si>
    <t>Charlie Isom-McCall (THR)</t>
  </si>
  <si>
    <t>Houston Clark (THR)</t>
  </si>
  <si>
    <t>Kaleb Herbert (THR)</t>
  </si>
  <si>
    <t>Caden
                                                                        Miller</t>
  </si>
  <si>
    <t>Caden Miller</t>
  </si>
  <si>
    <t>Caden Miller (CCY)</t>
  </si>
  <si>
    <t>Ty
                                                                        Hatfield</t>
  </si>
  <si>
    <t>Ty Hatfield</t>
  </si>
  <si>
    <t>Ty Hatfield (CHI)</t>
  </si>
  <si>
    <t>Trevor
                                                                        Coltenback</t>
  </si>
  <si>
    <t>Trevor Coltenback</t>
  </si>
  <si>
    <t>Trevor Coltenback (CHI)</t>
  </si>
  <si>
    <t>Ben
                                                                        Schechterman</t>
  </si>
  <si>
    <t>Ben Schechterman</t>
  </si>
  <si>
    <t>Ben Schechterman (CHI)</t>
  </si>
  <si>
    <t>0.80</t>
  </si>
  <si>
    <t>1.20</t>
  </si>
  <si>
    <t>1.33</t>
  </si>
  <si>
    <t>Jack
                                                                        Taulman</t>
  </si>
  <si>
    <t>Jack Taulman</t>
  </si>
  <si>
    <t>Jack Taulman (LAF)</t>
  </si>
  <si>
    <t>Grant
                                                                        Miller</t>
  </si>
  <si>
    <t>Grant Miller</t>
  </si>
  <si>
    <t>Grant Miller (LAF)</t>
  </si>
  <si>
    <t>Cal
                                                                        Wipf</t>
  </si>
  <si>
    <t>Cal Wipf</t>
  </si>
  <si>
    <t>Cal Wipf (LAF)</t>
  </si>
  <si>
    <t>1.25</t>
  </si>
  <si>
    <t>James
                                                                        Harris</t>
  </si>
  <si>
    <t>James Harris</t>
  </si>
  <si>
    <t>James Harris (NOR)</t>
  </si>
  <si>
    <t>Gustavo
                                                                        Nava</t>
  </si>
  <si>
    <t>Gustavo Nava</t>
  </si>
  <si>
    <t>Gustavo Nava (TER)</t>
  </si>
  <si>
    <t>Delvis
                                                                        Claudio</t>
  </si>
  <si>
    <t>Delvis Claudio</t>
  </si>
  <si>
    <t>Delvis Claudio (TER)</t>
  </si>
  <si>
    <t>Carder
                                                                        Reich</t>
  </si>
  <si>
    <t>Carder Reich</t>
  </si>
  <si>
    <t>Carder Reich (TER)</t>
  </si>
  <si>
    <t>Jack
                                                                        Gazdacka</t>
  </si>
  <si>
    <t>Jack Gazdacka</t>
  </si>
  <si>
    <t>Jack Gazdacka (ALT)</t>
  </si>
  <si>
    <t>RJ
                                                                        Sherwood</t>
  </si>
  <si>
    <t>RJ Sherwood</t>
  </si>
  <si>
    <t>RJ Sherwood (CLN)</t>
  </si>
  <si>
    <t>Kyle
                                                                        Odeshoo</t>
  </si>
  <si>
    <t>Kyle Odeshoo</t>
  </si>
  <si>
    <t>Kyle Odeshoo (CLN)</t>
  </si>
  <si>
    <t>41</t>
  </si>
  <si>
    <t>Gavin
                                                                        Arseneau</t>
  </si>
  <si>
    <t>Gavin Arseneau</t>
  </si>
  <si>
    <t>Gavin Arseneau (JAX)</t>
  </si>
  <si>
    <t>Lucas
                                                                        Day</t>
  </si>
  <si>
    <t>Lucas Day</t>
  </si>
  <si>
    <t>Lucas Day (CCY)</t>
  </si>
  <si>
    <t>Joe
                                                                        Ricchio</t>
  </si>
  <si>
    <t>Joe Ricchio</t>
  </si>
  <si>
    <t>Joe Ricchio (CCY)</t>
  </si>
  <si>
    <t>Drew
                                                                        Gaskins</t>
  </si>
  <si>
    <t>Drew Gaskins</t>
  </si>
  <si>
    <t>Drew Gaskins (CCY)</t>
  </si>
  <si>
    <t>Peyton
                                                                        Niksch</t>
  </si>
  <si>
    <t>Peyton Niksch</t>
  </si>
  <si>
    <t>Peyton Niksch (NOR)</t>
  </si>
  <si>
    <t>Tyler
                                                                        Martin</t>
  </si>
  <si>
    <t>Tyler Martin</t>
  </si>
  <si>
    <t>Tyler Martin (ALT)</t>
  </si>
  <si>
    <t>Luke
                                                                        Melton</t>
  </si>
  <si>
    <t>Luke Melton</t>
  </si>
  <si>
    <t>Luke Melton (ALT)</t>
  </si>
  <si>
    <t>Will
                                                                        Stark</t>
  </si>
  <si>
    <t>Will Stark</t>
  </si>
  <si>
    <t>Will Stark (CLN)</t>
  </si>
  <si>
    <t>Eddie
                                                                        Ahearn</t>
  </si>
  <si>
    <t>Eddie Ahearn</t>
  </si>
  <si>
    <t>Eddie Ahearn (OFL)</t>
  </si>
  <si>
    <t>Daniel
                                                                        Darin</t>
  </si>
  <si>
    <t>Daniel Darin</t>
  </si>
  <si>
    <t>Daniel Darin (OFL)</t>
  </si>
  <si>
    <t>Wandel
                                                                        Campana</t>
  </si>
  <si>
    <t>Wandel Campana</t>
  </si>
  <si>
    <t>Wandel Campana (SPR)</t>
  </si>
  <si>
    <t>Jack
                                                                        Rollo</t>
  </si>
  <si>
    <t>Jack Rollo</t>
  </si>
  <si>
    <t>Jack Rollo (CHI)</t>
  </si>
  <si>
    <t>1.17</t>
  </si>
  <si>
    <t>Michael
                                                                        DiMartini</t>
  </si>
  <si>
    <t>Michael DiMartini</t>
  </si>
  <si>
    <t>Michael DiMartini (DAN)</t>
  </si>
  <si>
    <t>Zach
                                                                        Dellerman</t>
  </si>
  <si>
    <t>Zach Dellerman</t>
  </si>
  <si>
    <t>Zach Dellerman (JNT)</t>
  </si>
  <si>
    <t>4.50</t>
  </si>
  <si>
    <t>Diego
                                                                        Murillo</t>
  </si>
  <si>
    <t>Diego Murillo</t>
  </si>
  <si>
    <t>Diego Murillo (ALT)</t>
  </si>
  <si>
    <t>Corbin
                                                                        Malott</t>
  </si>
  <si>
    <t>Corbin Malott</t>
  </si>
  <si>
    <t>Corbin Malott (CGR)</t>
  </si>
  <si>
    <t>Jack
                                                                        Funke</t>
  </si>
  <si>
    <t>Jack Funke</t>
  </si>
  <si>
    <t>Jack Funke (CLN)</t>
  </si>
  <si>
    <t>Danny
                                                                        Gavin</t>
  </si>
  <si>
    <t>Danny Gavin</t>
  </si>
  <si>
    <t>Danny Gavin (CLN)</t>
  </si>
  <si>
    <t>88</t>
  </si>
  <si>
    <t>Chris
                                                                        Akers</t>
  </si>
  <si>
    <t>Chris Akers</t>
  </si>
  <si>
    <t>Chris Akers (JAX)</t>
  </si>
  <si>
    <t>Luke
                                                                        Baier</t>
  </si>
  <si>
    <t>Luke Baier</t>
  </si>
  <si>
    <t>Luke Baier (SPR)</t>
  </si>
  <si>
    <t>Abbreviation</t>
  </si>
  <si>
    <t>BIP</t>
  </si>
  <si>
    <t>99</t>
  </si>
  <si>
    <t>Mayes
                                                                        White</t>
  </si>
  <si>
    <t>Mayes White</t>
  </si>
  <si>
    <t>Mayes White (FCR)</t>
  </si>
  <si>
    <t>Kolten
                                                                        Poorman</t>
  </si>
  <si>
    <t>Kolten Poorman</t>
  </si>
  <si>
    <t>Kolten Poorman (CCY)</t>
  </si>
  <si>
    <t>Jhors
                                                                        Gomez</t>
  </si>
  <si>
    <t>Jhors Gomez</t>
  </si>
  <si>
    <t>Jhors Gomez (CHI)</t>
  </si>
  <si>
    <t>Brayden
                                                                        Quincel</t>
  </si>
  <si>
    <t>Brayden Quincel</t>
  </si>
  <si>
    <t>Brayden Quincel (CHI)</t>
  </si>
  <si>
    <t>1.14</t>
  </si>
  <si>
    <t>John
                                                                        DiGregorio</t>
  </si>
  <si>
    <t>John DiGregorio</t>
  </si>
  <si>
    <t>John DiGregorio (DUB)</t>
  </si>
  <si>
    <t>Joey
                                                                        Parliment</t>
  </si>
  <si>
    <t>Joey Parliment</t>
  </si>
  <si>
    <t>Joey Parliment (FCR)</t>
  </si>
  <si>
    <t>Drew
                                                                        Charney</t>
  </si>
  <si>
    <t>Drew Charney</t>
  </si>
  <si>
    <t>Drew Charney (FCR)</t>
  </si>
  <si>
    <t>Connor
                                                                        Roche</t>
  </si>
  <si>
    <t>Connor Roche</t>
  </si>
  <si>
    <t>Connor Roche (JNT)</t>
  </si>
  <si>
    <t>Mikey
                                                                        Scott</t>
  </si>
  <si>
    <t>Mikey Scott</t>
  </si>
  <si>
    <t>Mikey Scott (LAF)</t>
  </si>
  <si>
    <t>Shane
                                                                        Lewis</t>
  </si>
  <si>
    <t>Shane Lewis</t>
  </si>
  <si>
    <t>Shane Lewis (LAF)</t>
  </si>
  <si>
    <t>1.60</t>
  </si>
  <si>
    <t>Javi
                                                                        Alvarez</t>
  </si>
  <si>
    <t>Javi Alvarez</t>
  </si>
  <si>
    <t>Javi Alvarez (ALT)</t>
  </si>
  <si>
    <t>Quinton
                                                                        Borders</t>
  </si>
  <si>
    <t>Quinton Borders</t>
  </si>
  <si>
    <t>Quinton Borders (CGR)</t>
  </si>
  <si>
    <t>Trace
                                                                        Harrington</t>
  </si>
  <si>
    <t>Trace Harrington</t>
  </si>
  <si>
    <t>Trace Harrington (CGR)</t>
  </si>
  <si>
    <t>Hayden
                                                                        Nazarenus</t>
  </si>
  <si>
    <t>Hayden Nazarenus</t>
  </si>
  <si>
    <t>Hayden Nazarenus (CGR)</t>
  </si>
  <si>
    <t>Pambos
                                                                        Nicoloudes</t>
  </si>
  <si>
    <t>Pambos Nicoloudes</t>
  </si>
  <si>
    <t>Pambos Nicoloudes (IVY)</t>
  </si>
  <si>
    <t>Ryan
                                                                        Niedzwiedz</t>
  </si>
  <si>
    <t>Ryan Niedzwiedz</t>
  </si>
  <si>
    <t>Ryan Niedzwiedz (IVY)</t>
  </si>
  <si>
    <t>Alex
                                                                        Wilson</t>
  </si>
  <si>
    <t>Alex Wilson</t>
  </si>
  <si>
    <t>Alex Wilson (THR)</t>
  </si>
  <si>
    <t>Tyler
                                                                        Mendez</t>
  </si>
  <si>
    <t>Tyler Mendez</t>
  </si>
  <si>
    <t>Tyler Mendez (CHI)</t>
  </si>
  <si>
    <t>Harrison
                                                                        Travis</t>
  </si>
  <si>
    <t>Harrison Travis</t>
  </si>
  <si>
    <t>Harrison Travis (FCR)</t>
  </si>
  <si>
    <t>Victor
                                                                        Cartagena</t>
  </si>
  <si>
    <t>Victor Cartagena</t>
  </si>
  <si>
    <t>Victor Cartagena (TER)</t>
  </si>
  <si>
    <t>Skyler
                                                                        Agnew</t>
  </si>
  <si>
    <t>Skyler Agnew</t>
  </si>
  <si>
    <t>Skyler Agnew (BRL)</t>
  </si>
  <si>
    <t>Reese
                                                                        Moore</t>
  </si>
  <si>
    <t>Reese Moore</t>
  </si>
  <si>
    <t>Reese Moore (BRL)</t>
  </si>
  <si>
    <t>98</t>
  </si>
  <si>
    <t>Braylen
                                                                        Blomquist</t>
  </si>
  <si>
    <t>Braylen Blomquist</t>
  </si>
  <si>
    <t>Braylen Blomquist (CCY)</t>
  </si>
  <si>
    <t>0.71</t>
  </si>
  <si>
    <t>Terrick
                                                                        Thompson-Allen</t>
  </si>
  <si>
    <t>Terrick Thompson-Allen</t>
  </si>
  <si>
    <t>Terrick Thompson-Allen (NOR)</t>
  </si>
  <si>
    <t>William
                                                                        Flanigan</t>
  </si>
  <si>
    <t>William Flanigan</t>
  </si>
  <si>
    <t>William Flanigan (NOR)</t>
  </si>
  <si>
    <t>Jaron
                                                                        Schiera</t>
  </si>
  <si>
    <t>Jaron Schiera</t>
  </si>
  <si>
    <t>Jaron Schiera (ALT)</t>
  </si>
  <si>
    <t>Drake
                                                                        Westcott</t>
  </si>
  <si>
    <t>Drake Westcott</t>
  </si>
  <si>
    <t>Drake Westcott (ALT)</t>
  </si>
  <si>
    <t>Breck
                                                                        Nowik</t>
  </si>
  <si>
    <t>Breck Nowik</t>
  </si>
  <si>
    <t>Breck Nowik (CGR)</t>
  </si>
  <si>
    <t>Clay
                                                                        Jacobs</t>
  </si>
  <si>
    <t>Clay Jacobs</t>
  </si>
  <si>
    <t>Clay Jacobs (CLN)</t>
  </si>
  <si>
    <t>Bryan
                                                                        Belo</t>
  </si>
  <si>
    <t>Bryan Belo</t>
  </si>
  <si>
    <t>Bryan Belo (CLN)</t>
  </si>
  <si>
    <t>Jesse
                                                                        Contreras</t>
  </si>
  <si>
    <t>Jesse Contreras</t>
  </si>
  <si>
    <t>Jesse Contreras (CLN)</t>
  </si>
  <si>
    <t>Cougar
                                                                        Cooke</t>
  </si>
  <si>
    <t>Cougar Cooke</t>
  </si>
  <si>
    <t>Cougar Cooke (CLN)</t>
  </si>
  <si>
    <t>Skylar
                                                                        Graham</t>
  </si>
  <si>
    <t>Skylar Graham</t>
  </si>
  <si>
    <t>Skylar Graham (SPR)</t>
  </si>
  <si>
    <t>Jayden
                                                                        Comia</t>
  </si>
  <si>
    <t>Jayden Comia</t>
  </si>
  <si>
    <t>Jayden Comia (SPR)</t>
  </si>
  <si>
    <t>OPS+</t>
  </si>
  <si>
    <t>wRAA</t>
  </si>
  <si>
    <t>wRAA/PA</t>
  </si>
  <si>
    <t>wRC</t>
  </si>
  <si>
    <t>Quintin
                                                                        Reep</t>
  </si>
  <si>
    <t>Quintin Reep</t>
  </si>
  <si>
    <t>Quintin Reep (CCY)</t>
  </si>
  <si>
    <t>Owen Anderson (THR)</t>
  </si>
  <si>
    <t>Nate
                                                                        Vargas</t>
  </si>
  <si>
    <t>Nate Vargas</t>
  </si>
  <si>
    <t>Nate Vargas (DAN)</t>
  </si>
  <si>
    <t>0.86</t>
  </si>
  <si>
    <t>Riley
                                                                        Black</t>
  </si>
  <si>
    <t>Riley Black</t>
  </si>
  <si>
    <t>Riley Black (FCR)</t>
  </si>
  <si>
    <t>Will
                                                                        Jesske</t>
  </si>
  <si>
    <t>Will Jesske</t>
  </si>
  <si>
    <t>Will Jesske (NOR)</t>
  </si>
  <si>
    <t>Team</t>
  </si>
  <si>
    <t>Team G Played</t>
  </si>
  <si>
    <t>PA/TG</t>
  </si>
  <si>
    <t>Games Played %</t>
  </si>
  <si>
    <t>0.88</t>
  </si>
  <si>
    <t>Grant
                                                                        Comeaux</t>
  </si>
  <si>
    <t>Grant Comeaux</t>
  </si>
  <si>
    <t>Grant Comeaux (DAN)</t>
  </si>
  <si>
    <t>Colton
                                                                        Coates</t>
  </si>
  <si>
    <t>Colton Coates</t>
  </si>
  <si>
    <t>Colton Coates (DAN)</t>
  </si>
  <si>
    <t>Cooper
                                                                        Jauz</t>
  </si>
  <si>
    <t>Cooper Jauz</t>
  </si>
  <si>
    <t>Cooper Jauz (TER)</t>
  </si>
  <si>
    <t>Bryce
                                                                        Cannon</t>
  </si>
  <si>
    <t>Bryce Cannon</t>
  </si>
  <si>
    <t>Bryce Cannon (CGR)</t>
  </si>
  <si>
    <t>63</t>
  </si>
  <si>
    <t>Jack
                                                                        Johnston</t>
  </si>
  <si>
    <t>Jack Johnston</t>
  </si>
  <si>
    <t>Jack Johnston (IVY)</t>
  </si>
  <si>
    <t>Collin
                                                                        Jennings</t>
  </si>
  <si>
    <t>Collin Jennings</t>
  </si>
  <si>
    <t>Collin Jennings (SPR)</t>
  </si>
  <si>
    <t>League Averages/Totals</t>
  </si>
  <si>
    <t>League Totals/Averages</t>
  </si>
  <si>
    <t>Michael
                                                                        Long</t>
  </si>
  <si>
    <t>Michael Long</t>
  </si>
  <si>
    <t>Michael Long (OFL)</t>
  </si>
  <si>
    <t>1.38</t>
  </si>
  <si>
    <t>Cameron
                                                                        Bowen</t>
  </si>
  <si>
    <t>Cameron Bowen</t>
  </si>
  <si>
    <t>Cameron Bowen (CHI)</t>
  </si>
  <si>
    <t>Graduate Student</t>
  </si>
  <si>
    <t>Ethan
                                                                        Brown</t>
  </si>
  <si>
    <t>Ethan Brown</t>
  </si>
  <si>
    <t>Ethan Brown (CHI)</t>
  </si>
  <si>
    <t>Tim
                                                                        Orr</t>
  </si>
  <si>
    <t>Tim Orr</t>
  </si>
  <si>
    <t>Tim Orr (CHI)</t>
  </si>
  <si>
    <t>Charlie
                                                                        Scholvin</t>
  </si>
  <si>
    <t>Charlie Scholvin</t>
  </si>
  <si>
    <t>Charlie Scholvin (CHI)</t>
  </si>
  <si>
    <t>0.90</t>
  </si>
  <si>
    <t>0.70</t>
  </si>
  <si>
    <t>Aaron
                                                                        Downs</t>
  </si>
  <si>
    <t>Aaron Downs</t>
  </si>
  <si>
    <t>Aaron Downs (DAN)</t>
  </si>
  <si>
    <t>Hunter
                                                                        Faldo</t>
  </si>
  <si>
    <t>Hunter Faldo</t>
  </si>
  <si>
    <t>Hunter Faldo (DAN)</t>
  </si>
  <si>
    <t>Aaron
                                                                        Nehls</t>
  </si>
  <si>
    <t>Aaron Nehls</t>
  </si>
  <si>
    <t>Aaron Nehls (DUB)</t>
  </si>
  <si>
    <t>0.64</t>
  </si>
  <si>
    <t>1.13</t>
  </si>
  <si>
    <t>Logan
                                                                        Murphy</t>
  </si>
  <si>
    <t>Logan Murphy</t>
  </si>
  <si>
    <t>Logan Murphy (JNT)</t>
  </si>
  <si>
    <t>Conor
                                                                        Thiele</t>
  </si>
  <si>
    <t>Conor Thiele</t>
  </si>
  <si>
    <t>Conor Thiele (JNT)</t>
  </si>
  <si>
    <t>Oscar
                                                                        Pegg</t>
  </si>
  <si>
    <t>Oscar Pegg</t>
  </si>
  <si>
    <t>Oscar Pegg (TER)</t>
  </si>
  <si>
    <t>1.11</t>
  </si>
  <si>
    <t>Ben
                                                                        Barrow</t>
  </si>
  <si>
    <t>Ben Barrow</t>
  </si>
  <si>
    <t>Ben Barrow (CGR)</t>
  </si>
  <si>
    <t>Brooks
                                                                        Kettering</t>
  </si>
  <si>
    <t>Brooks Kettering</t>
  </si>
  <si>
    <t>Brooks Kettering (CGR)</t>
  </si>
  <si>
    <t>Ian
                                                                        Dittmer</t>
  </si>
  <si>
    <t>Ian Dittmer</t>
  </si>
  <si>
    <t>Ian Dittmer (CLN)</t>
  </si>
  <si>
    <t>97</t>
  </si>
  <si>
    <t>Gage
                                                                        Franck</t>
  </si>
  <si>
    <t>Gage Franck</t>
  </si>
  <si>
    <t>Gage Franck (CLN)</t>
  </si>
  <si>
    <t>Sam
                                                                        Lavin</t>
  </si>
  <si>
    <t>Sam Lavin</t>
  </si>
  <si>
    <t>Sam Lavin (CLN)</t>
  </si>
  <si>
    <t>Noah
                                                                        Thein</t>
  </si>
  <si>
    <t>Noah Thein</t>
  </si>
  <si>
    <t>Noah Thein (CLN)</t>
  </si>
  <si>
    <t>Chance
                                                                        Resetich</t>
  </si>
  <si>
    <t>Chance Resetich</t>
  </si>
  <si>
    <t>Chance Resetich (IVY)</t>
  </si>
  <si>
    <t>0.30</t>
  </si>
  <si>
    <t>John
                                                                        Lauinger</t>
  </si>
  <si>
    <t>John Lauinger</t>
  </si>
  <si>
    <t>John Lauinger (JAX)</t>
  </si>
  <si>
    <t>Jaden
                                                                        Correa</t>
  </si>
  <si>
    <t>Jaden Correa</t>
  </si>
  <si>
    <t>Jaden Correa (THR)</t>
  </si>
  <si>
    <t>Will
                                                                        Johnson</t>
  </si>
  <si>
    <t>Will Johnson</t>
  </si>
  <si>
    <t>Will Johnson (THR)</t>
  </si>
  <si>
    <t>Dom
                                                                        Krupinski</t>
  </si>
  <si>
    <t>Dom Krupinski</t>
  </si>
  <si>
    <t>Dom Krupinski (JNT)</t>
  </si>
  <si>
    <t>Carter
                                                                        Murphy</t>
  </si>
  <si>
    <t>Carter Murphy</t>
  </si>
  <si>
    <t>Carter Murphy (TER)</t>
  </si>
  <si>
    <t>Cole
                                                                        Warehime</t>
  </si>
  <si>
    <t>Cole Warehime</t>
  </si>
  <si>
    <t>Cole Warehime (IVY)</t>
  </si>
  <si>
    <t>0.36</t>
  </si>
  <si>
    <t>7.00</t>
  </si>
  <si>
    <t>Jace
                                                                        Figuereo</t>
  </si>
  <si>
    <t>Jace Figuereo</t>
  </si>
  <si>
    <t>Jace Figuereo (BRL)</t>
  </si>
  <si>
    <t>58</t>
  </si>
  <si>
    <t>JJ
                                                                        Williams</t>
  </si>
  <si>
    <t>JJ Williams</t>
  </si>
  <si>
    <t>JJ Williams (CGR)</t>
  </si>
  <si>
    <t>Baden
                                                                        Hackworth</t>
  </si>
  <si>
    <t>Baden Hackworth</t>
  </si>
  <si>
    <t>Baden Hackworth (OFL)</t>
  </si>
  <si>
    <t>0.63</t>
  </si>
  <si>
    <t>Wes
                                                                        Gingerich</t>
  </si>
  <si>
    <t>Wes Gingerich</t>
  </si>
  <si>
    <t>Wes Gingerich (CGR)</t>
  </si>
  <si>
    <t>Kaleb
                                                                        Hall</t>
  </si>
  <si>
    <t>Kaleb Hall</t>
  </si>
  <si>
    <t>Kaleb Hall (JAX)</t>
  </si>
  <si>
    <t>Matt
                                                                        Cruise</t>
  </si>
  <si>
    <t>Matt Cruise</t>
  </si>
  <si>
    <t>Matt Cruise (SPR)</t>
  </si>
  <si>
    <t>1.22</t>
  </si>
  <si>
    <t>0.91</t>
  </si>
  <si>
    <t>1.09</t>
  </si>
  <si>
    <t>Griffin
                                                                        Brown</t>
  </si>
  <si>
    <t>Griffin Brown</t>
  </si>
  <si>
    <t>Griffin Brown (NOR)</t>
  </si>
  <si>
    <t>Tucker
                                                                        Gibbar</t>
  </si>
  <si>
    <t>Tucker Gibbar</t>
  </si>
  <si>
    <t>Tucker Gibbar (BRL)</t>
  </si>
  <si>
    <t>Connor
                                                                        Giusti</t>
  </si>
  <si>
    <t>Connor Giusti</t>
  </si>
  <si>
    <t>Connor Giusti (CLN)</t>
  </si>
  <si>
    <t>Daniel
                                                                        Strohm</t>
  </si>
  <si>
    <t>Daniel Strohm</t>
  </si>
  <si>
    <t>Daniel Strohm (IVY)</t>
  </si>
  <si>
    <t>GP</t>
  </si>
  <si>
    <t>W</t>
  </si>
  <si>
    <t>L</t>
  </si>
  <si>
    <t>Win %</t>
  </si>
  <si>
    <t>Ballpark Factor (Actual)</t>
  </si>
  <si>
    <t>Sheet1.W</t>
  </si>
  <si>
    <t>Sheet1.L</t>
  </si>
  <si>
    <t>Sheet1.Win %</t>
  </si>
  <si>
    <t>PF</t>
  </si>
  <si>
    <t>Adj. OPS+</t>
  </si>
  <si>
    <t>Qualified</t>
  </si>
  <si>
    <t>Yes</t>
  </si>
  <si>
    <t>No</t>
  </si>
  <si>
    <t>Alex
                                                                        Jones</t>
  </si>
  <si>
    <t>Alex Jones</t>
  </si>
  <si>
    <t>Alex Jones (CCY)</t>
  </si>
  <si>
    <t>96</t>
  </si>
  <si>
    <t>0.94</t>
  </si>
  <si>
    <t>Gray
                                                                        Wells</t>
  </si>
  <si>
    <t>Gray Wells</t>
  </si>
  <si>
    <t>Gray Wells (DAN)</t>
  </si>
  <si>
    <t>Adam
                                                                        Reyes</t>
  </si>
  <si>
    <t>Adam Reyes</t>
  </si>
  <si>
    <t>Adam Reyes (DAN)</t>
  </si>
  <si>
    <t>0.65</t>
  </si>
  <si>
    <t>Brady
                                                                        Morse</t>
  </si>
  <si>
    <t>Brady Morse</t>
  </si>
  <si>
    <t>Brady Morse (FCR)</t>
  </si>
  <si>
    <t>1.21</t>
  </si>
  <si>
    <t>Alec
                                                                        Gonzalez</t>
  </si>
  <si>
    <t>Alec Gonzalez</t>
  </si>
  <si>
    <t>Alec Gonzalez (LAF)</t>
  </si>
  <si>
    <t>Adrian
                                                                        Lopez</t>
  </si>
  <si>
    <t>Adrian Lopez</t>
  </si>
  <si>
    <t>Adrian Lopez (TER)</t>
  </si>
  <si>
    <t>Brandt
                                                                        Munger</t>
  </si>
  <si>
    <t>Brandt Munger</t>
  </si>
  <si>
    <t>Brandt Munger (TER)</t>
  </si>
  <si>
    <t>0.59</t>
  </si>
  <si>
    <t>61</t>
  </si>
  <si>
    <t>Chance
                                                                        Bentley</t>
  </si>
  <si>
    <t>Chance Bentley</t>
  </si>
  <si>
    <t>Chance Bentley (IVY)</t>
  </si>
  <si>
    <t>TJ
                                                                        Racherbaumer</t>
  </si>
  <si>
    <t>TJ Racherbaumer</t>
  </si>
  <si>
    <t>TJ Racherbaumer (JAX)</t>
  </si>
  <si>
    <t>Dalton
                                                                        Rudd</t>
  </si>
  <si>
    <t>Dalton Rudd</t>
  </si>
  <si>
    <t>Dalton Rudd (JAX)</t>
  </si>
  <si>
    <t>3.50</t>
  </si>
  <si>
    <t>0.95</t>
  </si>
  <si>
    <t>0.46</t>
  </si>
  <si>
    <t>Charlie Sindahl</t>
  </si>
  <si>
    <t>Charlie
                                                                        Sindahl</t>
  </si>
  <si>
    <t>Charlie Sindahl (JNT)</t>
  </si>
  <si>
    <t>1.10</t>
  </si>
  <si>
    <t>Alex Mezzetti</t>
  </si>
  <si>
    <t>Alex
                                                                        Mezzetti</t>
  </si>
  <si>
    <t>Alex Mezzetti (NOR)</t>
  </si>
  <si>
    <t>Corey Boyette</t>
  </si>
  <si>
    <t>Corey
                                                                        Boyette</t>
  </si>
  <si>
    <t>Corey Boyette (BRL)</t>
  </si>
  <si>
    <t>Carson Garner</t>
  </si>
  <si>
    <t>Carson
                                                                        Garner</t>
  </si>
  <si>
    <t>Carson Garner (THR)</t>
  </si>
  <si>
    <t>Mark Kattula</t>
  </si>
  <si>
    <t>Mark
                                                                        Kattula</t>
  </si>
  <si>
    <t>Mark Kattula (THR)</t>
  </si>
  <si>
    <t>Henry Jackson</t>
  </si>
  <si>
    <t>Henry
                                                                        Jackson</t>
  </si>
  <si>
    <t>Henry Jackson (FCR)</t>
  </si>
  <si>
    <t>1.05</t>
  </si>
  <si>
    <t>0.62</t>
  </si>
  <si>
    <t>Gunnar Doyle</t>
  </si>
  <si>
    <t>Gunnar
                                                                        Doyle</t>
  </si>
  <si>
    <t>Gunnar Doyle (CGR)</t>
  </si>
  <si>
    <t>92</t>
  </si>
  <si>
    <t>Noah Gordon</t>
  </si>
  <si>
    <t>Noah
                                                                        Gordon</t>
  </si>
  <si>
    <t>Noah Gordon (CLN)</t>
  </si>
  <si>
    <t>0.39</t>
  </si>
  <si>
    <t>James Salvatori</t>
  </si>
  <si>
    <t>James
                                                                        Salvatori</t>
  </si>
  <si>
    <t>James Salvatori (CCY)</t>
  </si>
  <si>
    <t>0.23</t>
  </si>
  <si>
    <t>0.96</t>
  </si>
  <si>
    <t>0.79</t>
  </si>
  <si>
    <t>1.30</t>
  </si>
  <si>
    <t>Jack Meyer</t>
  </si>
  <si>
    <t>Jack
                                                                        Meyer</t>
  </si>
  <si>
    <t>Jack Meyer (OFL)</t>
  </si>
  <si>
    <t>77</t>
  </si>
  <si>
    <t>Ben Bach</t>
  </si>
  <si>
    <t>Ben
                                                                        Bach</t>
  </si>
  <si>
    <t>Ben Bach (CCY)</t>
  </si>
  <si>
    <t>50</t>
  </si>
  <si>
    <t>Blake Buzzeo</t>
  </si>
  <si>
    <t>Blake
                                                                        Buzzeo</t>
  </si>
  <si>
    <t>Blake Buzzeo (CCY)</t>
  </si>
  <si>
    <t>Jacob Walker</t>
  </si>
  <si>
    <t>Jacob
                                                                        Walker</t>
  </si>
  <si>
    <t>Jacob Walker (DAN)</t>
  </si>
  <si>
    <t>Kaden Usry</t>
  </si>
  <si>
    <t>c</t>
  </si>
  <si>
    <t>Kaden
                                                                        Usry</t>
  </si>
  <si>
    <t>Kaden Usry (FCR)</t>
  </si>
  <si>
    <t>Matthew Brown</t>
  </si>
  <si>
    <t>Matthew
                                                                        Brown</t>
  </si>
  <si>
    <t>Matthew Brown (ALT)</t>
  </si>
  <si>
    <t>Moises Rosario</t>
  </si>
  <si>
    <t>Moises
                                                                        Rosario</t>
  </si>
  <si>
    <t>Moises Rosario (CGR)</t>
  </si>
  <si>
    <t>Cordell Coburn</t>
  </si>
  <si>
    <t>Cordell
                                                                        Coburn</t>
  </si>
  <si>
    <t>Cordell Coburn (CGR)</t>
  </si>
  <si>
    <t>56</t>
  </si>
  <si>
    <t>Owen Henne</t>
  </si>
  <si>
    <t>Owen
                                                                        Henne</t>
  </si>
  <si>
    <t>Owen Henne (CGR)</t>
  </si>
  <si>
    <t>Owen Mandler</t>
  </si>
  <si>
    <t>Owen
                                                                        Mandler</t>
  </si>
  <si>
    <t>Owen Mandler (CGR)</t>
  </si>
  <si>
    <t>48</t>
  </si>
  <si>
    <t>Byron Blaise</t>
  </si>
  <si>
    <t>Byron
                                                                        Blaise</t>
  </si>
  <si>
    <t>Byron Blaise (CLN)</t>
  </si>
  <si>
    <t>Jaden Hackbarth</t>
  </si>
  <si>
    <t>Jaden
                                                                        Hackbarth</t>
  </si>
  <si>
    <t>Jaden Hackbarth (CLN)</t>
  </si>
  <si>
    <t>1.29</t>
  </si>
  <si>
    <t>Louis Perona</t>
  </si>
  <si>
    <t>Louis
                                                                        Perona</t>
  </si>
  <si>
    <t>Louis Perona (IVY)</t>
  </si>
  <si>
    <t>43</t>
  </si>
  <si>
    <t>0</t>
  </si>
  <si>
    <t>Jackson McCoy</t>
  </si>
  <si>
    <t>Jackson
                                                                        McCoy</t>
  </si>
  <si>
    <t>Jackson McCoy (JAX)</t>
  </si>
  <si>
    <t>Mike Murphy</t>
  </si>
  <si>
    <t>Mike
                                                                        Murphy</t>
  </si>
  <si>
    <t>Mike Murphy (SPR)</t>
  </si>
  <si>
    <t>0.21</t>
  </si>
  <si>
    <t>1.73</t>
  </si>
  <si>
    <t>0.76</t>
  </si>
  <si>
    <t>Judah Morris</t>
  </si>
  <si>
    <t>Judah
                                                                        Morris</t>
  </si>
  <si>
    <t>Judah Morris (NOR)</t>
  </si>
  <si>
    <t>Keanu Spenser</t>
  </si>
  <si>
    <t>Keanu
                                                                        Spenser</t>
  </si>
  <si>
    <t>Keanu Spenser (BRL)</t>
  </si>
  <si>
    <t>0.45</t>
  </si>
  <si>
    <t>0.52</t>
  </si>
  <si>
    <t>Bryce Brown</t>
  </si>
  <si>
    <t>Bryce
                                                                        Brown</t>
  </si>
  <si>
    <t>Bryce Brown (BRL)</t>
  </si>
  <si>
    <t>0.83</t>
  </si>
  <si>
    <t>0.72</t>
  </si>
  <si>
    <t>Casey Maruniak</t>
  </si>
  <si>
    <t>Casey
                                                                        Maruniak</t>
  </si>
  <si>
    <t>Casey Maruniak (CHI)</t>
  </si>
  <si>
    <t>Reid Douglas</t>
  </si>
  <si>
    <t>Reid
                                                                        Douglas</t>
  </si>
  <si>
    <t>Reid Douglas (CHI)</t>
  </si>
  <si>
    <t>0.97</t>
  </si>
  <si>
    <t>Lorenzo Gonzalez</t>
  </si>
  <si>
    <t>Lorenzo
                                                                        Gonzalez</t>
  </si>
  <si>
    <t>Lorenzo Gonzalez (DUB)</t>
  </si>
  <si>
    <t>49</t>
  </si>
  <si>
    <t>Matthew Earley</t>
  </si>
  <si>
    <t>Matthew
                                                                        Earley</t>
  </si>
  <si>
    <t>Matthew Earley (DUB)</t>
  </si>
  <si>
    <t>1.04</t>
  </si>
  <si>
    <t>Jeremy Figueroa</t>
  </si>
  <si>
    <t>Jeremy
                                                                        Figueroa</t>
  </si>
  <si>
    <t>Jeremy Figueroa (BRL)</t>
  </si>
  <si>
    <t>5.00</t>
  </si>
  <si>
    <t>Austin Epperson</t>
  </si>
  <si>
    <t>Austin
                                                                        Epperson</t>
  </si>
  <si>
    <t>Austin Epperson (JAX)</t>
  </si>
  <si>
    <t>0.20</t>
  </si>
  <si>
    <t>Cam Hill</t>
  </si>
  <si>
    <t>Cam
                                                                        Hill</t>
  </si>
  <si>
    <t>Cam Hill (THR)</t>
  </si>
  <si>
    <t>1.24</t>
  </si>
  <si>
    <t>1.67</t>
  </si>
  <si>
    <t>0.81</t>
  </si>
  <si>
    <t>78</t>
  </si>
  <si>
    <t>Ken Hemmer</t>
  </si>
  <si>
    <t>Ken
                                                                        Hemmer</t>
  </si>
  <si>
    <t>Ken Hemmer (CHI)</t>
  </si>
  <si>
    <t>Preston Wright</t>
  </si>
  <si>
    <t>Preston
                                                                        Wright</t>
  </si>
  <si>
    <t>Preston Wright (ALT)</t>
  </si>
  <si>
    <t>Zane Timon</t>
  </si>
  <si>
    <t>Zane
                                                                        Timon</t>
  </si>
  <si>
    <t>Zane Timon (ALT)</t>
  </si>
  <si>
    <t>84</t>
  </si>
  <si>
    <t>Michael Gould</t>
  </si>
  <si>
    <t>Michael
                                                                        Gould</t>
  </si>
  <si>
    <t>Michael Gould (OFL)</t>
  </si>
  <si>
    <t>0.40</t>
  </si>
  <si>
    <t>Landen Vance</t>
  </si>
  <si>
    <t>Landen
                                                                        Vance</t>
  </si>
  <si>
    <t>Landen Vance (CHI)</t>
  </si>
  <si>
    <t>Carter White</t>
  </si>
  <si>
    <t>Carter
                                                                        White</t>
  </si>
  <si>
    <t>Carter White (CHI)</t>
  </si>
  <si>
    <t>2.20</t>
  </si>
  <si>
    <t>Dawson Estep</t>
  </si>
  <si>
    <t>Dawson
                                                                        Estep</t>
  </si>
  <si>
    <t>Dawson Estep (TER)</t>
  </si>
  <si>
    <t>Tyler Moniz-Witten</t>
  </si>
  <si>
    <t>Tyler
                                                                        Moniz-Witten</t>
  </si>
  <si>
    <t>Tyler Moniz-Witten (TER)</t>
  </si>
  <si>
    <t>John Stallcup</t>
  </si>
  <si>
    <t>John
                                                                        Stallcup</t>
  </si>
  <si>
    <t>John Stallcup (OFL)</t>
  </si>
  <si>
    <t>0.84</t>
  </si>
  <si>
    <t>Nate Chester</t>
  </si>
  <si>
    <t>Nate
                                                                        Chester</t>
  </si>
  <si>
    <t>Nate Chester (DAN)</t>
  </si>
  <si>
    <t>Max Holy</t>
  </si>
  <si>
    <t>Max
                                                                        Holy</t>
  </si>
  <si>
    <t>Max Holy (CLN)</t>
  </si>
  <si>
    <t>Tyler Welch</t>
  </si>
  <si>
    <t>Tyler
                                                                        Welch</t>
  </si>
  <si>
    <t>Tyler Welch (CLN)</t>
  </si>
  <si>
    <t>Carter Whitehead</t>
  </si>
  <si>
    <t>Carter
                                                                        Whitehead</t>
  </si>
  <si>
    <t>Carter Whitehead (DUB)</t>
  </si>
  <si>
    <t>Kendall Brookins</t>
  </si>
  <si>
    <t>Kendall
                                                                        Brookins</t>
  </si>
  <si>
    <t>Kendall Brookins (ALT)</t>
  </si>
  <si>
    <t>Michael Carrano, Jr.</t>
  </si>
  <si>
    <t>Michael
                                                                        Carrano, Jr.</t>
  </si>
  <si>
    <t>Michael Carrano, Jr. (BRL)</t>
  </si>
  <si>
    <t>0.55</t>
  </si>
  <si>
    <t>91</t>
  </si>
  <si>
    <t>47</t>
  </si>
  <si>
    <t>Matthew Arnold</t>
  </si>
  <si>
    <t>Matthew
                                                                        Arnold</t>
  </si>
  <si>
    <t>Matthew Arnold (THR)</t>
  </si>
  <si>
    <t>Waskar Martinez</t>
  </si>
  <si>
    <t>Waskar
                                                                        Martinez</t>
  </si>
  <si>
    <t>Waskar Martinez (CHI)</t>
  </si>
  <si>
    <t>0.73</t>
  </si>
  <si>
    <t>1.43</t>
  </si>
  <si>
    <t>0.44</t>
  </si>
  <si>
    <t>Taylor Freeman</t>
  </si>
  <si>
    <t>Taylor
                                                                        Freeman</t>
  </si>
  <si>
    <t>Taylor Freeman (JNT)</t>
  </si>
  <si>
    <t>Zach Munton</t>
  </si>
  <si>
    <t>Zach
                                                                        Munton</t>
  </si>
  <si>
    <t>Zach Munton (LAF)</t>
  </si>
  <si>
    <t>1.53</t>
  </si>
  <si>
    <t>Austin Neuweg</t>
  </si>
  <si>
    <t>Austin
                                                                        Neuweg</t>
  </si>
  <si>
    <t>Austin Neuweg (DAN)</t>
  </si>
  <si>
    <t>0.57</t>
  </si>
  <si>
    <t>Dillon Kuehl</t>
  </si>
  <si>
    <t>Dillon
                                                                        Kuehl</t>
  </si>
  <si>
    <t>Dillon Kuehl (BRL)</t>
  </si>
  <si>
    <t>Garrett Meyer</t>
  </si>
  <si>
    <t>Garrett
                                                                        Meyer</t>
  </si>
  <si>
    <t>Garrett Meyer (SPR)</t>
  </si>
  <si>
    <t>Drew Ezard</t>
  </si>
  <si>
    <t>Drew
                                                                        Ezard</t>
  </si>
  <si>
    <t>Drew Ezard (SPR)</t>
  </si>
  <si>
    <t>Dylan Drumke</t>
  </si>
  <si>
    <t>Dylan
                                                                        Drumke</t>
  </si>
  <si>
    <t>Dylan Drumke (THR)</t>
  </si>
  <si>
    <t>0.61</t>
  </si>
  <si>
    <t>1.78</t>
  </si>
  <si>
    <t>Nolan Self</t>
  </si>
  <si>
    <t>Nolan
                                                                        Self</t>
  </si>
  <si>
    <t>Nolan Self (JNT)</t>
  </si>
  <si>
    <t>Andrew Ramirez</t>
  </si>
  <si>
    <t>Andrew
                                                                        Ramirez</t>
  </si>
  <si>
    <t>Andrew Ramirez (CGR)</t>
  </si>
  <si>
    <t>Bryan Barreto</t>
  </si>
  <si>
    <t>Bryan
                                                                        Barreto</t>
  </si>
  <si>
    <t>Bryan Barreto (SPR)</t>
  </si>
  <si>
    <t>Matt Wolfe</t>
  </si>
  <si>
    <t>Matt
                                                                        Wolfe</t>
  </si>
  <si>
    <t>Matt Wolfe (CHI)</t>
  </si>
  <si>
    <t>1.42</t>
  </si>
  <si>
    <t>Enrico Veach</t>
  </si>
  <si>
    <t>Enrico
                                                                        Veach</t>
  </si>
  <si>
    <t>Enrico Veach (SPR)</t>
  </si>
  <si>
    <t>Andrew Hendrickson</t>
  </si>
  <si>
    <t>Andrew
                                                                        Hendrickson</t>
  </si>
  <si>
    <t>Andrew Hendrickson (DAN)</t>
  </si>
  <si>
    <t>1.26</t>
  </si>
  <si>
    <t>1.19</t>
  </si>
  <si>
    <t>Logan Reidelberger</t>
  </si>
  <si>
    <t>Logan
                                                                        Reidelberger</t>
  </si>
  <si>
    <t>Logan Reidelberger (BRL)</t>
  </si>
  <si>
    <t>0.68</t>
  </si>
  <si>
    <t>Kurtis Byrne</t>
  </si>
  <si>
    <t>Kurtis
                                                                        Byrne</t>
  </si>
  <si>
    <t>Kurtis Byrne (OFL)</t>
  </si>
  <si>
    <t>Aaris Stolte</t>
  </si>
  <si>
    <t>Aaris
                                                                        Stolte</t>
  </si>
  <si>
    <t>Aaris Stolte (OFL)</t>
  </si>
  <si>
    <t>Scotty Adelman</t>
  </si>
  <si>
    <t>Scotty
                                                                        Adelman</t>
  </si>
  <si>
    <t>Scotty Adelman (CHI)</t>
  </si>
  <si>
    <t>Jud Files</t>
  </si>
  <si>
    <t>Jud
                                                                        Files</t>
  </si>
  <si>
    <t>Jud Files (DAN)</t>
  </si>
  <si>
    <t>1.81</t>
  </si>
  <si>
    <t>1.32</t>
  </si>
  <si>
    <t>0.66</t>
  </si>
  <si>
    <t>Myles Davis</t>
  </si>
  <si>
    <t>Myles
                                                                        Davis</t>
  </si>
  <si>
    <t>Myles Davis (CLN)</t>
  </si>
  <si>
    <t>Brett White</t>
  </si>
  <si>
    <t>Brett
                                                                        White</t>
  </si>
  <si>
    <t>Brett White (CLN)</t>
  </si>
  <si>
    <t>1.46</t>
  </si>
  <si>
    <t>Markell Dixon</t>
  </si>
  <si>
    <t>Markell
                                                                        Dixon</t>
  </si>
  <si>
    <t>Markell Dixon (OFL)</t>
  </si>
  <si>
    <t>Peyton Bittle</t>
  </si>
  <si>
    <t>Peyton
                                                                        Bittle</t>
  </si>
  <si>
    <t>Peyton Bittle (THR)</t>
  </si>
  <si>
    <t>Cole Freeman</t>
  </si>
  <si>
    <t>Cole
                                                                        Freeman</t>
  </si>
  <si>
    <t>Cole Freeman (THR)</t>
  </si>
  <si>
    <t>85</t>
  </si>
  <si>
    <t>Randy Carlo IV</t>
  </si>
  <si>
    <t>Randy
                                                                        Carlo IV</t>
  </si>
  <si>
    <t>Randy Carlo IV (JNT)</t>
  </si>
  <si>
    <t>0.78</t>
  </si>
  <si>
    <t>1.58</t>
  </si>
  <si>
    <t>Charlie Graham</t>
  </si>
  <si>
    <t>Charlie
                                                                        Graham</t>
  </si>
  <si>
    <t>Charlie Graham (NOR)</t>
  </si>
  <si>
    <t>2.40</t>
  </si>
  <si>
    <t>Jayden Cummings</t>
  </si>
  <si>
    <t>Jayden
                                                                        Cummings</t>
  </si>
  <si>
    <t>Jayden Cummings (BRL)</t>
  </si>
  <si>
    <t>Leonel Garcia</t>
  </si>
  <si>
    <t>Leonel
                                                                        Garcia</t>
  </si>
  <si>
    <t>Leonel Garcia (CGR)</t>
  </si>
  <si>
    <t>HS Grad</t>
  </si>
  <si>
    <t>Cooper Newsom</t>
  </si>
  <si>
    <t>Cooper
                                                                        Newsom</t>
  </si>
  <si>
    <t>Cooper Newsom (FCR)</t>
  </si>
  <si>
    <t>Mateo Casillas</t>
  </si>
  <si>
    <t>Mateo
                                                                        Casillas</t>
  </si>
  <si>
    <t>Mateo Casillas (NOR)</t>
  </si>
  <si>
    <t>Kody Morton</t>
  </si>
  <si>
    <t>Kody
                                                                        Morton</t>
  </si>
  <si>
    <t>Kody Morton (NOR)</t>
  </si>
  <si>
    <t>0.77</t>
  </si>
  <si>
    <t>0.38</t>
  </si>
  <si>
    <t>Nate Dorinsky</t>
  </si>
  <si>
    <t>Redshirt Jr</t>
  </si>
  <si>
    <t>Nate
                                                                        Dorinsky</t>
  </si>
  <si>
    <t>Nate Dorinsky (CHI)</t>
  </si>
  <si>
    <t>Josh Whent</t>
  </si>
  <si>
    <t>Josh
                                                                        Whent</t>
  </si>
  <si>
    <t>Josh Whent (CHI)</t>
  </si>
  <si>
    <t>0.85</t>
  </si>
  <si>
    <t>Ryne Willard</t>
  </si>
  <si>
    <t>Ryne
                                                                        Willard</t>
  </si>
  <si>
    <t>Ryne Willard (NOR)</t>
  </si>
  <si>
    <t>2.32</t>
  </si>
  <si>
    <t>1.08</t>
  </si>
  <si>
    <t>0.51</t>
  </si>
  <si>
    <t>0.13</t>
  </si>
  <si>
    <t>Gabe Skelton</t>
  </si>
  <si>
    <t>Gabe
                                                                        Skelton</t>
  </si>
  <si>
    <t>Gabe Skelton (TER)</t>
  </si>
  <si>
    <t>1.31</t>
  </si>
  <si>
    <t>0.53</t>
  </si>
  <si>
    <t>1.23</t>
  </si>
  <si>
    <t>Ryan Malzahn</t>
  </si>
  <si>
    <t>Ryan
                                                                        Malzahn</t>
  </si>
  <si>
    <t>Ryan Malzahn (OFL)</t>
  </si>
  <si>
    <t>Ethan Willoughby</t>
  </si>
  <si>
    <t>Ethan
                                                                        Willoughby</t>
  </si>
  <si>
    <t>Ethan Willoughby (SPR)</t>
  </si>
  <si>
    <t>0.31</t>
  </si>
  <si>
    <t>0.92</t>
  </si>
  <si>
    <t>4.17</t>
  </si>
  <si>
    <t>1.40</t>
  </si>
  <si>
    <t>Drew Phillips</t>
  </si>
  <si>
    <t>Drew
                                                                        Phillips</t>
  </si>
  <si>
    <t>Drew Phillips (CLN)</t>
  </si>
  <si>
    <t>1.07</t>
  </si>
  <si>
    <t>Brady Robertson</t>
  </si>
  <si>
    <t>Brady
                                                                        Robertson</t>
  </si>
  <si>
    <t>Brady Robertson (OFL)</t>
  </si>
  <si>
    <t>0.47</t>
  </si>
  <si>
    <t>2.25</t>
  </si>
  <si>
    <t>1.85</t>
  </si>
  <si>
    <t>0.89</t>
  </si>
  <si>
    <t>0.60</t>
  </si>
  <si>
    <t>1.44</t>
  </si>
  <si>
    <t>1.06</t>
  </si>
  <si>
    <t>70</t>
  </si>
  <si>
    <t>Daniel Castro</t>
  </si>
  <si>
    <t>Daniel
                                                                        Castro</t>
  </si>
  <si>
    <t>Daniel Castro (IVY)</t>
  </si>
  <si>
    <t>55</t>
  </si>
  <si>
    <t>Kaden Byrne</t>
  </si>
  <si>
    <t>Kaden
                                                                        Byrne</t>
  </si>
  <si>
    <t>Kaden Byrne (OFL)</t>
  </si>
  <si>
    <t>2.07</t>
  </si>
  <si>
    <t>1.12</t>
  </si>
  <si>
    <t>0.58</t>
  </si>
  <si>
    <t>Brady Kindhart</t>
  </si>
  <si>
    <t>Brady
                                                                        Kindhart</t>
  </si>
  <si>
    <t>Brady Kindhart (BRL)</t>
  </si>
  <si>
    <t>Luke Ramsey</t>
  </si>
  <si>
    <t>Luke
                                                                        Ramsey</t>
  </si>
  <si>
    <t>Luke Ramsey (BRL)</t>
  </si>
  <si>
    <t>1.92</t>
  </si>
  <si>
    <t>3.67</t>
  </si>
  <si>
    <t>0.41</t>
  </si>
  <si>
    <t>0.06</t>
  </si>
  <si>
    <t>1.79</t>
  </si>
  <si>
    <t>1.62</t>
  </si>
  <si>
    <t>0.74</t>
  </si>
  <si>
    <t>1.16</t>
  </si>
  <si>
    <t>1.83</t>
  </si>
  <si>
    <t>0.49</t>
  </si>
  <si>
    <t>1.64</t>
  </si>
  <si>
    <t>0.93</t>
  </si>
  <si>
    <t>0.69</t>
  </si>
  <si>
    <t>89</t>
  </si>
  <si>
    <t>Hunter Moser</t>
  </si>
  <si>
    <t>Hunter
                                                                        Moser</t>
  </si>
  <si>
    <t>Hunter Moser (SPR)</t>
  </si>
  <si>
    <t>1.48</t>
  </si>
  <si>
    <t>76</t>
  </si>
  <si>
    <t>2.33</t>
  </si>
  <si>
    <t>1.80</t>
  </si>
  <si>
    <t>1.45</t>
  </si>
  <si>
    <t>2.43</t>
  </si>
  <si>
    <t>2.17</t>
  </si>
  <si>
    <t>1.03</t>
  </si>
  <si>
    <t>1.87</t>
  </si>
  <si>
    <t>1.65</t>
  </si>
  <si>
    <t>3.42</t>
  </si>
  <si>
    <t>3.71</t>
  </si>
  <si>
    <t>Eric Tenery</t>
  </si>
  <si>
    <t>Eric
                                                                        Tenery</t>
  </si>
  <si>
    <t>Eric Tenery (LAF)</t>
  </si>
  <si>
    <t>0.98</t>
  </si>
  <si>
    <t>3.40</t>
  </si>
  <si>
    <t>1.02</t>
  </si>
  <si>
    <t>2.31</t>
  </si>
  <si>
    <t>0.29</t>
  </si>
  <si>
    <t>Connor Pierce</t>
  </si>
  <si>
    <t>Connor
                                                                        Pierce</t>
  </si>
  <si>
    <t>Connor Pierce (CGR)</t>
  </si>
  <si>
    <t>1.37</t>
  </si>
  <si>
    <t>0.82</t>
  </si>
  <si>
    <t>Andrue Henry</t>
  </si>
  <si>
    <t>Andrue
                                                                        Henry</t>
  </si>
  <si>
    <t>Andrue Henry (CLN)</t>
  </si>
  <si>
    <t>0.15</t>
  </si>
  <si>
    <t>Jaxson Lucas</t>
  </si>
  <si>
    <t>Jaxson
                                                                        Lucas</t>
  </si>
  <si>
    <t>Jaxson Lucas (JAX)</t>
  </si>
  <si>
    <t>Trey Watson</t>
  </si>
  <si>
    <t>Trey
                                                                        Watson</t>
  </si>
  <si>
    <t>Trey Watson (JAX)</t>
  </si>
  <si>
    <t>Matthew Riley</t>
  </si>
  <si>
    <t>Matthew
                                                                        Riley</t>
  </si>
  <si>
    <t>Matthew Riley (JAX)</t>
  </si>
  <si>
    <t>1.41</t>
  </si>
  <si>
    <t>0.87</t>
  </si>
  <si>
    <t>1.18</t>
  </si>
  <si>
    <t>0.54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</si>
</sst>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4428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3E343F"/>
        <bgColor indexed="64"/>
      </patternFill>
    </fill>
    <fill>
      <patternFill patternType="solid">
        <fgColor rgb="FFFFC82F"/>
        <bgColor indexed="64"/>
      </patternFill>
    </fill>
    <fill>
      <patternFill patternType="solid">
        <fgColor rgb="FFD22730"/>
        <bgColor indexed="64"/>
      </patternFill>
    </fill>
    <fill>
      <patternFill patternType="solid">
        <fgColor rgb="FF2C5234"/>
        <bgColor indexed="64"/>
      </patternFill>
    </fill>
    <fill>
      <patternFill patternType="solid">
        <fgColor rgb="FF0057B7"/>
        <bgColor indexed="64"/>
      </patternFill>
    </fill>
    <fill>
      <patternFill patternType="solid">
        <fgColor rgb="FF072B31"/>
        <bgColor indexed="64"/>
      </patternFill>
    </fill>
    <fill>
      <patternFill patternType="solid">
        <fgColor rgb="FFFFB81C"/>
        <bgColor indexed="64"/>
      </patternFill>
    </fill>
    <fill>
      <patternFill patternType="solid">
        <fgColor rgb="FF00843D"/>
        <bgColor indexed="64"/>
      </patternFill>
    </fill>
    <fill>
      <patternFill patternType="solid">
        <fgColor rgb="FFFF8200"/>
        <bgColor indexed="64"/>
      </patternFill>
    </fill>
    <fill>
      <patternFill patternType="solid">
        <fgColor rgb="FF279989"/>
        <bgColor indexed="64"/>
      </patternFill>
    </fill>
    <fill>
      <patternFill patternType="solid">
        <fgColor rgb="FF78BE21"/>
        <bgColor indexed="64"/>
      </patternFill>
    </fill>
    <fill>
      <patternFill patternType="solid">
        <fgColor rgb="FF84329B"/>
        <bgColor indexed="64"/>
      </patternFill>
    </fill>
    <fill>
      <patternFill patternType="solid">
        <fgColor rgb="FF010101"/>
        <bgColor indexed="64"/>
      </patternFill>
    </fill>
    <fill>
      <patternFill patternType="solid">
        <fgColor rgb="FFFF8F1C"/>
        <bgColor indexed="64"/>
      </patternFill>
    </fill>
    <fill>
      <patternFill patternType="solid">
        <fgColor rgb="FF0C2340"/>
        <bgColor indexed="64"/>
      </patternFill>
    </fill>
    <fill>
      <patternFill patternType="solid">
        <fgColor rgb="FF8BB8E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19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font>
        <b/>
        <i val="0"/>
        <color auto="1"/>
      </font>
      <fill>
        <patternFill>
          <bgColor rgb="FFFF82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8F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72B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101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84329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82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84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78BE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B8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4428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BA0C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7998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D2273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C23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8BB8E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3E34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8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C523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8F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72B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101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84329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57B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84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78BE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B8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7998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57B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C523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8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3E34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8BB8E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C23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D2273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BA0C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4428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C523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8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3E34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8BB8E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C23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D2273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BA0C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4428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78BE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8F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72B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101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84329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82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84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78BE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B8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7998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57B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C523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8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3E34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8BB8E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C23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D2273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BA0C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4428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8F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72B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101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84329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82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84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B8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7998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57B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72B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101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84329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82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84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78BE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B8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7998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2C523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57B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8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4428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BA0C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D2273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C23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8BB8E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8F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3E34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colors>
    <mruColors>
      <color rgb="FFFF8F1C"/>
      <color rgb="FF072B31"/>
      <color rgb="FF010101"/>
      <color rgb="FF84329B"/>
      <color rgb="FFFF8200"/>
      <color rgb="FF00843D"/>
      <color rgb="FF78BE21"/>
      <color rgb="FFFFB81C"/>
      <color rgb="FF279989"/>
      <color rgb="FF005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4" xr16:uid="{C8D4DB49-180F-4ED3-BB80-60A809E7098D}" autoFormatId="16" applyNumberFormats="0" applyBorderFormats="0" applyFontFormats="0" applyPatternFormats="0" applyAlignmentFormats="0" applyWidthHeightFormats="0">
  <queryTableRefresh nextId="7">
    <queryTableFields count="6">
      <queryTableField id="1" name="Team" tableColumnId="1"/>
      <queryTableField id="2" name="GP" tableColumnId="2"/>
      <queryTableField id="3" name="W" tableColumnId="3"/>
      <queryTableField id="4" name="L" tableColumnId="4"/>
      <queryTableField id="5" name="Win %" tableColumnId="5"/>
      <queryTableField id="6" name="Ballpark Factor (Actual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3" xr16:uid="{128AAD0C-17F4-495C-8D64-54CE881BF0B5}" autoFormatId="16" applyNumberFormats="0" applyBorderFormats="0" applyFontFormats="0" applyPatternFormats="0" applyAlignmentFormats="0" applyWidthHeightFormats="0">
  <queryTableRefresh nextId="187">
    <queryTableFields count="56">
      <queryTableField id="50" name="Team" tableColumnId="50"/>
      <queryTableField id="1" name="#" tableColumnId="1"/>
      <queryTableField id="33" name="Name" tableColumnId="33"/>
      <queryTableField id="3" name="Year" tableColumnId="3"/>
      <queryTableField id="4" name="Position" tableColumnId="4"/>
      <queryTableField id="5" name="G" tableColumnId="5"/>
      <queryTableField id="30" name="PA" tableColumnId="30"/>
      <queryTableField id="35" name="PA/G" tableColumnId="35"/>
      <queryTableField id="6" name="AB" tableColumnId="6"/>
      <queryTableField id="7" name="R" tableColumnId="7"/>
      <queryTableField id="41" name="R/PA" tableColumnId="41"/>
      <queryTableField id="8" name="H" tableColumnId="8"/>
      <queryTableField id="31" name="1B" tableColumnId="31"/>
      <queryTableField id="9" name="2B" tableColumnId="9"/>
      <queryTableField id="10" name="3B" tableColumnId="10"/>
      <queryTableField id="11" name="HR" tableColumnId="11"/>
      <queryTableField id="12" name="RBI" tableColumnId="12"/>
      <queryTableField id="13" name="BB" tableColumnId="13"/>
      <queryTableField id="36" name="BB%" tableColumnId="36"/>
      <queryTableField id="14" name="K" tableColumnId="14"/>
      <queryTableField id="37" name="K%" tableColumnId="37"/>
      <queryTableField id="38" name="TTO" tableColumnId="38"/>
      <queryTableField id="39" name="TTO%" tableColumnId="39"/>
      <queryTableField id="15" name="SB" tableColumnId="15"/>
      <queryTableField id="16" name="CS" tableColumnId="16"/>
      <queryTableField id="17" name="AVG" tableColumnId="17"/>
      <queryTableField id="43" name="BABIP" tableColumnId="43"/>
      <queryTableField id="18" name="OBP" tableColumnId="18"/>
      <queryTableField id="19" name="SLG" tableColumnId="19"/>
      <queryTableField id="32" name="OPS" tableColumnId="32"/>
      <queryTableField id="40" name="ISO" tableColumnId="40"/>
      <queryTableField id="21" name="HBP" tableColumnId="21"/>
      <queryTableField id="22" name="SF" tableColumnId="22"/>
      <queryTableField id="23" name="SH" tableColumnId="23"/>
      <queryTableField id="24" name="TB" tableColumnId="24"/>
      <queryTableField id="25" name="XBH" tableColumnId="25"/>
      <queryTableField id="26" name="HDP" tableColumnId="26"/>
      <queryTableField id="27" name="GO" tableColumnId="27"/>
      <queryTableField id="28" name="FO" tableColumnId="28"/>
      <queryTableField id="29" name="GO/FO" tableColumnId="29"/>
      <queryTableField id="42" name="RC" tableColumnId="42"/>
      <queryTableField id="44" name="OPS+" tableColumnId="44"/>
      <queryTableField id="46" name="wOBA" tableColumnId="46"/>
      <queryTableField id="47" name="wRAA" tableColumnId="47"/>
      <queryTableField id="49" name="wRC" tableColumnId="49"/>
      <queryTableField id="136" name="Adj. OPS+" tableColumnId="56"/>
      <queryTableField id="134" name="PF" tableColumnId="54"/>
      <queryTableField id="51" name="Team G Played" tableColumnId="51"/>
      <queryTableField id="52" name="PA/TG" tableColumnId="52"/>
      <queryTableField id="53" name="Games Played %" tableColumnId="53"/>
      <queryTableField id="135" name="Qualified" tableColumnId="55"/>
      <queryTableField id="2" name="Name (Original)" tableColumnId="2"/>
      <queryTableField id="20" name="Abbreviation" tableColumnId="20"/>
      <queryTableField id="34" name="Name (Team)" tableColumnId="34"/>
      <queryTableField id="45" name="BIP" tableColumnId="45"/>
      <queryTableField id="48" name="wRAA/PA" tableColumnId="4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1" xr16:uid="{091DC43B-0E9D-4D6F-BE6A-7407F604A832}" autoFormatId="16" applyNumberFormats="0" applyBorderFormats="0" applyFontFormats="0" applyPatternFormats="0" applyAlignmentFormats="0" applyWidthHeightFormats="0">
  <queryTableRefresh nextId="81">
    <queryTableFields count="52">
      <queryTableField id="1" name="Name" tableColumnId="1"/>
      <queryTableField id="2" name="Conference" tableColumnId="2"/>
      <queryTableField id="3" name="Division" tableColumnId="3"/>
      <queryTableField id="4" name="G" tableColumnId="4"/>
      <queryTableField id="5" name="PA" tableColumnId="5"/>
      <queryTableField id="6" name="PA/G" tableColumnId="6"/>
      <queryTableField id="7" name="AB" tableColumnId="7"/>
      <queryTableField id="8" name="R" tableColumnId="8"/>
      <queryTableField id="9" name="R/G" tableColumnId="9"/>
      <queryTableField id="10" name="R/PA" tableColumnId="10"/>
      <queryTableField id="11" name="H" tableColumnId="11"/>
      <queryTableField id="12" name="H/G" tableColumnId="12"/>
      <queryTableField id="13" name="1B" tableColumnId="13"/>
      <queryTableField id="14" name="2B" tableColumnId="14"/>
      <queryTableField id="15" name="3B" tableColumnId="15"/>
      <queryTableField id="16" name="HR" tableColumnId="16"/>
      <queryTableField id="17" name="RBI" tableColumnId="17"/>
      <queryTableField id="18" name="BB" tableColumnId="18"/>
      <queryTableField id="19" name="BB%" tableColumnId="19"/>
      <queryTableField id="20" name="K" tableColumnId="20"/>
      <queryTableField id="21" name="K%" tableColumnId="21"/>
      <queryTableField id="22" name="TTO" tableColumnId="22"/>
      <queryTableField id="23" name="TTO%" tableColumnId="23"/>
      <queryTableField id="24" name="SB" tableColumnId="24"/>
      <queryTableField id="25" name="CS" tableColumnId="25"/>
      <queryTableField id="26" name="SB%" tableColumnId="26"/>
      <queryTableField id="27" name="AVG" tableColumnId="27"/>
      <queryTableField id="28" name="OBP" tableColumnId="28"/>
      <queryTableField id="29" name="SLG" tableColumnId="29"/>
      <queryTableField id="30" name="OPS" tableColumnId="30"/>
      <queryTableField id="31" name="BABIP" tableColumnId="31"/>
      <queryTableField id="32" name="ISO" tableColumnId="32"/>
      <queryTableField id="33" name="HBP" tableColumnId="33"/>
      <queryTableField id="34" name="SF" tableColumnId="34"/>
      <queryTableField id="35" name="SH" tableColumnId="35"/>
      <queryTableField id="36" name="TB" tableColumnId="36"/>
      <queryTableField id="37" name="XBH" tableColumnId="37"/>
      <queryTableField id="38" name="HDP" tableColumnId="38"/>
      <queryTableField id="39" name="GO" tableColumnId="39"/>
      <queryTableField id="40" name="FO" tableColumnId="40"/>
      <queryTableField id="41" name="GO/FO" tableColumnId="41"/>
      <queryTableField id="42" name="wOBA" tableColumnId="42"/>
      <queryTableField id="43" name="RC" tableColumnId="43"/>
      <queryTableField id="44" name="OPS+" tableColumnId="44"/>
      <queryTableField id="45" name="wRAA" tableColumnId="45"/>
      <queryTableField id="46" name="wRAA/PA" tableColumnId="46"/>
      <queryTableField id="47" name="wRC" tableColumnId="47"/>
      <queryTableField id="76" name="Sheet1.W" tableColumnId="48"/>
      <queryTableField id="77" name="Sheet1.L" tableColumnId="49"/>
      <queryTableField id="78" name="Sheet1.Win %" tableColumnId="50"/>
      <queryTableField id="79" name="PF" tableColumnId="51"/>
      <queryTableField id="80" name="Adj. OPS+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47362-CA96-423F-8814-554CD3F2C05E}" name="Sheet1" displayName="Sheet1" ref="A1:F19" tableType="queryTable" totalsRowShown="0">
  <autoFilter ref="A1:F19" xr:uid="{0D347362-CA96-423F-8814-554CD3F2C05E}"/>
  <tableColumns count="6">
    <tableColumn id="1" xr3:uid="{E8AC1EE7-30EC-4B64-8217-BF1DB9A68028}" uniqueName="1" name="Team" queryTableFieldId="1" dataDxfId="191"/>
    <tableColumn id="2" xr3:uid="{6FCA0D12-EE58-4660-A434-34A903861F71}" uniqueName="2" name="GP" queryTableFieldId="2"/>
    <tableColumn id="3" xr3:uid="{493773D4-045D-4F07-9ACC-0AAC898C19FF}" uniqueName="3" name="W" queryTableFieldId="3"/>
    <tableColumn id="4" xr3:uid="{B30834EB-CDC5-4420-B37B-81695F6DE9C9}" uniqueName="4" name="L" queryTableFieldId="4"/>
    <tableColumn id="5" xr3:uid="{5B8E5873-9CCA-4C7A-9818-F1B657E0C2F3}" uniqueName="5" name="Win %" queryTableFieldId="5"/>
    <tableColumn id="6" xr3:uid="{91216BBD-5DA2-479A-B917-D573FE38FBD3}" uniqueName="6" name="Ballpark Factor (Actual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8591D7-B67B-4CB1-A2DB-1C7E22300D3D}" name="Player___Hitting_Stats1" displayName="Player___Hitting_Stats1" ref="A1:BD451" tableType="queryTable" totalsRowShown="0" headerRowDxfId="190" dataDxfId="188" headerRowBorderDxfId="189">
  <autoFilter ref="A1:BD451" xr:uid="{328591D7-B67B-4CB1-A2DB-1C7E22300D3D}"/>
  <sortState xmlns:xlrd2="http://schemas.microsoft.com/office/spreadsheetml/2017/richdata2" ref="A2:BD451">
    <sortCondition ref="A1:A451"/>
  </sortState>
  <tableColumns count="56">
    <tableColumn id="50" xr3:uid="{D7BF9378-1AE8-46C4-B55F-AF325117553D}" uniqueName="50" name="Team" queryTableFieldId="50" dataDxfId="187"/>
    <tableColumn id="1" xr3:uid="{456C3CE7-76D4-4A49-A657-B1CF416524AF}" uniqueName="1" name="#" queryTableFieldId="1" dataDxfId="50"/>
    <tableColumn id="33" xr3:uid="{658ACF0E-5447-4E8F-AD76-510A9B5D508D}" uniqueName="33" name="Name" queryTableFieldId="33" dataDxfId="49"/>
    <tableColumn id="3" xr3:uid="{FAABC3DD-A651-4C72-A4B5-CD2F3D144E57}" uniqueName="3" name="Year" queryTableFieldId="3" dataDxfId="48"/>
    <tableColumn id="4" xr3:uid="{2BAEDD8C-0FF5-40A0-BA1C-81AB1441B045}" uniqueName="4" name="Position" queryTableFieldId="4" dataDxfId="47"/>
    <tableColumn id="5" xr3:uid="{A56B3E5A-B808-4ABF-9254-2B659A6504DA}" uniqueName="5" name="G" queryTableFieldId="5" dataDxfId="46"/>
    <tableColumn id="30" xr3:uid="{43F8F253-49FA-4AE1-859A-B2FEA1509DDE}" uniqueName="30" name="PA" queryTableFieldId="30" dataDxfId="45"/>
    <tableColumn id="35" xr3:uid="{636046A1-E3E7-4847-BFBF-FEC7EF3E5463}" uniqueName="35" name="PA/G" queryTableFieldId="35" dataDxfId="44"/>
    <tableColumn id="6" xr3:uid="{BFF97A97-FC19-4905-B7EC-DC5C609A49D0}" uniqueName="6" name="AB" queryTableFieldId="6" dataDxfId="43"/>
    <tableColumn id="7" xr3:uid="{9AF7E701-C4AE-47C0-B3BE-02634EE537DC}" uniqueName="7" name="R" queryTableFieldId="7" dataDxfId="42"/>
    <tableColumn id="41" xr3:uid="{B3E635D1-121C-4C6B-B956-D3DDD769D7E3}" uniqueName="41" name="R/PA" queryTableFieldId="41" dataDxfId="41"/>
    <tableColumn id="8" xr3:uid="{634086E7-F6A8-4FB4-9E87-B2F969C0A49E}" uniqueName="8" name="H" queryTableFieldId="8" dataDxfId="40"/>
    <tableColumn id="31" xr3:uid="{ABB45174-F98D-45B6-8BCA-2B6EA29191A6}" uniqueName="31" name="1B" queryTableFieldId="31" dataDxfId="39"/>
    <tableColumn id="9" xr3:uid="{B951B28F-542E-4889-AAD8-0CAEB5FAD04A}" uniqueName="9" name="2B" queryTableFieldId="9" dataDxfId="38"/>
    <tableColumn id="10" xr3:uid="{712821B5-8737-4D26-8846-08943A2E2968}" uniqueName="10" name="3B" queryTableFieldId="10" dataDxfId="37"/>
    <tableColumn id="11" xr3:uid="{D2B95396-D5DD-4C81-8189-A5909CF6D821}" uniqueName="11" name="HR" queryTableFieldId="11" dataDxfId="36"/>
    <tableColumn id="12" xr3:uid="{08A286FC-4516-49C7-A48F-73C3BA308D6E}" uniqueName="12" name="RBI" queryTableFieldId="12" dataDxfId="35"/>
    <tableColumn id="13" xr3:uid="{F1B9E4C0-5AEF-4426-83BB-FB69A5B96F0E}" uniqueName="13" name="BB" queryTableFieldId="13" dataDxfId="34"/>
    <tableColumn id="36" xr3:uid="{409DB26C-48A9-4A44-8297-F20726D9C8AC}" uniqueName="36" name="BB%" queryTableFieldId="36" dataDxfId="33"/>
    <tableColumn id="14" xr3:uid="{729DC1B2-3977-49F3-94C6-827425DD5A52}" uniqueName="14" name="K" queryTableFieldId="14" dataDxfId="32"/>
    <tableColumn id="37" xr3:uid="{6919B9D6-94A0-46EC-8BEC-99EB7BE7BBC7}" uniqueName="37" name="K%" queryTableFieldId="37" dataDxfId="31"/>
    <tableColumn id="38" xr3:uid="{9E3A319E-DC86-49BD-BC12-E79CF0D1C03A}" uniqueName="38" name="TTO" queryTableFieldId="38" dataDxfId="30"/>
    <tableColumn id="39" xr3:uid="{95660306-DF6E-48DA-9D2D-C48A407C905E}" uniqueName="39" name="TTO%" queryTableFieldId="39" dataDxfId="29"/>
    <tableColumn id="15" xr3:uid="{8DDBFB0C-FF8D-4C05-A41E-E79E4485FBAC}" uniqueName="15" name="SB" queryTableFieldId="15" dataDxfId="28"/>
    <tableColumn id="16" xr3:uid="{4C480ED7-1E9F-49D3-9588-1CB1F4025D84}" uniqueName="16" name="CS" queryTableFieldId="16" dataDxfId="27"/>
    <tableColumn id="17" xr3:uid="{4F60B547-D738-45F0-8F3A-A1C379874147}" uniqueName="17" name="AVG" queryTableFieldId="17" dataDxfId="26"/>
    <tableColumn id="43" xr3:uid="{CABE82A5-EB8B-4690-9DBB-F37CCB676D8A}" uniqueName="43" name="BABIP" queryTableFieldId="43" dataDxfId="25"/>
    <tableColumn id="18" xr3:uid="{B26BB170-1208-48A3-B6D3-88EE776776F4}" uniqueName="18" name="OBP" queryTableFieldId="18" dataDxfId="24"/>
    <tableColumn id="19" xr3:uid="{1927C393-0BC5-463E-A3EC-DD50394BA130}" uniqueName="19" name="SLG" queryTableFieldId="19" dataDxfId="23"/>
    <tableColumn id="32" xr3:uid="{1CE8A793-A6B0-4B68-94BC-CE4658BE3BC8}" uniqueName="32" name="OPS" queryTableFieldId="32" dataDxfId="22"/>
    <tableColumn id="40" xr3:uid="{CA925810-AFAE-4A69-9215-8A7BCA614E10}" uniqueName="40" name="ISO" queryTableFieldId="40" dataDxfId="21"/>
    <tableColumn id="21" xr3:uid="{8FD2B45A-490A-481F-B6BF-B83FDF8DF5E7}" uniqueName="21" name="HBP" queryTableFieldId="21" dataDxfId="20"/>
    <tableColumn id="22" xr3:uid="{1343015D-4955-4DDB-89C2-881D130E3C9A}" uniqueName="22" name="SF" queryTableFieldId="22" dataDxfId="19"/>
    <tableColumn id="23" xr3:uid="{277330AE-7236-4879-9513-9349FABB2186}" uniqueName="23" name="SH" queryTableFieldId="23" dataDxfId="18"/>
    <tableColumn id="24" xr3:uid="{DF44594B-ADF1-4D3C-BA43-7F1FCC136FCD}" uniqueName="24" name="TB" queryTableFieldId="24" dataDxfId="17"/>
    <tableColumn id="25" xr3:uid="{20D27BD8-CE5B-44DA-8B2E-4F2B3EEF813E}" uniqueName="25" name="XBH" queryTableFieldId="25" dataDxfId="16"/>
    <tableColumn id="26" xr3:uid="{A083F447-37A8-445D-BB02-6162AE811263}" uniqueName="26" name="HDP" queryTableFieldId="26" dataDxfId="15"/>
    <tableColumn id="27" xr3:uid="{5BEE342F-ACF7-4102-B077-CDE0F79BC110}" uniqueName="27" name="GO" queryTableFieldId="27" dataDxfId="14"/>
    <tableColumn id="28" xr3:uid="{76C5EE46-0109-4E60-B191-AB5A0E3E9D40}" uniqueName="28" name="FO" queryTableFieldId="28" dataDxfId="13"/>
    <tableColumn id="29" xr3:uid="{DE50FEDD-9C30-4CED-BF4F-0DE340D2F1FD}" uniqueName="29" name="GO/FO" queryTableFieldId="29" dataDxfId="12"/>
    <tableColumn id="42" xr3:uid="{CD5EC08E-215B-4CDF-8464-40EFCA491B62}" uniqueName="42" name="RC" queryTableFieldId="42" dataDxfId="11"/>
    <tableColumn id="44" xr3:uid="{BEFA5ADD-FA8A-42D5-ADAA-4E78EF7A2C38}" uniqueName="44" name="OPS+" queryTableFieldId="44" dataDxfId="10"/>
    <tableColumn id="46" xr3:uid="{B1072057-76A0-4AD9-BE3E-075AC9D43D18}" uniqueName="46" name="wOBA" queryTableFieldId="46" dataDxfId="9"/>
    <tableColumn id="47" xr3:uid="{A9397E65-2A89-475B-96CE-53DE99AF8A0B}" uniqueName="47" name="wRAA" queryTableFieldId="47" dataDxfId="8"/>
    <tableColumn id="49" xr3:uid="{E5A1F409-769D-476E-B62C-12C4D6992813}" uniqueName="49" name="wRC" queryTableFieldId="49" dataDxfId="7"/>
    <tableColumn id="56" xr3:uid="{D2C51A75-651E-4E4B-89A3-AFBA8AD241B4}" uniqueName="56" name="Adj. OPS+" queryTableFieldId="136"/>
    <tableColumn id="54" xr3:uid="{6DCB73D0-EACC-4185-B303-343F8A93D63E}" uniqueName="54" name="PF" queryTableFieldId="134"/>
    <tableColumn id="51" xr3:uid="{F0670821-23A1-44DE-B9A8-5D86CEC027EA}" uniqueName="51" name="Team G Played" queryTableFieldId="51"/>
    <tableColumn id="52" xr3:uid="{0A941FB0-E95E-4171-9A18-B413E07F0E92}" uniqueName="52" name="PA/TG" queryTableFieldId="52" dataDxfId="6"/>
    <tableColumn id="53" xr3:uid="{790BA570-7FF1-4C04-9B2B-A8B5D27455B7}" uniqueName="53" name="Games Played %" queryTableFieldId="53" dataDxfId="5"/>
    <tableColumn id="55" xr3:uid="{AFE725E6-8DF4-4729-A15B-D5B82FB6E23A}" uniqueName="55" name="Qualified" queryTableFieldId="135"/>
    <tableColumn id="2" xr3:uid="{04A1C8B9-9CFB-4A34-830B-8DA4C20A4B98}" uniqueName="2" name="Name (Original)" queryTableFieldId="2" dataDxfId="4"/>
    <tableColumn id="20" xr3:uid="{CB5D6975-8C93-4EFB-B45E-2F241D75D7DB}" uniqueName="20" name="Abbreviation" queryTableFieldId="20" dataDxfId="3"/>
    <tableColumn id="34" xr3:uid="{938848E6-36DF-433E-B6AD-B0B51AE28A68}" uniqueName="34" name="Name (Team)" queryTableFieldId="34" dataDxfId="2"/>
    <tableColumn id="45" xr3:uid="{D8F03358-D8DB-4FE8-91E3-AE31C7D61671}" uniqueName="45" name="BIP" queryTableFieldId="45" dataDxfId="1"/>
    <tableColumn id="48" xr3:uid="{45B04623-5B78-4892-BDA3-73F1ADD391E6}" uniqueName="48" name="wRAA/PA" queryTableFieldId="48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57AB7-503E-416B-AFCF-372A349B763B}" name="Team_Hitting_Stats1" displayName="Team_Hitting_Stats1" ref="A1:AZ19" tableType="queryTable" totalsRowShown="0">
  <autoFilter ref="A1:AZ19" xr:uid="{5D757AB7-503E-416B-AFCF-372A349B763B}"/>
  <sortState xmlns:xlrd2="http://schemas.microsoft.com/office/spreadsheetml/2017/richdata2" ref="A2:AZ19">
    <sortCondition descending="1" ref="AU1:AU19"/>
  </sortState>
  <tableColumns count="52">
    <tableColumn id="1" xr3:uid="{92C24D1D-0C86-40E9-BE25-77995FCD25A8}" uniqueName="1" name="Name" queryTableFieldId="1" dataDxfId="186"/>
    <tableColumn id="2" xr3:uid="{D507A157-843A-49B7-BC4F-6125E2432519}" uniqueName="2" name="Conference" queryTableFieldId="2" dataDxfId="185"/>
    <tableColumn id="3" xr3:uid="{6A70F223-C0D6-491A-B7A6-172736B0F665}" uniqueName="3" name="Division" queryTableFieldId="3" dataDxfId="184"/>
    <tableColumn id="4" xr3:uid="{BC0013B9-A330-4ED6-A093-7EE1846C281E}" uniqueName="4" name="G" queryTableFieldId="4" dataDxfId="93"/>
    <tableColumn id="5" xr3:uid="{9E9A55AA-C913-42C8-9273-08C3F33C7E18}" uniqueName="5" name="PA" queryTableFieldId="5" dataDxfId="92"/>
    <tableColumn id="6" xr3:uid="{62A544EC-702C-4C1E-AF5C-FB6DEBA8547E}" uniqueName="6" name="PA/G" queryTableFieldId="6" dataDxfId="91"/>
    <tableColumn id="7" xr3:uid="{5C5762C1-8A75-4D6D-95C6-E1697550475A}" uniqueName="7" name="AB" queryTableFieldId="7" dataDxfId="90"/>
    <tableColumn id="8" xr3:uid="{8E1737F4-279B-48EC-AC4A-ED1C2C33C31C}" uniqueName="8" name="R" queryTableFieldId="8" dataDxfId="89"/>
    <tableColumn id="9" xr3:uid="{A9EA8EFF-13DD-4177-96E4-F0C64F6DC7F1}" uniqueName="9" name="R/G" queryTableFieldId="9" dataDxfId="88"/>
    <tableColumn id="10" xr3:uid="{833837FD-BD69-49DD-A1BE-BACCDCC02520}" uniqueName="10" name="R/PA" queryTableFieldId="10" dataDxfId="87"/>
    <tableColumn id="11" xr3:uid="{73B89E12-F8C8-4F7F-9BBE-8B744BA89CE5}" uniqueName="11" name="H" queryTableFieldId="11" dataDxfId="86"/>
    <tableColumn id="12" xr3:uid="{55EA90A7-136F-40A9-8037-80FC62B34560}" uniqueName="12" name="H/G" queryTableFieldId="12" dataDxfId="85"/>
    <tableColumn id="13" xr3:uid="{7A6D76D9-E615-4EDA-81C4-668F3D47AD3D}" uniqueName="13" name="1B" queryTableFieldId="13" dataDxfId="84"/>
    <tableColumn id="14" xr3:uid="{2DCD773E-8473-423B-9DBA-E1AB5F3ABD34}" uniqueName="14" name="2B" queryTableFieldId="14" dataDxfId="83"/>
    <tableColumn id="15" xr3:uid="{7CC0DBB4-9003-46F4-B534-118E9B459AF5}" uniqueName="15" name="3B" queryTableFieldId="15" dataDxfId="82"/>
    <tableColumn id="16" xr3:uid="{800D9D66-C908-4BAE-89DA-AE4C28873E49}" uniqueName="16" name="HR" queryTableFieldId="16" dataDxfId="81"/>
    <tableColumn id="17" xr3:uid="{0A83818E-2A8E-4E03-B175-CFDA63F7943A}" uniqueName="17" name="RBI" queryTableFieldId="17" dataDxfId="80"/>
    <tableColumn id="18" xr3:uid="{074D43CF-108D-4D57-B71A-488524E8BECC}" uniqueName="18" name="BB" queryTableFieldId="18" dataDxfId="79"/>
    <tableColumn id="19" xr3:uid="{CA618BEE-788C-488B-ADA8-396385474CA4}" uniqueName="19" name="BB%" queryTableFieldId="19" dataDxfId="78"/>
    <tableColumn id="20" xr3:uid="{E4A22664-EE80-4B53-A2E2-6B848010D300}" uniqueName="20" name="K" queryTableFieldId="20" dataDxfId="77"/>
    <tableColumn id="21" xr3:uid="{07E7FF95-938B-4EA5-8BE2-435C58DB253F}" uniqueName="21" name="K%" queryTableFieldId="21" dataDxfId="76"/>
    <tableColumn id="22" xr3:uid="{76EF74AA-9210-46FD-AE94-DE13942FAD75}" uniqueName="22" name="TTO" queryTableFieldId="22" dataDxfId="75"/>
    <tableColumn id="23" xr3:uid="{98468E08-2C0A-40BE-A501-939B3E61BC71}" uniqueName="23" name="TTO%" queryTableFieldId="23" dataDxfId="74"/>
    <tableColumn id="24" xr3:uid="{B8634764-D738-4DE9-85DE-78ED8F39388B}" uniqueName="24" name="SB" queryTableFieldId="24" dataDxfId="73"/>
    <tableColumn id="25" xr3:uid="{3A66690C-E639-4CDA-B6EC-F55640CD223F}" uniqueName="25" name="CS" queryTableFieldId="25" dataDxfId="72"/>
    <tableColumn id="26" xr3:uid="{CF00E564-0CE4-4845-B074-AAFE03713446}" uniqueName="26" name="SB%" queryTableFieldId="26" dataDxfId="71"/>
    <tableColumn id="27" xr3:uid="{ADF978BB-7C0E-428F-93A9-266060448A14}" uniqueName="27" name="AVG" queryTableFieldId="27" dataDxfId="70"/>
    <tableColumn id="28" xr3:uid="{5D2AA447-049C-43BA-984C-E791AB4D7F8A}" uniqueName="28" name="OBP" queryTableFieldId="28" dataDxfId="69"/>
    <tableColumn id="29" xr3:uid="{0393A24E-9B6B-4604-B733-ABE30BC60CE3}" uniqueName="29" name="SLG" queryTableFieldId="29" dataDxfId="68"/>
    <tableColumn id="30" xr3:uid="{8B08C127-0DF2-41DC-B4D5-B1F639017A6B}" uniqueName="30" name="OPS" queryTableFieldId="30" dataDxfId="67"/>
    <tableColumn id="31" xr3:uid="{27432AD0-F1BD-406C-8B9C-FFE636EA8359}" uniqueName="31" name="BABIP" queryTableFieldId="31" dataDxfId="66"/>
    <tableColumn id="32" xr3:uid="{48A3F418-A88A-4F5D-9300-DFC5211860A7}" uniqueName="32" name="ISO" queryTableFieldId="32" dataDxfId="65"/>
    <tableColumn id="33" xr3:uid="{A86DC5DD-68B2-4BC9-ABC7-0A00E4ACC146}" uniqueName="33" name="HBP" queryTableFieldId="33" dataDxfId="64"/>
    <tableColumn id="34" xr3:uid="{FF24E413-A481-41DE-B387-A96444BB5923}" uniqueName="34" name="SF" queryTableFieldId="34" dataDxfId="63"/>
    <tableColumn id="35" xr3:uid="{A19795EE-09BB-4CBE-81F7-3341432B32D6}" uniqueName="35" name="SH" queryTableFieldId="35" dataDxfId="62"/>
    <tableColumn id="36" xr3:uid="{93774E17-3F4A-495F-AF0A-F1A9F460476A}" uniqueName="36" name="TB" queryTableFieldId="36" dataDxfId="61"/>
    <tableColumn id="37" xr3:uid="{AFE804BA-3A26-4996-A190-63D6032EC07C}" uniqueName="37" name="XBH" queryTableFieldId="37" dataDxfId="60"/>
    <tableColumn id="38" xr3:uid="{B31C33DA-39BA-45F1-9899-4318C7A3380A}" uniqueName="38" name="HDP" queryTableFieldId="38" dataDxfId="59"/>
    <tableColumn id="39" xr3:uid="{C8857EAD-C59B-41A1-827D-D5D036E1383C}" uniqueName="39" name="GO" queryTableFieldId="39" dataDxfId="58"/>
    <tableColumn id="40" xr3:uid="{3268B7BE-EA86-4359-957B-7E1EC3AF299D}" uniqueName="40" name="FO" queryTableFieldId="40" dataDxfId="57"/>
    <tableColumn id="41" xr3:uid="{50E71312-6227-433B-9D2F-4320E1DC42BF}" uniqueName="41" name="GO/FO" queryTableFieldId="41"/>
    <tableColumn id="42" xr3:uid="{EA2895BC-652E-498D-ABAC-DD0E7F18BB8E}" uniqueName="42" name="wOBA" queryTableFieldId="42" dataDxfId="56"/>
    <tableColumn id="43" xr3:uid="{FE3BE3CD-E5E8-4845-A6A5-1F6C59CD454B}" uniqueName="43" name="RC" queryTableFieldId="43" dataDxfId="55"/>
    <tableColumn id="44" xr3:uid="{2B1B486B-3993-4ECB-88A4-1ECE821CA5F7}" uniqueName="44" name="OPS+" queryTableFieldId="44" dataDxfId="54"/>
    <tableColumn id="45" xr3:uid="{951CA2C9-895B-4CDE-984A-477C23769F17}" uniqueName="45" name="wRAA" queryTableFieldId="45" dataDxfId="53"/>
    <tableColumn id="46" xr3:uid="{2F315A08-548C-47A2-ADEE-41DF613F6746}" uniqueName="46" name="wRAA/PA" queryTableFieldId="46" dataDxfId="52"/>
    <tableColumn id="47" xr3:uid="{D8C7C571-9099-4328-B899-C63C52FFA117}" uniqueName="47" name="wRC" queryTableFieldId="47" dataDxfId="51"/>
    <tableColumn id="48" xr3:uid="{658FDBE6-2D84-4129-9C60-22D6E01616EF}" uniqueName="48" name="Sheet1.W" queryTableFieldId="76"/>
    <tableColumn id="49" xr3:uid="{9787FBFE-1DAB-4762-B889-4EE4E56ED9FC}" uniqueName="49" name="Sheet1.L" queryTableFieldId="77"/>
    <tableColumn id="50" xr3:uid="{CEFEC09B-D4B2-469A-B3C9-C9EDB22B7F74}" uniqueName="50" name="Sheet1.Win %" queryTableFieldId="78"/>
    <tableColumn id="51" xr3:uid="{59B757F0-7EE5-41B9-80BB-5B9C92503516}" uniqueName="51" name="PF" queryTableFieldId="79"/>
    <tableColumn id="52" xr3:uid="{24B6AF44-E7E0-4853-AAB5-20EE0C6053E0}" uniqueName="52" name="Adj. OPS+" queryTableFieldId="8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2B23-C5B1-4B22-BF47-16D315EC2B4F}">
  <dimension ref="A1:F19"/>
  <sheetViews>
    <sheetView workbookViewId="0"/>
  </sheetViews>
  <sheetFormatPr defaultRowHeight="14.4" x14ac:dyDescent="0.3"/>
  <cols>
    <col min="1" max="1" width="24.6640625" bestFit="1" customWidth="1"/>
    <col min="2" max="2" width="5.5546875" bestFit="1" customWidth="1"/>
    <col min="3" max="3" width="5" bestFit="1" customWidth="1"/>
    <col min="4" max="4" width="4.109375" bestFit="1" customWidth="1"/>
    <col min="5" max="5" width="12" bestFit="1" customWidth="1"/>
    <col min="6" max="6" width="23" bestFit="1" customWidth="1"/>
  </cols>
  <sheetData>
    <row r="1" spans="1:6" x14ac:dyDescent="0.3">
      <c r="A1" t="s">
        <v>1068</v>
      </c>
      <c r="B1" t="s">
        <v>1212</v>
      </c>
      <c r="C1" t="s">
        <v>1213</v>
      </c>
      <c r="D1" t="s">
        <v>1214</v>
      </c>
      <c r="E1" t="s">
        <v>1215</v>
      </c>
      <c r="F1" t="s">
        <v>1216</v>
      </c>
    </row>
    <row r="2" spans="1:6" x14ac:dyDescent="0.3">
      <c r="A2" t="s">
        <v>1</v>
      </c>
      <c r="B2">
        <v>53</v>
      </c>
      <c r="C2">
        <v>24</v>
      </c>
      <c r="D2">
        <v>29</v>
      </c>
      <c r="E2">
        <v>0.45283018867924529</v>
      </c>
      <c r="F2">
        <v>1.0600319561743894</v>
      </c>
    </row>
    <row r="3" spans="1:6" x14ac:dyDescent="0.3">
      <c r="A3" t="s">
        <v>2</v>
      </c>
      <c r="B3">
        <v>56</v>
      </c>
      <c r="C3">
        <v>17</v>
      </c>
      <c r="D3">
        <v>39</v>
      </c>
      <c r="E3">
        <v>0.30357142857142855</v>
      </c>
      <c r="F3">
        <v>1.0805555555555555</v>
      </c>
    </row>
    <row r="4" spans="1:6" x14ac:dyDescent="0.3">
      <c r="A4" t="s">
        <v>3</v>
      </c>
      <c r="B4">
        <v>55</v>
      </c>
      <c r="C4">
        <v>31</v>
      </c>
      <c r="D4">
        <v>24</v>
      </c>
      <c r="E4">
        <v>0.5636363636363636</v>
      </c>
      <c r="F4">
        <v>1.0215700141442716</v>
      </c>
    </row>
    <row r="5" spans="1:6" x14ac:dyDescent="0.3">
      <c r="A5" t="s">
        <v>4</v>
      </c>
      <c r="B5">
        <v>56</v>
      </c>
      <c r="C5">
        <v>18</v>
      </c>
      <c r="D5">
        <v>38</v>
      </c>
      <c r="E5">
        <v>0.32142857142857145</v>
      </c>
      <c r="F5">
        <v>0.9555555555555556</v>
      </c>
    </row>
    <row r="6" spans="1:6" x14ac:dyDescent="0.3">
      <c r="A6" t="s">
        <v>5</v>
      </c>
      <c r="B6">
        <v>55</v>
      </c>
      <c r="C6">
        <v>35</v>
      </c>
      <c r="D6">
        <v>20</v>
      </c>
      <c r="E6">
        <v>0.63636363636363635</v>
      </c>
      <c r="F6">
        <v>1.37328615656789</v>
      </c>
    </row>
    <row r="7" spans="1:6" x14ac:dyDescent="0.3">
      <c r="A7" t="s">
        <v>6</v>
      </c>
      <c r="B7">
        <v>54</v>
      </c>
      <c r="C7">
        <v>33</v>
      </c>
      <c r="D7">
        <v>21</v>
      </c>
      <c r="E7">
        <v>0.61111111111111116</v>
      </c>
      <c r="F7">
        <v>1.0030120481927711</v>
      </c>
    </row>
    <row r="8" spans="1:6" x14ac:dyDescent="0.3">
      <c r="A8" t="s">
        <v>7</v>
      </c>
      <c r="B8">
        <v>56</v>
      </c>
      <c r="C8">
        <v>30</v>
      </c>
      <c r="D8">
        <v>26</v>
      </c>
      <c r="E8">
        <v>0.5357142857142857</v>
      </c>
      <c r="F8">
        <v>0.86894586894586889</v>
      </c>
    </row>
    <row r="9" spans="1:6" x14ac:dyDescent="0.3">
      <c r="A9" t="s">
        <v>8</v>
      </c>
      <c r="B9">
        <v>54</v>
      </c>
      <c r="C9">
        <v>19</v>
      </c>
      <c r="D9">
        <v>35</v>
      </c>
      <c r="E9">
        <v>0.35185185185185186</v>
      </c>
      <c r="F9">
        <v>0.90793650793650793</v>
      </c>
    </row>
    <row r="10" spans="1:6" x14ac:dyDescent="0.3">
      <c r="A10" t="s">
        <v>9</v>
      </c>
      <c r="B10">
        <v>55</v>
      </c>
      <c r="C10">
        <v>25</v>
      </c>
      <c r="D10">
        <v>30</v>
      </c>
      <c r="E10">
        <v>0.45454545454545453</v>
      </c>
      <c r="F10">
        <v>1.0305352374317891</v>
      </c>
    </row>
    <row r="11" spans="1:6" x14ac:dyDescent="0.3">
      <c r="A11" t="s">
        <v>10</v>
      </c>
      <c r="B11">
        <v>56</v>
      </c>
      <c r="C11">
        <v>35</v>
      </c>
      <c r="D11">
        <v>21</v>
      </c>
      <c r="E11">
        <v>0.625</v>
      </c>
      <c r="F11">
        <v>1.0888252148997135</v>
      </c>
    </row>
    <row r="12" spans="1:6" x14ac:dyDescent="0.3">
      <c r="A12" t="s">
        <v>11</v>
      </c>
      <c r="B12">
        <v>55</v>
      </c>
      <c r="C12">
        <v>33</v>
      </c>
      <c r="D12">
        <v>22</v>
      </c>
      <c r="E12">
        <v>0.6</v>
      </c>
      <c r="F12">
        <v>0.87118226600985227</v>
      </c>
    </row>
    <row r="13" spans="1:6" x14ac:dyDescent="0.3">
      <c r="A13" t="s">
        <v>12</v>
      </c>
      <c r="B13">
        <v>56</v>
      </c>
      <c r="C13">
        <v>26</v>
      </c>
      <c r="D13">
        <v>30</v>
      </c>
      <c r="E13">
        <v>0.4642857142857143</v>
      </c>
      <c r="F13">
        <v>0.872</v>
      </c>
    </row>
    <row r="14" spans="1:6" x14ac:dyDescent="0.3">
      <c r="A14" t="s">
        <v>13</v>
      </c>
      <c r="B14">
        <v>56</v>
      </c>
      <c r="C14">
        <v>26</v>
      </c>
      <c r="D14">
        <v>30</v>
      </c>
      <c r="E14">
        <v>0.4642857142857143</v>
      </c>
      <c r="F14">
        <v>1.0692520775623269</v>
      </c>
    </row>
    <row r="15" spans="1:6" x14ac:dyDescent="0.3">
      <c r="A15" t="s">
        <v>14</v>
      </c>
      <c r="B15">
        <v>54</v>
      </c>
      <c r="C15">
        <v>28</v>
      </c>
      <c r="D15">
        <v>26</v>
      </c>
      <c r="E15">
        <v>0.51851851851851849</v>
      </c>
      <c r="F15">
        <v>0.90417690417690422</v>
      </c>
    </row>
    <row r="16" spans="1:6" x14ac:dyDescent="0.3">
      <c r="A16" t="s">
        <v>15</v>
      </c>
      <c r="B16">
        <v>56</v>
      </c>
      <c r="C16">
        <v>29</v>
      </c>
      <c r="D16">
        <v>27</v>
      </c>
      <c r="E16">
        <v>0.5178571428571429</v>
      </c>
      <c r="F16">
        <v>1.0398860398860399</v>
      </c>
    </row>
    <row r="17" spans="1:6" x14ac:dyDescent="0.3">
      <c r="A17" t="s">
        <v>16</v>
      </c>
      <c r="B17">
        <v>55</v>
      </c>
      <c r="C17">
        <v>32</v>
      </c>
      <c r="D17">
        <v>23</v>
      </c>
      <c r="E17">
        <v>0.58181818181818179</v>
      </c>
      <c r="F17">
        <v>1.0710332103321034</v>
      </c>
    </row>
    <row r="18" spans="1:6" x14ac:dyDescent="0.3">
      <c r="A18" t="s">
        <v>17</v>
      </c>
      <c r="B18">
        <v>55</v>
      </c>
      <c r="C18">
        <v>24</v>
      </c>
      <c r="D18">
        <v>31</v>
      </c>
      <c r="E18">
        <v>0.43636363636363634</v>
      </c>
      <c r="F18">
        <v>0.92592592592592593</v>
      </c>
    </row>
    <row r="19" spans="1:6" x14ac:dyDescent="0.3">
      <c r="A19" t="s">
        <v>18</v>
      </c>
      <c r="B19">
        <v>54</v>
      </c>
      <c r="C19">
        <v>30</v>
      </c>
      <c r="D19">
        <v>24</v>
      </c>
      <c r="E19">
        <v>0.55555555555555558</v>
      </c>
      <c r="F19">
        <v>0.99430979978925182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218A-C128-4906-A02A-CB37B9043DB5}">
  <dimension ref="A1:BG452"/>
  <sheetViews>
    <sheetView tabSelected="1" workbookViewId="0">
      <pane ySplit="1" topLeftCell="A55" activePane="bottomLeft" state="frozen"/>
      <selection pane="bottomLeft" activeCell="H437" sqref="H437"/>
    </sheetView>
  </sheetViews>
  <sheetFormatPr defaultRowHeight="14.4" x14ac:dyDescent="0.3"/>
  <cols>
    <col min="1" max="1" width="25.77734375" style="20" bestFit="1" customWidth="1"/>
    <col min="2" max="2" width="6.44140625" style="20" bestFit="1" customWidth="1"/>
    <col min="3" max="3" width="21.33203125" style="20" bestFit="1" customWidth="1"/>
    <col min="4" max="4" width="16" style="20" bestFit="1" customWidth="1"/>
    <col min="5" max="5" width="12.21875" style="21" bestFit="1" customWidth="1"/>
    <col min="6" max="6" width="6.6640625" style="21" bestFit="1" customWidth="1"/>
    <col min="7" max="7" width="7.77734375" style="21" bestFit="1" customWidth="1"/>
    <col min="8" max="8" width="9.88671875" style="21" bestFit="1" customWidth="1"/>
    <col min="9" max="9" width="7.77734375" style="21" bestFit="1" customWidth="1"/>
    <col min="10" max="10" width="6.5546875" style="21" bestFit="1" customWidth="1"/>
    <col min="11" max="11" width="9.77734375" style="21" bestFit="1" customWidth="1"/>
    <col min="12" max="12" width="6.6640625" style="21" bestFit="1" customWidth="1"/>
    <col min="13" max="15" width="7.5546875" style="21" bestFit="1" customWidth="1"/>
    <col min="16" max="16" width="7.77734375" style="21" bestFit="1" customWidth="1"/>
    <col min="17" max="17" width="8.21875" style="22" bestFit="1" customWidth="1"/>
    <col min="18" max="18" width="7.6640625" style="22" bestFit="1" customWidth="1"/>
    <col min="19" max="19" width="9.109375" style="22" bestFit="1" customWidth="1"/>
    <col min="20" max="20" width="6.5546875" style="20" bestFit="1" customWidth="1"/>
    <col min="21" max="21" width="8" style="21" bestFit="1" customWidth="1"/>
    <col min="22" max="22" width="8.77734375" style="21" bestFit="1" customWidth="1"/>
    <col min="23" max="23" width="10.21875" style="21" bestFit="1" customWidth="1"/>
    <col min="24" max="25" width="7.5546875" style="21" bestFit="1" customWidth="1"/>
    <col min="26" max="26" width="9.109375" style="21" bestFit="1" customWidth="1"/>
    <col min="27" max="27" width="10.5546875" style="21" bestFit="1" customWidth="1"/>
    <col min="28" max="28" width="9" style="21" bestFit="1" customWidth="1"/>
    <col min="29" max="29" width="8.5546875" style="20" bestFit="1" customWidth="1"/>
    <col min="30" max="30" width="8.88671875" style="21" bestFit="1" customWidth="1"/>
    <col min="31" max="31" width="8.33203125" style="21" bestFit="1" customWidth="1"/>
    <col min="32" max="32" width="8.88671875" style="22" bestFit="1" customWidth="1"/>
    <col min="33" max="33" width="7.33203125" style="20" bestFit="1" customWidth="1"/>
    <col min="34" max="34" width="7.6640625" style="20" bestFit="1" customWidth="1"/>
    <col min="35" max="35" width="7.5546875" style="23" bestFit="1" customWidth="1"/>
    <col min="36" max="36" width="8.88671875" style="24" bestFit="1" customWidth="1"/>
    <col min="37" max="37" width="9" style="24" bestFit="1" customWidth="1"/>
    <col min="38" max="38" width="8" style="21" bestFit="1" customWidth="1"/>
    <col min="39" max="39" width="7.6640625" style="24" bestFit="1" customWidth="1"/>
    <col min="40" max="40" width="11.109375" style="22" bestFit="1" customWidth="1"/>
    <col min="41" max="41" width="7.6640625" style="23" bestFit="1" customWidth="1"/>
    <col min="42" max="42" width="9.88671875" style="23" bestFit="1" customWidth="1"/>
    <col min="43" max="43" width="10.5546875" style="23" bestFit="1" customWidth="1"/>
    <col min="44" max="44" width="10.44140625" style="21" bestFit="1" customWidth="1"/>
    <col min="45" max="45" width="9.109375" style="21" bestFit="1" customWidth="1"/>
    <col min="46" max="46" width="13.77734375" style="22" bestFit="1" customWidth="1"/>
    <col min="47" max="47" width="12" style="23" bestFit="1" customWidth="1"/>
    <col min="48" max="48" width="18" style="23" bestFit="1" customWidth="1"/>
    <col min="49" max="49" width="10.88671875" style="21" bestFit="1" customWidth="1"/>
    <col min="50" max="50" width="19.21875" style="23" bestFit="1" customWidth="1"/>
    <col min="51" max="51" width="13" style="23" bestFit="1" customWidth="1"/>
    <col min="52" max="52" width="54.77734375" style="23" bestFit="1" customWidth="1"/>
    <col min="53" max="53" width="16.33203125" style="24" bestFit="1" customWidth="1"/>
    <col min="54" max="54" width="27" style="24" bestFit="1" customWidth="1"/>
    <col min="55" max="55" width="8.21875" style="24" bestFit="1" customWidth="1"/>
    <col min="56" max="56" width="13.6640625" style="24" bestFit="1" customWidth="1"/>
    <col min="57" max="57" width="10.44140625" style="22" bestFit="1" customWidth="1"/>
    <col min="58" max="58" width="13.6640625" style="22" bestFit="1" customWidth="1"/>
    <col min="59" max="59" width="9.109375" style="22" customWidth="1"/>
    <col min="60" max="16384" width="8.88671875" style="20"/>
  </cols>
  <sheetData>
    <row r="1" spans="1:59" x14ac:dyDescent="0.3">
      <c r="A1" s="1" t="s">
        <v>1068</v>
      </c>
      <c r="B1" s="1" t="s">
        <v>88</v>
      </c>
      <c r="C1" s="1" t="s">
        <v>0</v>
      </c>
      <c r="D1" s="1" t="s">
        <v>375</v>
      </c>
      <c r="E1" s="1" t="s">
        <v>376</v>
      </c>
      <c r="F1" s="25" t="s">
        <v>19</v>
      </c>
      <c r="G1" s="25" t="s">
        <v>43</v>
      </c>
      <c r="H1" s="27" t="s">
        <v>84</v>
      </c>
      <c r="I1" s="25" t="s">
        <v>20</v>
      </c>
      <c r="J1" s="25" t="s">
        <v>21</v>
      </c>
      <c r="K1" s="27" t="s">
        <v>85</v>
      </c>
      <c r="L1" s="25" t="s">
        <v>22</v>
      </c>
      <c r="M1" s="25" t="s">
        <v>51</v>
      </c>
      <c r="N1" s="25" t="s">
        <v>23</v>
      </c>
      <c r="O1" s="25" t="s">
        <v>24</v>
      </c>
      <c r="P1" s="25" t="s">
        <v>25</v>
      </c>
      <c r="Q1" s="25" t="s">
        <v>26</v>
      </c>
      <c r="R1" s="25" t="s">
        <v>27</v>
      </c>
      <c r="S1" s="28" t="s">
        <v>47</v>
      </c>
      <c r="T1" s="25" t="s">
        <v>28</v>
      </c>
      <c r="U1" s="28" t="s">
        <v>48</v>
      </c>
      <c r="V1" s="25" t="s">
        <v>45</v>
      </c>
      <c r="W1" s="28" t="s">
        <v>49</v>
      </c>
      <c r="X1" s="25" t="s">
        <v>29</v>
      </c>
      <c r="Y1" s="25" t="s">
        <v>30</v>
      </c>
      <c r="Z1" s="26" t="s">
        <v>31</v>
      </c>
      <c r="AA1" s="27" t="s">
        <v>46</v>
      </c>
      <c r="AB1" s="26" t="s">
        <v>32</v>
      </c>
      <c r="AC1" s="26" t="s">
        <v>33</v>
      </c>
      <c r="AD1" s="26" t="s">
        <v>44</v>
      </c>
      <c r="AE1" s="26" t="s">
        <v>86</v>
      </c>
      <c r="AF1" s="25" t="s">
        <v>34</v>
      </c>
      <c r="AG1" s="25" t="s">
        <v>35</v>
      </c>
      <c r="AH1" s="25" t="s">
        <v>36</v>
      </c>
      <c r="AI1" s="25" t="s">
        <v>37</v>
      </c>
      <c r="AJ1" s="25" t="s">
        <v>38</v>
      </c>
      <c r="AK1" s="25" t="s">
        <v>39</v>
      </c>
      <c r="AL1" s="25" t="s">
        <v>40</v>
      </c>
      <c r="AM1" s="25" t="s">
        <v>41</v>
      </c>
      <c r="AN1" s="1" t="s">
        <v>42</v>
      </c>
      <c r="AO1" s="27" t="s">
        <v>87</v>
      </c>
      <c r="AP1" s="25" t="s">
        <v>1050</v>
      </c>
      <c r="AQ1" s="26" t="s">
        <v>52</v>
      </c>
      <c r="AR1" s="27" t="s">
        <v>1051</v>
      </c>
      <c r="AS1" s="27" t="s">
        <v>1053</v>
      </c>
      <c r="AT1" s="40" t="s">
        <v>1221</v>
      </c>
      <c r="AU1" s="39" t="s">
        <v>1220</v>
      </c>
      <c r="AV1" s="1" t="s">
        <v>1069</v>
      </c>
      <c r="AW1" s="27" t="s">
        <v>1070</v>
      </c>
      <c r="AX1" s="28" t="s">
        <v>1071</v>
      </c>
      <c r="AY1" s="40" t="s">
        <v>1222</v>
      </c>
      <c r="AZ1" s="1" t="s">
        <v>605</v>
      </c>
      <c r="BA1" s="1" t="s">
        <v>941</v>
      </c>
      <c r="BB1" s="1" t="s">
        <v>606</v>
      </c>
      <c r="BC1" s="1" t="s">
        <v>942</v>
      </c>
      <c r="BD1" s="27" t="s">
        <v>1052</v>
      </c>
      <c r="BE1" s="20"/>
      <c r="BF1" s="20"/>
      <c r="BG1" s="20"/>
    </row>
    <row r="2" spans="1:59" x14ac:dyDescent="0.3">
      <c r="A2" t="s">
        <v>1</v>
      </c>
      <c r="B2" s="20" t="s">
        <v>95</v>
      </c>
      <c r="C2" s="20" t="s">
        <v>492</v>
      </c>
      <c r="D2" s="20" t="s">
        <v>100</v>
      </c>
      <c r="E2" s="20" t="s">
        <v>101</v>
      </c>
      <c r="F2" s="21">
        <v>48</v>
      </c>
      <c r="G2" s="21">
        <v>207</v>
      </c>
      <c r="H2" s="23">
        <v>4.3125</v>
      </c>
      <c r="I2" s="21">
        <v>169</v>
      </c>
      <c r="J2" s="21">
        <v>38</v>
      </c>
      <c r="K2" s="23">
        <v>0.18357487922705315</v>
      </c>
      <c r="L2" s="21">
        <v>43</v>
      </c>
      <c r="M2" s="21">
        <v>33</v>
      </c>
      <c r="N2" s="21">
        <v>7</v>
      </c>
      <c r="O2" s="21">
        <v>1</v>
      </c>
      <c r="P2" s="21">
        <v>2</v>
      </c>
      <c r="Q2" s="21">
        <v>26</v>
      </c>
      <c r="R2" s="21">
        <v>25</v>
      </c>
      <c r="S2" s="24">
        <v>0.12077294685990338</v>
      </c>
      <c r="T2" s="21">
        <v>39</v>
      </c>
      <c r="U2" s="24">
        <v>0.18840579710144928</v>
      </c>
      <c r="V2" s="21">
        <v>66</v>
      </c>
      <c r="W2" s="24">
        <v>0.3188405797101449</v>
      </c>
      <c r="X2" s="21">
        <v>18</v>
      </c>
      <c r="Y2" s="21">
        <v>4</v>
      </c>
      <c r="Z2" s="22">
        <v>0.254</v>
      </c>
      <c r="AA2" s="23">
        <v>0.31060606060606061</v>
      </c>
      <c r="AB2" s="22">
        <v>0.372</v>
      </c>
      <c r="AC2" s="22">
        <v>0.34300000000000003</v>
      </c>
      <c r="AD2" s="22">
        <v>0.71500000000000008</v>
      </c>
      <c r="AE2" s="22">
        <v>8.9000000000000024E-2</v>
      </c>
      <c r="AF2" s="21">
        <v>9</v>
      </c>
      <c r="AG2" s="21">
        <v>4</v>
      </c>
      <c r="AH2" s="21">
        <v>0</v>
      </c>
      <c r="AI2" s="21">
        <v>58</v>
      </c>
      <c r="AJ2" s="21">
        <v>10</v>
      </c>
      <c r="AK2" s="21">
        <v>3</v>
      </c>
      <c r="AL2" s="21">
        <v>42</v>
      </c>
      <c r="AM2" s="21">
        <v>41</v>
      </c>
      <c r="AN2" s="20" t="s">
        <v>1665</v>
      </c>
      <c r="AO2" s="23">
        <v>26.471497584541066</v>
      </c>
      <c r="AP2" s="21">
        <v>88.137630132150633</v>
      </c>
      <c r="AQ2" s="22">
        <v>0.32758454106280194</v>
      </c>
      <c r="AR2" s="23">
        <v>-3.1201206925001705</v>
      </c>
      <c r="AS2" s="23">
        <v>30.608398902981158</v>
      </c>
      <c r="AT2">
        <v>83.146201035519368</v>
      </c>
      <c r="AU2">
        <v>1.0600319561743894</v>
      </c>
      <c r="AV2">
        <v>53</v>
      </c>
      <c r="AW2" s="30">
        <v>3.9056603773584904</v>
      </c>
      <c r="AX2" s="29">
        <v>0.90566037735849059</v>
      </c>
      <c r="AY2" t="s">
        <v>1223</v>
      </c>
      <c r="AZ2" s="20" t="s">
        <v>249</v>
      </c>
      <c r="BA2" s="20" t="s">
        <v>77</v>
      </c>
      <c r="BB2" s="20" t="s">
        <v>718</v>
      </c>
      <c r="BC2" s="20">
        <v>132</v>
      </c>
      <c r="BD2" s="23">
        <v>-1.5073046823672321E-2</v>
      </c>
      <c r="BE2" s="20"/>
      <c r="BF2" s="20"/>
      <c r="BG2" s="20"/>
    </row>
    <row r="3" spans="1:59" x14ac:dyDescent="0.3">
      <c r="A3" t="s">
        <v>1</v>
      </c>
      <c r="B3" s="20" t="s">
        <v>89</v>
      </c>
      <c r="C3" s="20" t="s">
        <v>489</v>
      </c>
      <c r="D3" s="20" t="s">
        <v>91</v>
      </c>
      <c r="E3" s="20" t="s">
        <v>101</v>
      </c>
      <c r="F3" s="21">
        <v>45</v>
      </c>
      <c r="G3" s="21">
        <v>179</v>
      </c>
      <c r="H3" s="23">
        <v>3.9777777777777779</v>
      </c>
      <c r="I3" s="21">
        <v>153</v>
      </c>
      <c r="J3" s="21">
        <v>30</v>
      </c>
      <c r="K3" s="23">
        <v>0.16759776536312848</v>
      </c>
      <c r="L3" s="21">
        <v>50</v>
      </c>
      <c r="M3" s="21">
        <v>31</v>
      </c>
      <c r="N3" s="21">
        <v>12</v>
      </c>
      <c r="O3" s="21">
        <v>1</v>
      </c>
      <c r="P3" s="21">
        <v>6</v>
      </c>
      <c r="Q3" s="21">
        <v>40</v>
      </c>
      <c r="R3" s="21">
        <v>18</v>
      </c>
      <c r="S3" s="24">
        <v>0.1005586592178771</v>
      </c>
      <c r="T3" s="21">
        <v>31</v>
      </c>
      <c r="U3" s="24">
        <v>0.17318435754189945</v>
      </c>
      <c r="V3" s="21">
        <v>55</v>
      </c>
      <c r="W3" s="24">
        <v>0.30726256983240224</v>
      </c>
      <c r="X3" s="21">
        <v>7</v>
      </c>
      <c r="Y3" s="21">
        <v>3</v>
      </c>
      <c r="Z3" s="22">
        <v>0.32700000000000001</v>
      </c>
      <c r="AA3" s="23">
        <v>0.36974789915966388</v>
      </c>
      <c r="AB3" s="22">
        <v>0.40799999999999997</v>
      </c>
      <c r="AC3" s="22">
        <v>0.53600000000000003</v>
      </c>
      <c r="AD3" s="22">
        <v>0.94399999999999995</v>
      </c>
      <c r="AE3" s="22">
        <v>0.20900000000000002</v>
      </c>
      <c r="AF3" s="21">
        <v>5</v>
      </c>
      <c r="AG3" s="21">
        <v>3</v>
      </c>
      <c r="AH3" s="21">
        <v>0</v>
      </c>
      <c r="AI3" s="21">
        <v>82</v>
      </c>
      <c r="AJ3" s="21">
        <v>19</v>
      </c>
      <c r="AK3" s="21">
        <v>2</v>
      </c>
      <c r="AL3" s="21">
        <v>32</v>
      </c>
      <c r="AM3" s="21">
        <v>40</v>
      </c>
      <c r="AN3" s="20" t="s">
        <v>843</v>
      </c>
      <c r="AO3" s="23">
        <v>35.397988826815649</v>
      </c>
      <c r="AP3" s="21">
        <v>148.69858145186913</v>
      </c>
      <c r="AQ3" s="22">
        <v>0.40821229050279328</v>
      </c>
      <c r="AR3" s="23">
        <v>9.8518090966134828</v>
      </c>
      <c r="AS3" s="23">
        <v>39.018016862754344</v>
      </c>
      <c r="AT3">
        <v>140.27745162373787</v>
      </c>
      <c r="AU3">
        <v>1.0600319561743894</v>
      </c>
      <c r="AV3">
        <v>53</v>
      </c>
      <c r="AW3" s="30">
        <v>3.3773584905660377</v>
      </c>
      <c r="AX3" s="29">
        <v>0.84905660377358494</v>
      </c>
      <c r="AY3" t="s">
        <v>1223</v>
      </c>
      <c r="AZ3" s="20" t="s">
        <v>245</v>
      </c>
      <c r="BA3" s="20" t="s">
        <v>77</v>
      </c>
      <c r="BB3" s="20" t="s">
        <v>715</v>
      </c>
      <c r="BC3" s="20">
        <v>119</v>
      </c>
      <c r="BD3" s="23">
        <v>5.5038039645885377E-2</v>
      </c>
      <c r="BE3" s="20"/>
      <c r="BF3" s="20"/>
      <c r="BG3" s="20"/>
    </row>
    <row r="4" spans="1:59" x14ac:dyDescent="0.3">
      <c r="A4" t="s">
        <v>1</v>
      </c>
      <c r="B4" s="20" t="s">
        <v>119</v>
      </c>
      <c r="C4" s="20" t="s">
        <v>498</v>
      </c>
      <c r="D4" s="20" t="s">
        <v>91</v>
      </c>
      <c r="E4" s="20" t="s">
        <v>101</v>
      </c>
      <c r="F4" s="21">
        <v>46</v>
      </c>
      <c r="G4" s="21">
        <v>182</v>
      </c>
      <c r="H4" s="23">
        <v>3.9565217391304346</v>
      </c>
      <c r="I4" s="21">
        <v>148</v>
      </c>
      <c r="J4" s="21">
        <v>34</v>
      </c>
      <c r="K4" s="23">
        <v>0.18681318681318682</v>
      </c>
      <c r="L4" s="21">
        <v>42</v>
      </c>
      <c r="M4" s="21">
        <v>28</v>
      </c>
      <c r="N4" s="21">
        <v>7</v>
      </c>
      <c r="O4" s="21">
        <v>1</v>
      </c>
      <c r="P4" s="21">
        <v>6</v>
      </c>
      <c r="Q4" s="21">
        <v>31</v>
      </c>
      <c r="R4" s="21">
        <v>25</v>
      </c>
      <c r="S4" s="24">
        <v>0.13736263736263737</v>
      </c>
      <c r="T4" s="21">
        <v>26</v>
      </c>
      <c r="U4" s="24">
        <v>0.14285714285714285</v>
      </c>
      <c r="V4" s="21">
        <v>57</v>
      </c>
      <c r="W4" s="24">
        <v>0.31318681318681318</v>
      </c>
      <c r="X4" s="21">
        <v>5</v>
      </c>
      <c r="Y4" s="21">
        <v>2</v>
      </c>
      <c r="Z4" s="22">
        <v>0.28399999999999997</v>
      </c>
      <c r="AA4" s="23">
        <v>0.30508474576271188</v>
      </c>
      <c r="AB4" s="22">
        <v>0.40699999999999997</v>
      </c>
      <c r="AC4" s="22">
        <v>0.46600000000000003</v>
      </c>
      <c r="AD4" s="22">
        <v>0.873</v>
      </c>
      <c r="AE4" s="22">
        <v>0.18200000000000005</v>
      </c>
      <c r="AF4" s="21">
        <v>7</v>
      </c>
      <c r="AG4" s="21">
        <v>2</v>
      </c>
      <c r="AH4" s="21">
        <v>0</v>
      </c>
      <c r="AI4" s="21">
        <v>69</v>
      </c>
      <c r="AJ4" s="21">
        <v>14</v>
      </c>
      <c r="AK4" s="21">
        <v>3</v>
      </c>
      <c r="AL4" s="21">
        <v>42</v>
      </c>
      <c r="AM4" s="21">
        <v>34</v>
      </c>
      <c r="AN4" s="20" t="s">
        <v>1395</v>
      </c>
      <c r="AO4" s="23">
        <v>30.693626373626373</v>
      </c>
      <c r="AP4" s="21">
        <v>129.88485347539739</v>
      </c>
      <c r="AQ4" s="22">
        <v>0.38637362637362632</v>
      </c>
      <c r="AR4" s="23">
        <v>6.5607172403264542</v>
      </c>
      <c r="AS4" s="23">
        <v>36.215744131039507</v>
      </c>
      <c r="AT4">
        <v>122.5291867088105</v>
      </c>
      <c r="AU4">
        <v>1.0600319561743894</v>
      </c>
      <c r="AV4">
        <v>53</v>
      </c>
      <c r="AW4" s="30">
        <v>3.4339622641509435</v>
      </c>
      <c r="AX4" s="29">
        <v>0.86792452830188682</v>
      </c>
      <c r="AY4" t="s">
        <v>1223</v>
      </c>
      <c r="AZ4" s="20" t="s">
        <v>254</v>
      </c>
      <c r="BA4" s="20" t="s">
        <v>77</v>
      </c>
      <c r="BB4" s="20" t="s">
        <v>724</v>
      </c>
      <c r="BC4" s="20">
        <v>118</v>
      </c>
      <c r="BD4" s="23">
        <v>3.6047896924870627E-2</v>
      </c>
      <c r="BE4" s="20"/>
      <c r="BF4" s="20"/>
      <c r="BG4" s="20"/>
    </row>
    <row r="5" spans="1:59" x14ac:dyDescent="0.3">
      <c r="A5" t="s">
        <v>1</v>
      </c>
      <c r="B5" s="20" t="s">
        <v>106</v>
      </c>
      <c r="C5" s="20" t="s">
        <v>490</v>
      </c>
      <c r="D5" s="20" t="s">
        <v>109</v>
      </c>
      <c r="E5" s="20" t="s">
        <v>105</v>
      </c>
      <c r="F5" s="21">
        <v>47</v>
      </c>
      <c r="G5" s="21">
        <v>178</v>
      </c>
      <c r="H5" s="23">
        <v>3.7872340425531914</v>
      </c>
      <c r="I5" s="21">
        <v>139</v>
      </c>
      <c r="J5" s="21">
        <v>29</v>
      </c>
      <c r="K5" s="23">
        <v>0.16292134831460675</v>
      </c>
      <c r="L5" s="21">
        <v>38</v>
      </c>
      <c r="M5" s="21">
        <v>26</v>
      </c>
      <c r="N5" s="21">
        <v>6</v>
      </c>
      <c r="O5" s="21">
        <v>2</v>
      </c>
      <c r="P5" s="21">
        <v>4</v>
      </c>
      <c r="Q5" s="21">
        <v>20</v>
      </c>
      <c r="R5" s="21">
        <v>33</v>
      </c>
      <c r="S5" s="24">
        <v>0.1853932584269663</v>
      </c>
      <c r="T5" s="21">
        <v>34</v>
      </c>
      <c r="U5" s="24">
        <v>0.19101123595505617</v>
      </c>
      <c r="V5" s="21">
        <v>71</v>
      </c>
      <c r="W5" s="24">
        <v>0.398876404494382</v>
      </c>
      <c r="X5" s="21">
        <v>9</v>
      </c>
      <c r="Y5" s="21">
        <v>2</v>
      </c>
      <c r="Z5" s="22">
        <v>0.27300000000000002</v>
      </c>
      <c r="AA5" s="23">
        <v>0.33333333333333331</v>
      </c>
      <c r="AB5" s="22">
        <v>0.42399999999999999</v>
      </c>
      <c r="AC5" s="22">
        <v>0.432</v>
      </c>
      <c r="AD5" s="22">
        <v>0.85599999999999998</v>
      </c>
      <c r="AE5" s="22">
        <v>0.15899999999999997</v>
      </c>
      <c r="AF5" s="21">
        <v>4</v>
      </c>
      <c r="AG5" s="21">
        <v>1</v>
      </c>
      <c r="AH5" s="21">
        <v>1</v>
      </c>
      <c r="AI5" s="21">
        <v>60</v>
      </c>
      <c r="AJ5" s="21">
        <v>12</v>
      </c>
      <c r="AK5" s="21">
        <v>0</v>
      </c>
      <c r="AL5" s="21">
        <v>30</v>
      </c>
      <c r="AM5" s="21">
        <v>34</v>
      </c>
      <c r="AN5" s="20" t="s">
        <v>1072</v>
      </c>
      <c r="AO5" s="23">
        <v>30.89786516853933</v>
      </c>
      <c r="AP5" s="21">
        <v>125.31706657437903</v>
      </c>
      <c r="AQ5" s="22">
        <v>0.38446327683615816</v>
      </c>
      <c r="AR5" s="23">
        <v>6.1208367676971172</v>
      </c>
      <c r="AS5" s="23">
        <v>35.124104825647251</v>
      </c>
      <c r="AT5">
        <v>118.22008369129081</v>
      </c>
      <c r="AU5">
        <v>1.0600319561743894</v>
      </c>
      <c r="AV5">
        <v>53</v>
      </c>
      <c r="AW5" s="30">
        <v>3.358490566037736</v>
      </c>
      <c r="AX5" s="29">
        <v>0.8867924528301887</v>
      </c>
      <c r="AY5" t="s">
        <v>1223</v>
      </c>
      <c r="AZ5" s="20" t="s">
        <v>246</v>
      </c>
      <c r="BA5" s="20" t="s">
        <v>77</v>
      </c>
      <c r="BB5" s="20" t="s">
        <v>716</v>
      </c>
      <c r="BC5" s="20">
        <v>102</v>
      </c>
      <c r="BD5" s="23">
        <v>3.438672341402875E-2</v>
      </c>
      <c r="BE5" s="20"/>
      <c r="BF5" s="20"/>
      <c r="BG5" s="20"/>
    </row>
    <row r="6" spans="1:59" x14ac:dyDescent="0.3">
      <c r="A6" t="s">
        <v>1</v>
      </c>
      <c r="B6" s="20" t="s">
        <v>114</v>
      </c>
      <c r="C6" s="20" t="s">
        <v>495</v>
      </c>
      <c r="D6" s="20" t="s">
        <v>156</v>
      </c>
      <c r="E6" s="20" t="s">
        <v>105</v>
      </c>
      <c r="F6" s="21">
        <v>35</v>
      </c>
      <c r="G6" s="21">
        <v>134</v>
      </c>
      <c r="H6" s="23">
        <v>3.8285714285714287</v>
      </c>
      <c r="I6" s="21">
        <v>110</v>
      </c>
      <c r="J6" s="21">
        <v>17</v>
      </c>
      <c r="K6" s="23">
        <v>0.12686567164179105</v>
      </c>
      <c r="L6" s="21">
        <v>30</v>
      </c>
      <c r="M6" s="21">
        <v>21</v>
      </c>
      <c r="N6" s="21">
        <v>7</v>
      </c>
      <c r="O6" s="21">
        <v>1</v>
      </c>
      <c r="P6" s="21">
        <v>1</v>
      </c>
      <c r="Q6" s="21">
        <v>19</v>
      </c>
      <c r="R6" s="21">
        <v>16</v>
      </c>
      <c r="S6" s="24">
        <v>0.11940298507462686</v>
      </c>
      <c r="T6" s="21">
        <v>23</v>
      </c>
      <c r="U6" s="24">
        <v>0.17164179104477612</v>
      </c>
      <c r="V6" s="21">
        <v>40</v>
      </c>
      <c r="W6" s="24">
        <v>0.29850746268656714</v>
      </c>
      <c r="X6" s="21">
        <v>3</v>
      </c>
      <c r="Y6" s="21">
        <v>4</v>
      </c>
      <c r="Z6" s="22">
        <v>0.27300000000000002</v>
      </c>
      <c r="AA6" s="23">
        <v>0.32954545454545453</v>
      </c>
      <c r="AB6" s="22">
        <v>0.38300000000000001</v>
      </c>
      <c r="AC6" s="22">
        <v>0.38200000000000001</v>
      </c>
      <c r="AD6" s="22">
        <v>0.76500000000000001</v>
      </c>
      <c r="AE6" s="22">
        <v>0.10899999999999999</v>
      </c>
      <c r="AF6" s="21">
        <v>5</v>
      </c>
      <c r="AG6" s="21">
        <v>2</v>
      </c>
      <c r="AH6" s="21">
        <v>1</v>
      </c>
      <c r="AI6" s="21">
        <v>42</v>
      </c>
      <c r="AJ6" s="21">
        <v>9</v>
      </c>
      <c r="AK6" s="21">
        <v>1</v>
      </c>
      <c r="AL6" s="21">
        <v>29</v>
      </c>
      <c r="AM6" s="21">
        <v>27</v>
      </c>
      <c r="AN6" s="20" t="s">
        <v>1603</v>
      </c>
      <c r="AO6" s="23">
        <v>17.363283582089551</v>
      </c>
      <c r="AP6" s="21">
        <v>101.34905471299764</v>
      </c>
      <c r="AQ6" s="22">
        <v>0.34541353383458645</v>
      </c>
      <c r="AR6" s="23">
        <v>5.7676970340191619E-2</v>
      </c>
      <c r="AS6" s="23">
        <v>21.891597867898152</v>
      </c>
      <c r="AT6">
        <v>95.609433397425207</v>
      </c>
      <c r="AU6">
        <v>1.0600319561743894</v>
      </c>
      <c r="AV6">
        <v>53</v>
      </c>
      <c r="AW6" s="30">
        <v>2.5283018867924527</v>
      </c>
      <c r="AX6" s="29">
        <v>0.660377358490566</v>
      </c>
      <c r="AY6" t="s">
        <v>1224</v>
      </c>
      <c r="AZ6" s="20" t="s">
        <v>250</v>
      </c>
      <c r="BA6" s="20" t="s">
        <v>77</v>
      </c>
      <c r="BB6" s="20" t="s">
        <v>721</v>
      </c>
      <c r="BC6" s="20">
        <v>88</v>
      </c>
      <c r="BD6" s="23">
        <v>4.3042515179247476E-4</v>
      </c>
      <c r="BE6" s="20"/>
      <c r="BF6" s="20"/>
      <c r="BG6" s="20"/>
    </row>
    <row r="7" spans="1:59" x14ac:dyDescent="0.3">
      <c r="A7" t="s">
        <v>1</v>
      </c>
      <c r="B7" s="20" t="s">
        <v>161</v>
      </c>
      <c r="C7" s="20" t="s">
        <v>491</v>
      </c>
      <c r="D7" s="20" t="s">
        <v>91</v>
      </c>
      <c r="E7" s="20" t="s">
        <v>113</v>
      </c>
      <c r="F7" s="21">
        <v>35</v>
      </c>
      <c r="G7" s="21">
        <v>125</v>
      </c>
      <c r="H7" s="23">
        <v>3.5714285714285716</v>
      </c>
      <c r="I7" s="21">
        <v>106</v>
      </c>
      <c r="J7" s="21">
        <v>12</v>
      </c>
      <c r="K7" s="23">
        <v>9.6000000000000002E-2</v>
      </c>
      <c r="L7" s="21">
        <v>29</v>
      </c>
      <c r="M7" s="21">
        <v>21</v>
      </c>
      <c r="N7" s="21">
        <v>3</v>
      </c>
      <c r="O7" s="21">
        <v>2</v>
      </c>
      <c r="P7" s="21">
        <v>3</v>
      </c>
      <c r="Q7" s="21">
        <v>20</v>
      </c>
      <c r="R7" s="21">
        <v>17</v>
      </c>
      <c r="S7" s="24">
        <v>0.13600000000000001</v>
      </c>
      <c r="T7" s="21">
        <v>34</v>
      </c>
      <c r="U7" s="24">
        <v>0.27200000000000002</v>
      </c>
      <c r="V7" s="21">
        <v>54</v>
      </c>
      <c r="W7" s="24">
        <v>0.432</v>
      </c>
      <c r="X7" s="21">
        <v>0</v>
      </c>
      <c r="Y7" s="21">
        <v>0</v>
      </c>
      <c r="Z7" s="22">
        <v>0.27400000000000002</v>
      </c>
      <c r="AA7" s="23">
        <v>0.36619718309859156</v>
      </c>
      <c r="AB7" s="22">
        <v>0.36799999999999999</v>
      </c>
      <c r="AC7" s="22">
        <v>0.42499999999999999</v>
      </c>
      <c r="AD7" s="22">
        <v>0.79299999999999993</v>
      </c>
      <c r="AE7" s="22">
        <v>0.15099999999999997</v>
      </c>
      <c r="AF7" s="21">
        <v>0</v>
      </c>
      <c r="AG7" s="21">
        <v>2</v>
      </c>
      <c r="AH7" s="21">
        <v>0</v>
      </c>
      <c r="AI7" s="21">
        <v>45</v>
      </c>
      <c r="AJ7" s="21">
        <v>8</v>
      </c>
      <c r="AK7" s="21">
        <v>1</v>
      </c>
      <c r="AL7" s="21">
        <v>17</v>
      </c>
      <c r="AM7" s="21">
        <v>28</v>
      </c>
      <c r="AN7" s="20" t="s">
        <v>1483</v>
      </c>
      <c r="AO7" s="23">
        <v>18.165599999999998</v>
      </c>
      <c r="AP7" s="21">
        <v>108.82489210320463</v>
      </c>
      <c r="AQ7" s="22">
        <v>0.35016000000000008</v>
      </c>
      <c r="AR7" s="23">
        <v>0.56972337934510642</v>
      </c>
      <c r="AS7" s="23">
        <v>20.937186903186486</v>
      </c>
      <c r="AT7">
        <v>102.66189756764416</v>
      </c>
      <c r="AU7">
        <v>1.0600319561743894</v>
      </c>
      <c r="AV7">
        <v>53</v>
      </c>
      <c r="AW7" s="30">
        <v>2.358490566037736</v>
      </c>
      <c r="AX7" s="29">
        <v>0.660377358490566</v>
      </c>
      <c r="AY7" t="s">
        <v>1224</v>
      </c>
      <c r="AZ7" s="20" t="s">
        <v>247</v>
      </c>
      <c r="BA7" s="20" t="s">
        <v>77</v>
      </c>
      <c r="BB7" s="20" t="s">
        <v>717</v>
      </c>
      <c r="BC7" s="20">
        <v>71</v>
      </c>
      <c r="BD7" s="23">
        <v>4.5577870347608511E-3</v>
      </c>
      <c r="BE7" s="20"/>
      <c r="BF7" s="20"/>
      <c r="BG7" s="20"/>
    </row>
    <row r="8" spans="1:59" x14ac:dyDescent="0.3">
      <c r="A8" t="s">
        <v>1</v>
      </c>
      <c r="B8" s="20" t="s">
        <v>116</v>
      </c>
      <c r="C8" s="20" t="s">
        <v>496</v>
      </c>
      <c r="D8" s="20" t="s">
        <v>91</v>
      </c>
      <c r="E8" s="20" t="s">
        <v>101</v>
      </c>
      <c r="F8" s="21">
        <v>34</v>
      </c>
      <c r="G8" s="21">
        <v>121</v>
      </c>
      <c r="H8" s="23">
        <v>3.5588235294117645</v>
      </c>
      <c r="I8" s="21">
        <v>98</v>
      </c>
      <c r="J8" s="21">
        <v>20</v>
      </c>
      <c r="K8" s="23">
        <v>0.16528925619834711</v>
      </c>
      <c r="L8" s="21">
        <v>18</v>
      </c>
      <c r="M8" s="21">
        <v>13</v>
      </c>
      <c r="N8" s="21">
        <v>2</v>
      </c>
      <c r="O8" s="21">
        <v>1</v>
      </c>
      <c r="P8" s="21">
        <v>2</v>
      </c>
      <c r="Q8" s="21">
        <v>12</v>
      </c>
      <c r="R8" s="21">
        <v>14</v>
      </c>
      <c r="S8" s="24">
        <v>0.11570247933884298</v>
      </c>
      <c r="T8" s="21">
        <v>27</v>
      </c>
      <c r="U8" s="24">
        <v>0.2231404958677686</v>
      </c>
      <c r="V8" s="21">
        <v>43</v>
      </c>
      <c r="W8" s="24">
        <v>0.35537190082644626</v>
      </c>
      <c r="X8" s="21">
        <v>10</v>
      </c>
      <c r="Y8" s="21">
        <v>2</v>
      </c>
      <c r="Z8" s="22">
        <v>0.184</v>
      </c>
      <c r="AA8" s="23">
        <v>0.22535211267605634</v>
      </c>
      <c r="AB8" s="22">
        <v>0.317</v>
      </c>
      <c r="AC8" s="22">
        <v>0.28599999999999998</v>
      </c>
      <c r="AD8" s="22">
        <v>0.60299999999999998</v>
      </c>
      <c r="AE8" s="22">
        <v>0.10199999999999998</v>
      </c>
      <c r="AF8" s="21">
        <v>6</v>
      </c>
      <c r="AG8" s="21">
        <v>2</v>
      </c>
      <c r="AH8" s="21">
        <v>1</v>
      </c>
      <c r="AI8" s="21">
        <v>28</v>
      </c>
      <c r="AJ8" s="21">
        <v>5</v>
      </c>
      <c r="AK8" s="21">
        <v>0</v>
      </c>
      <c r="AL8" s="21">
        <v>14</v>
      </c>
      <c r="AM8" s="21">
        <v>37</v>
      </c>
      <c r="AN8" s="20" t="s">
        <v>1568</v>
      </c>
      <c r="AO8" s="23">
        <v>11.88892561983471</v>
      </c>
      <c r="AP8" s="21">
        <v>58.655148098130503</v>
      </c>
      <c r="AQ8" s="22">
        <v>0.28258333333333335</v>
      </c>
      <c r="AR8" s="23">
        <v>-6.5587483485040892</v>
      </c>
      <c r="AS8" s="23">
        <v>13.15695634257437</v>
      </c>
      <c r="AT8">
        <v>55.333377221772125</v>
      </c>
      <c r="AU8">
        <v>1.0600319561743894</v>
      </c>
      <c r="AV8">
        <v>53</v>
      </c>
      <c r="AW8" s="30">
        <v>2.2830188679245285</v>
      </c>
      <c r="AX8" s="29">
        <v>0.64150943396226412</v>
      </c>
      <c r="AY8" t="s">
        <v>1224</v>
      </c>
      <c r="AZ8" s="20" t="s">
        <v>251</v>
      </c>
      <c r="BA8" s="20" t="s">
        <v>77</v>
      </c>
      <c r="BB8" s="20" t="s">
        <v>722</v>
      </c>
      <c r="BC8" s="20">
        <v>71</v>
      </c>
      <c r="BD8" s="23">
        <v>-5.4204531805818919E-2</v>
      </c>
      <c r="BE8" s="20"/>
      <c r="BF8" s="20"/>
      <c r="BG8" s="20"/>
    </row>
    <row r="9" spans="1:59" x14ac:dyDescent="0.3">
      <c r="A9" t="s">
        <v>1</v>
      </c>
      <c r="B9" s="20" t="s">
        <v>943</v>
      </c>
      <c r="C9" s="20" t="s">
        <v>488</v>
      </c>
      <c r="D9" s="20" t="s">
        <v>109</v>
      </c>
      <c r="E9" s="20" t="s">
        <v>101</v>
      </c>
      <c r="F9" s="21">
        <v>25</v>
      </c>
      <c r="G9" s="21">
        <v>114</v>
      </c>
      <c r="H9" s="23">
        <v>4.5599999999999996</v>
      </c>
      <c r="I9" s="21">
        <v>97</v>
      </c>
      <c r="J9" s="21">
        <v>15</v>
      </c>
      <c r="K9" s="23">
        <v>0.13157894736842105</v>
      </c>
      <c r="L9" s="21">
        <v>25</v>
      </c>
      <c r="M9" s="21">
        <v>20</v>
      </c>
      <c r="N9" s="21">
        <v>4</v>
      </c>
      <c r="O9" s="21">
        <v>0</v>
      </c>
      <c r="P9" s="21">
        <v>1</v>
      </c>
      <c r="Q9" s="21">
        <v>16</v>
      </c>
      <c r="R9" s="21">
        <v>15</v>
      </c>
      <c r="S9" s="24">
        <v>0.13157894736842105</v>
      </c>
      <c r="T9" s="21">
        <v>11</v>
      </c>
      <c r="U9" s="24">
        <v>9.6491228070175433E-2</v>
      </c>
      <c r="V9" s="21">
        <v>27</v>
      </c>
      <c r="W9" s="24">
        <v>0.23684210526315788</v>
      </c>
      <c r="X9" s="21">
        <v>15</v>
      </c>
      <c r="Y9" s="21">
        <v>5</v>
      </c>
      <c r="Z9" s="22">
        <v>0.25800000000000001</v>
      </c>
      <c r="AA9" s="23">
        <v>0.27906976744186046</v>
      </c>
      <c r="AB9" s="22">
        <v>0.36</v>
      </c>
      <c r="AC9" s="22">
        <v>0.33</v>
      </c>
      <c r="AD9" s="22">
        <v>0.69</v>
      </c>
      <c r="AE9" s="22">
        <v>7.2000000000000008E-2</v>
      </c>
      <c r="AF9" s="21">
        <v>1</v>
      </c>
      <c r="AG9" s="21">
        <v>1</v>
      </c>
      <c r="AH9" s="21">
        <v>0</v>
      </c>
      <c r="AI9" s="21">
        <v>32</v>
      </c>
      <c r="AJ9" s="21">
        <v>5</v>
      </c>
      <c r="AK9" s="21">
        <v>0</v>
      </c>
      <c r="AL9" s="21">
        <v>33</v>
      </c>
      <c r="AM9" s="21">
        <v>22</v>
      </c>
      <c r="AN9" s="20" t="s">
        <v>374</v>
      </c>
      <c r="AO9" s="23">
        <v>14.046315789473685</v>
      </c>
      <c r="AP9" s="21">
        <v>81.555706006285817</v>
      </c>
      <c r="AQ9" s="22">
        <v>0.31622807017543864</v>
      </c>
      <c r="AR9" s="23">
        <v>-2.8440992345590064</v>
      </c>
      <c r="AS9" s="23">
        <v>15.731027499184336</v>
      </c>
      <c r="AT9">
        <v>76.937025842708479</v>
      </c>
      <c r="AU9">
        <v>1.0600319561743894</v>
      </c>
      <c r="AV9">
        <v>53</v>
      </c>
      <c r="AW9" s="30">
        <v>2.1509433962264151</v>
      </c>
      <c r="AX9" s="29">
        <v>0.47169811320754718</v>
      </c>
      <c r="AY9" t="s">
        <v>1224</v>
      </c>
      <c r="AZ9" s="20" t="s">
        <v>244</v>
      </c>
      <c r="BA9" s="20" t="s">
        <v>77</v>
      </c>
      <c r="BB9" s="20" t="s">
        <v>714</v>
      </c>
      <c r="BC9" s="20">
        <v>86</v>
      </c>
      <c r="BD9" s="23">
        <v>-2.4948238899640408E-2</v>
      </c>
      <c r="BE9" s="20"/>
      <c r="BF9" s="20"/>
      <c r="BG9" s="20"/>
    </row>
    <row r="10" spans="1:59" x14ac:dyDescent="0.3">
      <c r="A10" t="s">
        <v>1</v>
      </c>
      <c r="B10" s="20" t="s">
        <v>138</v>
      </c>
      <c r="C10" s="20" t="s">
        <v>500</v>
      </c>
      <c r="D10" s="20" t="s">
        <v>91</v>
      </c>
      <c r="E10" s="20" t="s">
        <v>92</v>
      </c>
      <c r="F10" s="21">
        <v>33</v>
      </c>
      <c r="G10" s="21">
        <v>95</v>
      </c>
      <c r="H10" s="23">
        <v>2.8787878787878789</v>
      </c>
      <c r="I10" s="21">
        <v>84</v>
      </c>
      <c r="J10" s="21">
        <v>22</v>
      </c>
      <c r="K10" s="23">
        <v>0.23157894736842105</v>
      </c>
      <c r="L10" s="21">
        <v>22</v>
      </c>
      <c r="M10" s="21">
        <v>16</v>
      </c>
      <c r="N10" s="21">
        <v>5</v>
      </c>
      <c r="O10" s="21">
        <v>0</v>
      </c>
      <c r="P10" s="21">
        <v>1</v>
      </c>
      <c r="Q10" s="21">
        <v>10</v>
      </c>
      <c r="R10" s="21">
        <v>7</v>
      </c>
      <c r="S10" s="24">
        <v>7.3684210526315783E-2</v>
      </c>
      <c r="T10" s="21">
        <v>15</v>
      </c>
      <c r="U10" s="24">
        <v>0.15789473684210525</v>
      </c>
      <c r="V10" s="21">
        <v>23</v>
      </c>
      <c r="W10" s="24">
        <v>0.24210526315789474</v>
      </c>
      <c r="X10" s="21">
        <v>8</v>
      </c>
      <c r="Y10" s="21">
        <v>2</v>
      </c>
      <c r="Z10" s="22">
        <v>0.26200000000000001</v>
      </c>
      <c r="AA10" s="23">
        <v>0.30434782608695654</v>
      </c>
      <c r="AB10" s="22">
        <v>0.33700000000000002</v>
      </c>
      <c r="AC10" s="22">
        <v>0.35699999999999998</v>
      </c>
      <c r="AD10" s="22">
        <v>0.69399999999999995</v>
      </c>
      <c r="AE10" s="22">
        <v>9.4999999999999973E-2</v>
      </c>
      <c r="AF10" s="21">
        <v>3</v>
      </c>
      <c r="AG10" s="21">
        <v>1</v>
      </c>
      <c r="AH10" s="21">
        <v>0</v>
      </c>
      <c r="AI10" s="21">
        <v>30</v>
      </c>
      <c r="AJ10" s="21">
        <v>6</v>
      </c>
      <c r="AK10" s="21">
        <v>1</v>
      </c>
      <c r="AL10" s="21">
        <v>17</v>
      </c>
      <c r="AM10" s="21">
        <v>25</v>
      </c>
      <c r="AN10" s="20" t="s">
        <v>1509</v>
      </c>
      <c r="AO10" s="23">
        <v>11.380210526315791</v>
      </c>
      <c r="AP10" s="21">
        <v>82.700014029624612</v>
      </c>
      <c r="AQ10" s="22">
        <v>0.31242105263157893</v>
      </c>
      <c r="AR10" s="23">
        <v>-2.6845754490890319</v>
      </c>
      <c r="AS10" s="23">
        <v>12.794696829030419</v>
      </c>
      <c r="AT10">
        <v>78.016529169635106</v>
      </c>
      <c r="AU10">
        <v>1.0600319561743894</v>
      </c>
      <c r="AV10">
        <v>53</v>
      </c>
      <c r="AW10" s="30">
        <v>1.7924528301886793</v>
      </c>
      <c r="AX10" s="29">
        <v>0.62264150943396224</v>
      </c>
      <c r="AY10" t="s">
        <v>1224</v>
      </c>
      <c r="AZ10" s="20" t="s">
        <v>256</v>
      </c>
      <c r="BA10" s="20" t="s">
        <v>77</v>
      </c>
      <c r="BB10" s="20" t="s">
        <v>726</v>
      </c>
      <c r="BC10" s="20">
        <v>69</v>
      </c>
      <c r="BD10" s="23">
        <v>-2.8258688937779282E-2</v>
      </c>
      <c r="BE10" s="20"/>
      <c r="BF10" s="20"/>
      <c r="BG10" s="20"/>
    </row>
    <row r="11" spans="1:59" x14ac:dyDescent="0.3">
      <c r="A11" t="s">
        <v>1</v>
      </c>
      <c r="B11" s="20" t="s">
        <v>178</v>
      </c>
      <c r="C11" s="20" t="s">
        <v>977</v>
      </c>
      <c r="D11" s="20" t="s">
        <v>109</v>
      </c>
      <c r="E11" s="20" t="s">
        <v>101</v>
      </c>
      <c r="F11" s="21">
        <v>31</v>
      </c>
      <c r="G11" s="21">
        <v>109</v>
      </c>
      <c r="H11" s="23">
        <v>3.5161290322580645</v>
      </c>
      <c r="I11" s="21">
        <v>84</v>
      </c>
      <c r="J11" s="21">
        <v>20</v>
      </c>
      <c r="K11" s="23">
        <v>0.1834862385321101</v>
      </c>
      <c r="L11" s="21">
        <v>21</v>
      </c>
      <c r="M11" s="21">
        <v>18</v>
      </c>
      <c r="N11" s="21">
        <v>3</v>
      </c>
      <c r="O11" s="21">
        <v>0</v>
      </c>
      <c r="P11" s="21">
        <v>0</v>
      </c>
      <c r="Q11" s="21">
        <v>15</v>
      </c>
      <c r="R11" s="21">
        <v>23</v>
      </c>
      <c r="S11" s="24">
        <v>0.21100917431192662</v>
      </c>
      <c r="T11" s="21">
        <v>13</v>
      </c>
      <c r="U11" s="24">
        <v>0.11926605504587157</v>
      </c>
      <c r="V11" s="21">
        <v>36</v>
      </c>
      <c r="W11" s="24">
        <v>0.33027522935779818</v>
      </c>
      <c r="X11" s="21">
        <v>12</v>
      </c>
      <c r="Y11" s="21">
        <v>2</v>
      </c>
      <c r="Z11" s="22">
        <v>0.25</v>
      </c>
      <c r="AA11" s="23">
        <v>0.29577464788732394</v>
      </c>
      <c r="AB11" s="22">
        <v>0.42199999999999999</v>
      </c>
      <c r="AC11" s="22">
        <v>0.28599999999999998</v>
      </c>
      <c r="AD11" s="22">
        <v>0.70799999999999996</v>
      </c>
      <c r="AE11" s="22">
        <v>3.5999999999999976E-2</v>
      </c>
      <c r="AF11" s="21">
        <v>2</v>
      </c>
      <c r="AG11" s="21">
        <v>0</v>
      </c>
      <c r="AH11" s="21">
        <v>0</v>
      </c>
      <c r="AI11" s="21">
        <v>24</v>
      </c>
      <c r="AJ11" s="21">
        <v>3</v>
      </c>
      <c r="AK11" s="21">
        <v>2</v>
      </c>
      <c r="AL11" s="21">
        <v>30</v>
      </c>
      <c r="AM11" s="21">
        <v>13</v>
      </c>
      <c r="AN11" s="20" t="s">
        <v>1666</v>
      </c>
      <c r="AO11" s="23">
        <v>14.156697247706424</v>
      </c>
      <c r="AP11" s="21">
        <v>86.099408844469679</v>
      </c>
      <c r="AQ11" s="22">
        <v>0.34073394495412845</v>
      </c>
      <c r="AR11" s="23">
        <v>-0.39662730016759562</v>
      </c>
      <c r="AS11" s="23">
        <v>17.363800892622088</v>
      </c>
      <c r="AT11">
        <v>81.223408731184676</v>
      </c>
      <c r="AU11">
        <v>1.0600319561743894</v>
      </c>
      <c r="AV11">
        <v>53</v>
      </c>
      <c r="AW11" s="30">
        <v>2.0566037735849059</v>
      </c>
      <c r="AX11" s="29">
        <v>0.58490566037735847</v>
      </c>
      <c r="AY11" t="s">
        <v>1224</v>
      </c>
      <c r="AZ11" s="20" t="s">
        <v>976</v>
      </c>
      <c r="BA11" s="20" t="s">
        <v>77</v>
      </c>
      <c r="BB11" s="20" t="s">
        <v>978</v>
      </c>
      <c r="BC11" s="20">
        <v>71</v>
      </c>
      <c r="BD11" s="23">
        <v>-3.6387825703449138E-3</v>
      </c>
      <c r="BE11" s="20"/>
      <c r="BF11" s="20"/>
      <c r="BG11" s="20"/>
    </row>
    <row r="12" spans="1:59" x14ac:dyDescent="0.3">
      <c r="A12" t="s">
        <v>1</v>
      </c>
      <c r="B12" s="20" t="s">
        <v>166</v>
      </c>
      <c r="C12" s="20" t="s">
        <v>493</v>
      </c>
      <c r="D12" s="20" t="s">
        <v>109</v>
      </c>
      <c r="E12" s="20" t="s">
        <v>101</v>
      </c>
      <c r="F12" s="21">
        <v>26</v>
      </c>
      <c r="G12" s="21">
        <v>101</v>
      </c>
      <c r="H12" s="23">
        <v>3.8846153846153846</v>
      </c>
      <c r="I12" s="21">
        <v>74</v>
      </c>
      <c r="J12" s="21">
        <v>14</v>
      </c>
      <c r="K12" s="23">
        <v>0.13861386138613863</v>
      </c>
      <c r="L12" s="21">
        <v>15</v>
      </c>
      <c r="M12" s="21">
        <v>13</v>
      </c>
      <c r="N12" s="21">
        <v>1</v>
      </c>
      <c r="O12" s="21">
        <v>0</v>
      </c>
      <c r="P12" s="21">
        <v>1</v>
      </c>
      <c r="Q12" s="21">
        <v>10</v>
      </c>
      <c r="R12" s="21">
        <v>17</v>
      </c>
      <c r="S12" s="24">
        <v>0.16831683168316833</v>
      </c>
      <c r="T12" s="21">
        <v>16</v>
      </c>
      <c r="U12" s="24">
        <v>0.15841584158415842</v>
      </c>
      <c r="V12" s="21">
        <v>34</v>
      </c>
      <c r="W12" s="24">
        <v>0.33663366336633666</v>
      </c>
      <c r="X12" s="21">
        <v>6</v>
      </c>
      <c r="Y12" s="21">
        <v>0</v>
      </c>
      <c r="Z12" s="22">
        <v>0.20300000000000001</v>
      </c>
      <c r="AA12" s="23">
        <v>0.23333333333333334</v>
      </c>
      <c r="AB12" s="22">
        <v>0.38</v>
      </c>
      <c r="AC12" s="22">
        <v>0.25700000000000001</v>
      </c>
      <c r="AD12" s="22">
        <v>0.63700000000000001</v>
      </c>
      <c r="AE12" s="22">
        <v>5.3999999999999992E-2</v>
      </c>
      <c r="AF12" s="21">
        <v>6</v>
      </c>
      <c r="AG12" s="21">
        <v>3</v>
      </c>
      <c r="AH12" s="21">
        <v>1</v>
      </c>
      <c r="AI12" s="21">
        <v>19</v>
      </c>
      <c r="AJ12" s="21">
        <v>2</v>
      </c>
      <c r="AK12" s="21">
        <v>1</v>
      </c>
      <c r="AL12" s="21">
        <v>19</v>
      </c>
      <c r="AM12" s="21">
        <v>26</v>
      </c>
      <c r="AN12" s="20" t="s">
        <v>1457</v>
      </c>
      <c r="AO12" s="23">
        <v>11.056039603960397</v>
      </c>
      <c r="AP12" s="21">
        <v>67.435729290598971</v>
      </c>
      <c r="AQ12" s="22">
        <v>0.30990000000000001</v>
      </c>
      <c r="AR12" s="23">
        <v>-3.075541770358726</v>
      </c>
      <c r="AS12" s="23">
        <v>13.381368756905111</v>
      </c>
      <c r="AT12">
        <v>63.616694664537917</v>
      </c>
      <c r="AU12">
        <v>1.0600319561743894</v>
      </c>
      <c r="AV12">
        <v>53</v>
      </c>
      <c r="AW12" s="30">
        <v>1.9056603773584906</v>
      </c>
      <c r="AX12" s="29">
        <v>0.49056603773584906</v>
      </c>
      <c r="AY12" t="s">
        <v>1224</v>
      </c>
      <c r="AZ12" s="20" t="s">
        <v>248</v>
      </c>
      <c r="BA12" s="20" t="s">
        <v>77</v>
      </c>
      <c r="BB12" s="20" t="s">
        <v>719</v>
      </c>
      <c r="BC12" s="20">
        <v>60</v>
      </c>
      <c r="BD12" s="23">
        <v>-3.045090861741313E-2</v>
      </c>
      <c r="BE12" s="20"/>
      <c r="BF12" s="20"/>
      <c r="BG12" s="20"/>
    </row>
    <row r="13" spans="1:59" x14ac:dyDescent="0.3">
      <c r="A13" t="s">
        <v>1</v>
      </c>
      <c r="B13" s="20" t="s">
        <v>171</v>
      </c>
      <c r="C13" s="20" t="s">
        <v>897</v>
      </c>
      <c r="D13" s="20" t="s">
        <v>100</v>
      </c>
      <c r="E13" s="20" t="s">
        <v>113</v>
      </c>
      <c r="F13" s="21">
        <v>25</v>
      </c>
      <c r="G13" s="21">
        <v>91</v>
      </c>
      <c r="H13" s="23">
        <v>3.64</v>
      </c>
      <c r="I13" s="21">
        <v>71</v>
      </c>
      <c r="J13" s="21">
        <v>17</v>
      </c>
      <c r="K13" s="23">
        <v>0.18681318681318682</v>
      </c>
      <c r="L13" s="21">
        <v>19</v>
      </c>
      <c r="M13" s="21">
        <v>12</v>
      </c>
      <c r="N13" s="21">
        <v>4</v>
      </c>
      <c r="O13" s="21">
        <v>1</v>
      </c>
      <c r="P13" s="21">
        <v>2</v>
      </c>
      <c r="Q13" s="21">
        <v>11</v>
      </c>
      <c r="R13" s="21">
        <v>18</v>
      </c>
      <c r="S13" s="24">
        <v>0.19780219780219779</v>
      </c>
      <c r="T13" s="21">
        <v>19</v>
      </c>
      <c r="U13" s="24">
        <v>0.2087912087912088</v>
      </c>
      <c r="V13" s="21">
        <v>39</v>
      </c>
      <c r="W13" s="24">
        <v>0.42857142857142855</v>
      </c>
      <c r="X13" s="21">
        <v>1</v>
      </c>
      <c r="Y13" s="21">
        <v>0</v>
      </c>
      <c r="Z13" s="22">
        <v>0.26800000000000002</v>
      </c>
      <c r="AA13" s="23">
        <v>0.34</v>
      </c>
      <c r="AB13" s="22">
        <v>0.42899999999999999</v>
      </c>
      <c r="AC13" s="22">
        <v>0.437</v>
      </c>
      <c r="AD13" s="22">
        <v>0.86599999999999999</v>
      </c>
      <c r="AE13" s="22">
        <v>0.16899999999999998</v>
      </c>
      <c r="AF13" s="21">
        <v>2</v>
      </c>
      <c r="AG13" s="21">
        <v>0</v>
      </c>
      <c r="AH13" s="21">
        <v>0</v>
      </c>
      <c r="AI13" s="21">
        <v>31</v>
      </c>
      <c r="AJ13" s="21">
        <v>7</v>
      </c>
      <c r="AK13" s="21">
        <v>2</v>
      </c>
      <c r="AL13" s="21">
        <v>12</v>
      </c>
      <c r="AM13" s="21">
        <v>17</v>
      </c>
      <c r="AN13" s="20" t="s">
        <v>1016</v>
      </c>
      <c r="AO13" s="23">
        <v>14.930109890109893</v>
      </c>
      <c r="AP13" s="21">
        <v>127.94910428120008</v>
      </c>
      <c r="AQ13" s="22">
        <v>0.38945054945054941</v>
      </c>
      <c r="AR13" s="23">
        <v>3.5238368810327931</v>
      </c>
      <c r="AS13" s="23">
        <v>18.351350326389319</v>
      </c>
      <c r="AT13">
        <v>120.70306327647234</v>
      </c>
      <c r="AU13">
        <v>1.0600319561743894</v>
      </c>
      <c r="AV13">
        <v>53</v>
      </c>
      <c r="AW13" s="30">
        <v>1.7169811320754718</v>
      </c>
      <c r="AX13" s="29">
        <v>0.47169811320754718</v>
      </c>
      <c r="AY13" t="s">
        <v>1224</v>
      </c>
      <c r="AZ13" s="20" t="s">
        <v>896</v>
      </c>
      <c r="BA13" s="20" t="s">
        <v>77</v>
      </c>
      <c r="BB13" s="20" t="s">
        <v>898</v>
      </c>
      <c r="BC13" s="20">
        <v>50</v>
      </c>
      <c r="BD13" s="23">
        <v>3.8723482209151575E-2</v>
      </c>
      <c r="BE13" s="20"/>
      <c r="BF13" s="20"/>
      <c r="BG13" s="20"/>
    </row>
    <row r="14" spans="1:59" x14ac:dyDescent="0.3">
      <c r="A14" t="s">
        <v>1</v>
      </c>
      <c r="B14" s="20" t="s">
        <v>943</v>
      </c>
      <c r="C14" s="20" t="s">
        <v>494</v>
      </c>
      <c r="D14" s="20" t="s">
        <v>100</v>
      </c>
      <c r="E14" s="20" t="s">
        <v>101</v>
      </c>
      <c r="F14" s="21">
        <v>17</v>
      </c>
      <c r="G14" s="21">
        <v>67</v>
      </c>
      <c r="H14" s="23">
        <v>3.9411764705882355</v>
      </c>
      <c r="I14" s="21">
        <v>56</v>
      </c>
      <c r="J14" s="21">
        <v>12</v>
      </c>
      <c r="K14" s="23">
        <v>0.17910447761194029</v>
      </c>
      <c r="L14" s="21">
        <v>13</v>
      </c>
      <c r="M14" s="21">
        <v>10</v>
      </c>
      <c r="N14" s="21">
        <v>2</v>
      </c>
      <c r="O14" s="21">
        <v>1</v>
      </c>
      <c r="P14" s="21">
        <v>0</v>
      </c>
      <c r="Q14" s="21">
        <v>4</v>
      </c>
      <c r="R14" s="21">
        <v>6</v>
      </c>
      <c r="S14" s="24">
        <v>8.9552238805970144E-2</v>
      </c>
      <c r="T14" s="21">
        <v>16</v>
      </c>
      <c r="U14" s="24">
        <v>0.23880597014925373</v>
      </c>
      <c r="V14" s="21">
        <v>22</v>
      </c>
      <c r="W14" s="24">
        <v>0.32835820895522388</v>
      </c>
      <c r="X14" s="21">
        <v>4</v>
      </c>
      <c r="Y14" s="21">
        <v>0</v>
      </c>
      <c r="Z14" s="22">
        <v>0.23200000000000001</v>
      </c>
      <c r="AA14" s="23">
        <v>0.32500000000000001</v>
      </c>
      <c r="AB14" s="22">
        <v>0.35799999999999998</v>
      </c>
      <c r="AC14" s="22">
        <v>0.30399999999999999</v>
      </c>
      <c r="AD14" s="22">
        <v>0.66199999999999992</v>
      </c>
      <c r="AE14" s="22">
        <v>7.1999999999999981E-2</v>
      </c>
      <c r="AF14" s="21">
        <v>5</v>
      </c>
      <c r="AG14" s="21">
        <v>0</v>
      </c>
      <c r="AH14" s="21">
        <v>0</v>
      </c>
      <c r="AI14" s="21">
        <v>17</v>
      </c>
      <c r="AJ14" s="21">
        <v>3</v>
      </c>
      <c r="AK14" s="21">
        <v>2</v>
      </c>
      <c r="AL14" s="21">
        <v>13</v>
      </c>
      <c r="AM14" s="21">
        <v>13</v>
      </c>
      <c r="AN14" s="20" t="s">
        <v>364</v>
      </c>
      <c r="AO14" s="23">
        <v>7.2041791044776113</v>
      </c>
      <c r="AP14" s="21">
        <v>74.142083815693894</v>
      </c>
      <c r="AQ14" s="22">
        <v>0.31044776119402984</v>
      </c>
      <c r="AR14" s="23">
        <v>-2.0082978338884199</v>
      </c>
      <c r="AS14" s="23">
        <v>8.9086626148905612</v>
      </c>
      <c r="AT14">
        <v>69.943253487630273</v>
      </c>
      <c r="AU14">
        <v>1.0600319561743894</v>
      </c>
      <c r="AV14">
        <v>53</v>
      </c>
      <c r="AW14" s="30">
        <v>1.2641509433962264</v>
      </c>
      <c r="AX14" s="29">
        <v>0.32075471698113206</v>
      </c>
      <c r="AY14" t="s">
        <v>1224</v>
      </c>
      <c r="AZ14" s="20" t="s">
        <v>253</v>
      </c>
      <c r="BA14" s="20" t="s">
        <v>77</v>
      </c>
      <c r="BB14" s="20" t="s">
        <v>720</v>
      </c>
      <c r="BC14" s="20">
        <v>40</v>
      </c>
      <c r="BD14" s="23">
        <v>-2.9974594535648057E-2</v>
      </c>
      <c r="BE14" s="20"/>
      <c r="BF14" s="20"/>
      <c r="BG14" s="20"/>
    </row>
    <row r="15" spans="1:59" x14ac:dyDescent="0.3">
      <c r="A15" t="s">
        <v>1</v>
      </c>
      <c r="B15" s="20" t="s">
        <v>943</v>
      </c>
      <c r="C15" s="20" t="s">
        <v>923</v>
      </c>
      <c r="D15" s="20" t="s">
        <v>100</v>
      </c>
      <c r="E15" s="20" t="s">
        <v>101</v>
      </c>
      <c r="F15" s="21">
        <v>17</v>
      </c>
      <c r="G15" s="21">
        <v>56</v>
      </c>
      <c r="H15" s="23">
        <v>3.2941176470588234</v>
      </c>
      <c r="I15" s="21">
        <v>47</v>
      </c>
      <c r="J15" s="21">
        <v>12</v>
      </c>
      <c r="K15" s="23">
        <v>0.21428571428571427</v>
      </c>
      <c r="L15" s="21">
        <v>15</v>
      </c>
      <c r="M15" s="21">
        <v>10</v>
      </c>
      <c r="N15" s="21">
        <v>2</v>
      </c>
      <c r="O15" s="21">
        <v>3</v>
      </c>
      <c r="P15" s="21">
        <v>0</v>
      </c>
      <c r="Q15" s="21">
        <v>7</v>
      </c>
      <c r="R15" s="21">
        <v>5</v>
      </c>
      <c r="S15" s="24">
        <v>8.9285714285714288E-2</v>
      </c>
      <c r="T15" s="21">
        <v>9</v>
      </c>
      <c r="U15" s="24">
        <v>0.16071428571428573</v>
      </c>
      <c r="V15" s="21">
        <v>14</v>
      </c>
      <c r="W15" s="24">
        <v>0.25</v>
      </c>
      <c r="X15" s="21">
        <v>4</v>
      </c>
      <c r="Y15" s="21">
        <v>0</v>
      </c>
      <c r="Z15" s="22">
        <v>0.31900000000000001</v>
      </c>
      <c r="AA15" s="23">
        <v>0.38461538461538464</v>
      </c>
      <c r="AB15" s="22">
        <v>0.41099999999999998</v>
      </c>
      <c r="AC15" s="22">
        <v>0.48899999999999999</v>
      </c>
      <c r="AD15" s="22">
        <v>0.89999999999999991</v>
      </c>
      <c r="AE15" s="22">
        <v>0.16999999999999998</v>
      </c>
      <c r="AF15" s="21">
        <v>3</v>
      </c>
      <c r="AG15" s="21">
        <v>1</v>
      </c>
      <c r="AH15" s="21">
        <v>0</v>
      </c>
      <c r="AI15" s="21">
        <v>23</v>
      </c>
      <c r="AJ15" s="21">
        <v>5</v>
      </c>
      <c r="AK15" s="21">
        <v>0</v>
      </c>
      <c r="AL15" s="21">
        <v>10</v>
      </c>
      <c r="AM15" s="21">
        <v>14</v>
      </c>
      <c r="AN15" s="20" t="s">
        <v>1016</v>
      </c>
      <c r="AO15" s="23">
        <v>11.368571428571428</v>
      </c>
      <c r="AP15" s="21">
        <v>137.02612260124613</v>
      </c>
      <c r="AQ15" s="22">
        <v>0.39124999999999999</v>
      </c>
      <c r="AR15" s="23">
        <v>2.2561404217726899</v>
      </c>
      <c r="AS15" s="23">
        <v>11.380764080453629</v>
      </c>
      <c r="AT15">
        <v>129.26602995608513</v>
      </c>
      <c r="AU15">
        <v>1.0600319561743894</v>
      </c>
      <c r="AV15">
        <v>53</v>
      </c>
      <c r="AW15" s="30">
        <v>1.0566037735849056</v>
      </c>
      <c r="AX15" s="29">
        <v>0.32075471698113206</v>
      </c>
      <c r="AY15" t="s">
        <v>1224</v>
      </c>
      <c r="AZ15" s="20" t="s">
        <v>922</v>
      </c>
      <c r="BA15" s="20" t="s">
        <v>77</v>
      </c>
      <c r="BB15" s="20" t="s">
        <v>924</v>
      </c>
      <c r="BC15" s="20">
        <v>39</v>
      </c>
      <c r="BD15" s="23">
        <v>4.0288221817369463E-2</v>
      </c>
      <c r="BE15" s="20"/>
      <c r="BF15" s="20"/>
      <c r="BG15" s="20"/>
    </row>
    <row r="16" spans="1:59" x14ac:dyDescent="0.3">
      <c r="A16" t="s">
        <v>1</v>
      </c>
      <c r="B16" s="20" t="s">
        <v>943</v>
      </c>
      <c r="C16" s="20" t="s">
        <v>501</v>
      </c>
      <c r="D16" s="20" t="s">
        <v>109</v>
      </c>
      <c r="E16" s="20" t="s">
        <v>101</v>
      </c>
      <c r="F16" s="21">
        <v>12</v>
      </c>
      <c r="G16" s="21">
        <v>32</v>
      </c>
      <c r="H16" s="23">
        <v>2.6666666666666665</v>
      </c>
      <c r="I16" s="21">
        <v>30</v>
      </c>
      <c r="J16" s="21">
        <v>5</v>
      </c>
      <c r="K16" s="23">
        <v>0.15625</v>
      </c>
      <c r="L16" s="21">
        <v>6</v>
      </c>
      <c r="M16" s="21">
        <v>4</v>
      </c>
      <c r="N16" s="21">
        <v>1</v>
      </c>
      <c r="O16" s="21">
        <v>1</v>
      </c>
      <c r="P16" s="21">
        <v>0</v>
      </c>
      <c r="Q16" s="21">
        <v>2</v>
      </c>
      <c r="R16" s="21">
        <v>2</v>
      </c>
      <c r="S16" s="24">
        <v>6.25E-2</v>
      </c>
      <c r="T16" s="21">
        <v>11</v>
      </c>
      <c r="U16" s="24">
        <v>0.34375</v>
      </c>
      <c r="V16" s="21">
        <v>13</v>
      </c>
      <c r="W16" s="24">
        <v>0.40625</v>
      </c>
      <c r="X16" s="21">
        <v>4</v>
      </c>
      <c r="Y16" s="21">
        <v>0</v>
      </c>
      <c r="Z16" s="22">
        <v>0.2</v>
      </c>
      <c r="AA16" s="23">
        <v>0.31578947368421051</v>
      </c>
      <c r="AB16" s="22">
        <v>0.25</v>
      </c>
      <c r="AC16" s="22">
        <v>0.3</v>
      </c>
      <c r="AD16" s="22">
        <v>0.55000000000000004</v>
      </c>
      <c r="AE16" s="22">
        <v>9.9999999999999978E-2</v>
      </c>
      <c r="AF16" s="21">
        <v>0</v>
      </c>
      <c r="AG16" s="21">
        <v>0</v>
      </c>
      <c r="AH16" s="21">
        <v>0</v>
      </c>
      <c r="AI16" s="21">
        <v>9</v>
      </c>
      <c r="AJ16" s="21">
        <v>2</v>
      </c>
      <c r="AK16" s="21">
        <v>0</v>
      </c>
      <c r="AL16" s="21">
        <v>6</v>
      </c>
      <c r="AM16" s="21">
        <v>6</v>
      </c>
      <c r="AN16" s="20" t="s">
        <v>364</v>
      </c>
      <c r="AO16" s="23">
        <v>2.9</v>
      </c>
      <c r="AP16" s="21">
        <v>44.853566815767799</v>
      </c>
      <c r="AQ16" s="22">
        <v>0.24468749999999997</v>
      </c>
      <c r="AR16" s="23">
        <v>-2.789037771409395</v>
      </c>
      <c r="AS16" s="23">
        <v>2.4250328906939989</v>
      </c>
      <c r="AT16">
        <v>42.313410038733579</v>
      </c>
      <c r="AU16">
        <v>1.0600319561743894</v>
      </c>
      <c r="AV16">
        <v>53</v>
      </c>
      <c r="AW16" s="30">
        <v>0.60377358490566035</v>
      </c>
      <c r="AX16" s="29">
        <v>0.22641509433962265</v>
      </c>
      <c r="AY16" t="s">
        <v>1224</v>
      </c>
      <c r="AZ16" s="20" t="s">
        <v>257</v>
      </c>
      <c r="BA16" s="20" t="s">
        <v>77</v>
      </c>
      <c r="BB16" s="20" t="s">
        <v>727</v>
      </c>
      <c r="BC16" s="20">
        <v>19</v>
      </c>
      <c r="BD16" s="23">
        <v>-8.7157430356543594E-2</v>
      </c>
      <c r="BE16" s="20"/>
      <c r="BF16" s="20"/>
      <c r="BG16" s="20"/>
    </row>
    <row r="17" spans="1:59" x14ac:dyDescent="0.3">
      <c r="A17" t="s">
        <v>1</v>
      </c>
      <c r="B17" s="20" t="s">
        <v>128</v>
      </c>
      <c r="C17" s="20" t="s">
        <v>1405</v>
      </c>
      <c r="D17" s="20" t="s">
        <v>109</v>
      </c>
      <c r="E17" s="20" t="s">
        <v>113</v>
      </c>
      <c r="F17" s="21">
        <v>9</v>
      </c>
      <c r="G17" s="21">
        <v>35</v>
      </c>
      <c r="H17" s="23">
        <v>3.8888888888888888</v>
      </c>
      <c r="I17" s="21">
        <v>29</v>
      </c>
      <c r="J17" s="21">
        <v>3</v>
      </c>
      <c r="K17" s="23">
        <v>8.5714285714285715E-2</v>
      </c>
      <c r="L17" s="21">
        <v>3</v>
      </c>
      <c r="M17" s="21">
        <v>3</v>
      </c>
      <c r="N17" s="21">
        <v>0</v>
      </c>
      <c r="O17" s="21">
        <v>0</v>
      </c>
      <c r="P17" s="21">
        <v>0</v>
      </c>
      <c r="Q17" s="21">
        <v>6</v>
      </c>
      <c r="R17" s="21">
        <v>3</v>
      </c>
      <c r="S17" s="24">
        <v>8.5714285714285715E-2</v>
      </c>
      <c r="T17" s="21">
        <v>10</v>
      </c>
      <c r="U17" s="24">
        <v>0.2857142857142857</v>
      </c>
      <c r="V17" s="21">
        <v>13</v>
      </c>
      <c r="W17" s="24">
        <v>0.37142857142857144</v>
      </c>
      <c r="X17" s="21">
        <v>0</v>
      </c>
      <c r="Y17" s="21">
        <v>0</v>
      </c>
      <c r="Z17" s="22">
        <v>0.10299999999999999</v>
      </c>
      <c r="AA17" s="23">
        <v>0.14285714285714285</v>
      </c>
      <c r="AB17" s="22">
        <v>0.2</v>
      </c>
      <c r="AC17" s="22">
        <v>0.10299999999999999</v>
      </c>
      <c r="AD17" s="22">
        <v>0.30299999999999999</v>
      </c>
      <c r="AE17" s="22">
        <v>0</v>
      </c>
      <c r="AF17" s="21">
        <v>1</v>
      </c>
      <c r="AG17" s="21">
        <v>2</v>
      </c>
      <c r="AH17" s="21">
        <v>0</v>
      </c>
      <c r="AI17" s="21">
        <v>3</v>
      </c>
      <c r="AJ17" s="21">
        <v>0</v>
      </c>
      <c r="AK17" s="21">
        <v>1</v>
      </c>
      <c r="AL17" s="21">
        <v>7</v>
      </c>
      <c r="AM17" s="21">
        <v>10</v>
      </c>
      <c r="AN17" s="20" t="s">
        <v>1112</v>
      </c>
      <c r="AO17" s="23">
        <v>0.87085714285714289</v>
      </c>
      <c r="AP17" s="21">
        <v>-20.426753788106499</v>
      </c>
      <c r="AQ17" s="22">
        <v>0.156</v>
      </c>
      <c r="AR17" s="23">
        <v>-5.7496948450877206</v>
      </c>
      <c r="AS17" s="23">
        <v>-4.6805058412133782E-2</v>
      </c>
      <c r="AT17">
        <v>-19.269941504240865</v>
      </c>
      <c r="AU17">
        <v>1.0600319561743894</v>
      </c>
      <c r="AV17">
        <v>53</v>
      </c>
      <c r="AW17" s="30">
        <v>0.660377358490566</v>
      </c>
      <c r="AX17" s="29">
        <v>0.16981132075471697</v>
      </c>
      <c r="AY17" t="s">
        <v>1224</v>
      </c>
      <c r="AZ17" s="20" t="s">
        <v>1406</v>
      </c>
      <c r="BA17" s="20" t="s">
        <v>77</v>
      </c>
      <c r="BB17" s="20" t="s">
        <v>1407</v>
      </c>
      <c r="BC17" s="20">
        <v>21</v>
      </c>
      <c r="BD17" s="23">
        <v>-0.16427699557393488</v>
      </c>
      <c r="BE17" s="20"/>
      <c r="BF17" s="20"/>
      <c r="BG17" s="20"/>
    </row>
    <row r="18" spans="1:59" x14ac:dyDescent="0.3">
      <c r="A18" t="s">
        <v>1</v>
      </c>
      <c r="B18" s="20" t="s">
        <v>121</v>
      </c>
      <c r="C18" s="20" t="s">
        <v>1402</v>
      </c>
      <c r="D18" s="20" t="s">
        <v>100</v>
      </c>
      <c r="E18" s="20" t="s">
        <v>105</v>
      </c>
      <c r="F18" s="21">
        <v>10</v>
      </c>
      <c r="G18" s="21">
        <v>34</v>
      </c>
      <c r="H18" s="23">
        <v>3.4</v>
      </c>
      <c r="I18" s="21">
        <v>30</v>
      </c>
      <c r="J18" s="21">
        <v>1</v>
      </c>
      <c r="K18" s="23">
        <v>2.9411764705882353E-2</v>
      </c>
      <c r="L18" s="21">
        <v>6</v>
      </c>
      <c r="M18" s="21">
        <v>6</v>
      </c>
      <c r="N18" s="21">
        <v>0</v>
      </c>
      <c r="O18" s="21">
        <v>0</v>
      </c>
      <c r="P18" s="21">
        <v>0</v>
      </c>
      <c r="Q18" s="21">
        <v>6</v>
      </c>
      <c r="R18" s="21">
        <v>3</v>
      </c>
      <c r="S18" s="24">
        <v>8.8235294117647065E-2</v>
      </c>
      <c r="T18" s="21">
        <v>7</v>
      </c>
      <c r="U18" s="24">
        <v>0.20588235294117646</v>
      </c>
      <c r="V18" s="21">
        <v>10</v>
      </c>
      <c r="W18" s="24">
        <v>0.29411764705882354</v>
      </c>
      <c r="X18" s="21">
        <v>0</v>
      </c>
      <c r="Y18" s="21">
        <v>0</v>
      </c>
      <c r="Z18" s="22">
        <v>0.2</v>
      </c>
      <c r="AA18" s="23">
        <v>0.2608695652173913</v>
      </c>
      <c r="AB18" s="22">
        <v>0.27300000000000002</v>
      </c>
      <c r="AC18" s="22">
        <v>0.2</v>
      </c>
      <c r="AD18" s="22">
        <v>0.47300000000000003</v>
      </c>
      <c r="AE18" s="22">
        <v>0</v>
      </c>
      <c r="AF18" s="21">
        <v>0</v>
      </c>
      <c r="AG18" s="21">
        <v>0</v>
      </c>
      <c r="AH18" s="21">
        <v>1</v>
      </c>
      <c r="AI18" s="21">
        <v>6</v>
      </c>
      <c r="AJ18" s="21">
        <v>0</v>
      </c>
      <c r="AK18" s="21">
        <v>2</v>
      </c>
      <c r="AL18" s="21">
        <v>9</v>
      </c>
      <c r="AM18" s="21">
        <v>8</v>
      </c>
      <c r="AN18" s="20" t="s">
        <v>1123</v>
      </c>
      <c r="AO18" s="23">
        <v>1.5029411764705884</v>
      </c>
      <c r="AP18" s="21">
        <v>24.361803839344233</v>
      </c>
      <c r="AQ18" s="22">
        <v>0.22454545454545455</v>
      </c>
      <c r="AR18" s="23">
        <v>-3.5588565846916516</v>
      </c>
      <c r="AS18" s="23">
        <v>1.9810934937932045</v>
      </c>
      <c r="AT18">
        <v>22.982140960414963</v>
      </c>
      <c r="AU18">
        <v>1.0600319561743894</v>
      </c>
      <c r="AV18">
        <v>53</v>
      </c>
      <c r="AW18" s="30">
        <v>0.64150943396226412</v>
      </c>
      <c r="AX18" s="29">
        <v>0.18867924528301888</v>
      </c>
      <c r="AY18" t="s">
        <v>1224</v>
      </c>
      <c r="AZ18" s="20" t="s">
        <v>1403</v>
      </c>
      <c r="BA18" s="20" t="s">
        <v>77</v>
      </c>
      <c r="BB18" s="20" t="s">
        <v>1404</v>
      </c>
      <c r="BC18" s="20">
        <v>23</v>
      </c>
      <c r="BD18" s="23">
        <v>-0.10467225249093093</v>
      </c>
      <c r="BE18" s="20"/>
      <c r="BF18" s="20"/>
      <c r="BG18" s="20"/>
    </row>
    <row r="19" spans="1:59" x14ac:dyDescent="0.3">
      <c r="A19" t="s">
        <v>1</v>
      </c>
      <c r="B19" s="20" t="s">
        <v>943</v>
      </c>
      <c r="C19" s="20" t="s">
        <v>497</v>
      </c>
      <c r="D19" s="20" t="s">
        <v>109</v>
      </c>
      <c r="E19" s="20" t="s">
        <v>105</v>
      </c>
      <c r="F19" s="21">
        <v>9</v>
      </c>
      <c r="G19" s="21">
        <v>24</v>
      </c>
      <c r="H19" s="23">
        <v>2.6666666666666665</v>
      </c>
      <c r="I19" s="21">
        <v>21</v>
      </c>
      <c r="J19" s="21">
        <v>2</v>
      </c>
      <c r="K19" s="23">
        <v>8.3333333333333329E-2</v>
      </c>
      <c r="L19" s="21">
        <v>6</v>
      </c>
      <c r="M19" s="21">
        <v>5</v>
      </c>
      <c r="N19" s="21">
        <v>1</v>
      </c>
      <c r="O19" s="21">
        <v>0</v>
      </c>
      <c r="P19" s="21">
        <v>0</v>
      </c>
      <c r="Q19" s="21">
        <v>0</v>
      </c>
      <c r="R19" s="21">
        <v>2</v>
      </c>
      <c r="S19" s="24">
        <v>8.3333333333333329E-2</v>
      </c>
      <c r="T19" s="21">
        <v>1</v>
      </c>
      <c r="U19" s="24">
        <v>4.1666666666666664E-2</v>
      </c>
      <c r="V19" s="21">
        <v>3</v>
      </c>
      <c r="W19" s="24">
        <v>0.125</v>
      </c>
      <c r="X19" s="21">
        <v>5</v>
      </c>
      <c r="Y19" s="21">
        <v>0</v>
      </c>
      <c r="Z19" s="22">
        <v>0.28599999999999998</v>
      </c>
      <c r="AA19" s="23">
        <v>0.3</v>
      </c>
      <c r="AB19" s="22">
        <v>0.375</v>
      </c>
      <c r="AC19" s="22">
        <v>0.33300000000000002</v>
      </c>
      <c r="AD19" s="22">
        <v>0.70799999999999996</v>
      </c>
      <c r="AE19" s="22">
        <v>4.7000000000000042E-2</v>
      </c>
      <c r="AF19" s="21">
        <v>1</v>
      </c>
      <c r="AG19" s="21">
        <v>0</v>
      </c>
      <c r="AH19" s="21">
        <v>0</v>
      </c>
      <c r="AI19" s="21">
        <v>7</v>
      </c>
      <c r="AJ19" s="21">
        <v>1</v>
      </c>
      <c r="AK19" s="21">
        <v>1</v>
      </c>
      <c r="AL19" s="21">
        <v>8</v>
      </c>
      <c r="AM19" s="21">
        <v>5</v>
      </c>
      <c r="AN19" s="20" t="s">
        <v>975</v>
      </c>
      <c r="AO19" s="23">
        <v>3.4600000000000004</v>
      </c>
      <c r="AP19" s="21">
        <v>86.271415572817205</v>
      </c>
      <c r="AQ19" s="22">
        <v>0.32583333333333336</v>
      </c>
      <c r="AR19" s="23">
        <v>-0.39830006768747983</v>
      </c>
      <c r="AS19" s="23">
        <v>3.5122529288900655</v>
      </c>
      <c r="AT19">
        <v>81.38567433775026</v>
      </c>
      <c r="AU19">
        <v>1.0600319561743894</v>
      </c>
      <c r="AV19">
        <v>53</v>
      </c>
      <c r="AW19" s="30">
        <v>0.45283018867924529</v>
      </c>
      <c r="AX19" s="29">
        <v>0.16981132075471697</v>
      </c>
      <c r="AY19" t="s">
        <v>1224</v>
      </c>
      <c r="AZ19" s="20" t="s">
        <v>252</v>
      </c>
      <c r="BA19" s="20" t="s">
        <v>77</v>
      </c>
      <c r="BB19" s="20" t="s">
        <v>723</v>
      </c>
      <c r="BC19" s="20">
        <v>20</v>
      </c>
      <c r="BD19" s="23">
        <v>-1.6595836153644992E-2</v>
      </c>
      <c r="BE19" s="20"/>
      <c r="BF19" s="20"/>
      <c r="BG19" s="20"/>
    </row>
    <row r="20" spans="1:59" x14ac:dyDescent="0.3">
      <c r="A20" t="s">
        <v>1</v>
      </c>
      <c r="B20" s="20" t="s">
        <v>943</v>
      </c>
      <c r="C20" s="20" t="s">
        <v>502</v>
      </c>
      <c r="D20" s="20" t="s">
        <v>91</v>
      </c>
      <c r="E20" s="20" t="s">
        <v>105</v>
      </c>
      <c r="F20" s="21">
        <v>12</v>
      </c>
      <c r="G20" s="21">
        <v>24</v>
      </c>
      <c r="H20" s="23">
        <v>2</v>
      </c>
      <c r="I20" s="21">
        <v>19</v>
      </c>
      <c r="J20" s="21">
        <v>5</v>
      </c>
      <c r="K20" s="23">
        <v>0.20833333333333334</v>
      </c>
      <c r="L20" s="21">
        <v>5</v>
      </c>
      <c r="M20" s="21">
        <v>3</v>
      </c>
      <c r="N20" s="21">
        <v>1</v>
      </c>
      <c r="O20" s="21">
        <v>1</v>
      </c>
      <c r="P20" s="21">
        <v>0</v>
      </c>
      <c r="Q20" s="21">
        <v>3</v>
      </c>
      <c r="R20" s="21">
        <v>1</v>
      </c>
      <c r="S20" s="24">
        <v>4.1666666666666664E-2</v>
      </c>
      <c r="T20" s="21">
        <v>7</v>
      </c>
      <c r="U20" s="24">
        <v>0.29166666666666669</v>
      </c>
      <c r="V20" s="21">
        <v>8</v>
      </c>
      <c r="W20" s="24">
        <v>0.33333333333333331</v>
      </c>
      <c r="X20" s="21">
        <v>3</v>
      </c>
      <c r="Y20" s="21">
        <v>1</v>
      </c>
      <c r="Z20" s="22">
        <v>0.26300000000000001</v>
      </c>
      <c r="AA20" s="23">
        <v>0.41666666666666669</v>
      </c>
      <c r="AB20" s="22">
        <v>0.33300000000000002</v>
      </c>
      <c r="AC20" s="22">
        <v>0.42099999999999999</v>
      </c>
      <c r="AD20" s="22">
        <v>0.754</v>
      </c>
      <c r="AE20" s="22">
        <v>0.15799999999999997</v>
      </c>
      <c r="AF20" s="21">
        <v>1</v>
      </c>
      <c r="AG20" s="21">
        <v>0</v>
      </c>
      <c r="AH20" s="21">
        <v>3</v>
      </c>
      <c r="AI20" s="21">
        <v>8</v>
      </c>
      <c r="AJ20" s="21">
        <v>2</v>
      </c>
      <c r="AK20" s="21">
        <v>0</v>
      </c>
      <c r="AL20" s="21">
        <v>7</v>
      </c>
      <c r="AM20" s="21">
        <v>1</v>
      </c>
      <c r="AN20" s="20" t="s">
        <v>1176</v>
      </c>
      <c r="AO20" s="23">
        <v>2.91</v>
      </c>
      <c r="AP20" s="21">
        <v>98.616670669780987</v>
      </c>
      <c r="AQ20" s="22">
        <v>0.33190476190476187</v>
      </c>
      <c r="AR20" s="23">
        <v>-0.27159199315331972</v>
      </c>
      <c r="AS20" s="23">
        <v>3.6389610034242255</v>
      </c>
      <c r="AT20">
        <v>93.031790311005707</v>
      </c>
      <c r="AU20">
        <v>1.0600319561743894</v>
      </c>
      <c r="AV20">
        <v>53</v>
      </c>
      <c r="AW20" s="30">
        <v>0.45283018867924529</v>
      </c>
      <c r="AX20" s="29">
        <v>0.22641509433962265</v>
      </c>
      <c r="AY20" t="s">
        <v>1224</v>
      </c>
      <c r="AZ20" s="20" t="s">
        <v>258</v>
      </c>
      <c r="BA20" s="20" t="s">
        <v>77</v>
      </c>
      <c r="BB20" s="20" t="s">
        <v>728</v>
      </c>
      <c r="BC20" s="20">
        <v>12</v>
      </c>
      <c r="BD20" s="23">
        <v>-1.1316333048054988E-2</v>
      </c>
      <c r="BE20" s="20"/>
      <c r="BF20" s="20"/>
      <c r="BG20" s="20"/>
    </row>
    <row r="21" spans="1:59" x14ac:dyDescent="0.3">
      <c r="A21" t="s">
        <v>1</v>
      </c>
      <c r="B21" s="20" t="s">
        <v>239</v>
      </c>
      <c r="C21" s="20" t="s">
        <v>1027</v>
      </c>
      <c r="D21" s="20" t="s">
        <v>91</v>
      </c>
      <c r="E21" s="20" t="s">
        <v>101</v>
      </c>
      <c r="F21" s="21">
        <v>6</v>
      </c>
      <c r="G21" s="21">
        <v>24</v>
      </c>
      <c r="H21" s="23">
        <v>4</v>
      </c>
      <c r="I21" s="21">
        <v>21</v>
      </c>
      <c r="J21" s="21">
        <v>2</v>
      </c>
      <c r="K21" s="23">
        <v>8.3333333333333329E-2</v>
      </c>
      <c r="L21" s="21">
        <v>5</v>
      </c>
      <c r="M21" s="21">
        <v>3</v>
      </c>
      <c r="N21" s="21">
        <v>1</v>
      </c>
      <c r="O21" s="21">
        <v>0</v>
      </c>
      <c r="P21" s="21">
        <v>1</v>
      </c>
      <c r="Q21" s="21">
        <v>3</v>
      </c>
      <c r="R21" s="21">
        <v>1</v>
      </c>
      <c r="S21" s="24">
        <v>4.1666666666666664E-2</v>
      </c>
      <c r="T21" s="21">
        <v>3</v>
      </c>
      <c r="U21" s="24">
        <v>0.125</v>
      </c>
      <c r="V21" s="21">
        <v>5</v>
      </c>
      <c r="W21" s="24">
        <v>0.20833333333333334</v>
      </c>
      <c r="X21" s="21">
        <v>0</v>
      </c>
      <c r="Y21" s="21">
        <v>0</v>
      </c>
      <c r="Z21" s="22">
        <v>0.23799999999999999</v>
      </c>
      <c r="AA21" s="23">
        <v>0.22222222222222221</v>
      </c>
      <c r="AB21" s="22">
        <v>0.29199999999999998</v>
      </c>
      <c r="AC21" s="22">
        <v>0.42899999999999999</v>
      </c>
      <c r="AD21" s="22">
        <v>0.72099999999999997</v>
      </c>
      <c r="AE21" s="22">
        <v>0.191</v>
      </c>
      <c r="AF21" s="21">
        <v>1</v>
      </c>
      <c r="AG21" s="21">
        <v>1</v>
      </c>
      <c r="AH21" s="21">
        <v>0</v>
      </c>
      <c r="AI21" s="21">
        <v>9</v>
      </c>
      <c r="AJ21" s="21">
        <v>2</v>
      </c>
      <c r="AK21" s="21">
        <v>0</v>
      </c>
      <c r="AL21" s="21">
        <v>6</v>
      </c>
      <c r="AM21" s="21">
        <v>8</v>
      </c>
      <c r="AN21" s="20" t="s">
        <v>368</v>
      </c>
      <c r="AO21" s="23">
        <v>2.9283333333333332</v>
      </c>
      <c r="AP21" s="21">
        <v>90.02060931906972</v>
      </c>
      <c r="AQ21" s="22">
        <v>0.31041666666666662</v>
      </c>
      <c r="AR21" s="23">
        <v>-0.72003919812226413</v>
      </c>
      <c r="AS21" s="23">
        <v>3.1905137984552816</v>
      </c>
      <c r="AT21">
        <v>84.922542942903632</v>
      </c>
      <c r="AU21">
        <v>1.0600319561743894</v>
      </c>
      <c r="AV21">
        <v>53</v>
      </c>
      <c r="AW21" s="30">
        <v>0.45283018867924529</v>
      </c>
      <c r="AX21" s="29">
        <v>0.11320754716981132</v>
      </c>
      <c r="AY21" t="s">
        <v>1224</v>
      </c>
      <c r="AZ21" s="20" t="s">
        <v>1026</v>
      </c>
      <c r="BA21" s="20" t="s">
        <v>77</v>
      </c>
      <c r="BB21" s="20" t="s">
        <v>1028</v>
      </c>
      <c r="BC21" s="20">
        <v>18</v>
      </c>
      <c r="BD21" s="23">
        <v>-3.0001633255094338E-2</v>
      </c>
      <c r="BE21" s="20"/>
      <c r="BF21" s="20"/>
      <c r="BG21" s="20"/>
    </row>
    <row r="22" spans="1:59" x14ac:dyDescent="0.3">
      <c r="A22" t="s">
        <v>1</v>
      </c>
      <c r="B22" s="20" t="s">
        <v>943</v>
      </c>
      <c r="C22" s="20" t="s">
        <v>499</v>
      </c>
      <c r="D22" s="20" t="s">
        <v>100</v>
      </c>
      <c r="E22" s="20" t="s">
        <v>113</v>
      </c>
      <c r="F22" s="21">
        <v>9</v>
      </c>
      <c r="G22" s="21">
        <v>22</v>
      </c>
      <c r="H22" s="23">
        <v>2.4444444444444446</v>
      </c>
      <c r="I22" s="21">
        <v>20</v>
      </c>
      <c r="J22" s="21">
        <v>2</v>
      </c>
      <c r="K22" s="23">
        <v>9.0909090909090912E-2</v>
      </c>
      <c r="L22" s="21">
        <v>3</v>
      </c>
      <c r="M22" s="21">
        <v>2</v>
      </c>
      <c r="N22" s="21">
        <v>1</v>
      </c>
      <c r="O22" s="21">
        <v>0</v>
      </c>
      <c r="P22" s="21">
        <v>0</v>
      </c>
      <c r="Q22" s="21">
        <v>7</v>
      </c>
      <c r="R22" s="21">
        <v>1</v>
      </c>
      <c r="S22" s="24">
        <v>4.5454545454545456E-2</v>
      </c>
      <c r="T22" s="21">
        <v>3</v>
      </c>
      <c r="U22" s="24">
        <v>0.13636363636363635</v>
      </c>
      <c r="V22" s="21">
        <v>4</v>
      </c>
      <c r="W22" s="24">
        <v>0.18181818181818182</v>
      </c>
      <c r="X22" s="21">
        <v>0</v>
      </c>
      <c r="Y22" s="21">
        <v>0</v>
      </c>
      <c r="Z22" s="22">
        <v>0.15</v>
      </c>
      <c r="AA22" s="23">
        <v>0.17647058823529413</v>
      </c>
      <c r="AB22" s="22">
        <v>0.22700000000000001</v>
      </c>
      <c r="AC22" s="22">
        <v>0.2</v>
      </c>
      <c r="AD22" s="22">
        <v>0.42700000000000005</v>
      </c>
      <c r="AE22" s="22">
        <v>5.0000000000000017E-2</v>
      </c>
      <c r="AF22" s="21">
        <v>1</v>
      </c>
      <c r="AG22" s="21">
        <v>0</v>
      </c>
      <c r="AH22" s="21">
        <v>0</v>
      </c>
      <c r="AI22" s="21">
        <v>4</v>
      </c>
      <c r="AJ22" s="21">
        <v>1</v>
      </c>
      <c r="AK22" s="21">
        <v>1</v>
      </c>
      <c r="AL22" s="21">
        <v>8</v>
      </c>
      <c r="AM22" s="21">
        <v>4</v>
      </c>
      <c r="AN22" s="20" t="s">
        <v>367</v>
      </c>
      <c r="AO22" s="23">
        <v>0.82181818181818178</v>
      </c>
      <c r="AP22" s="21">
        <v>12.338603893328992</v>
      </c>
      <c r="AQ22" s="22">
        <v>0.20272727272727273</v>
      </c>
      <c r="AR22" s="23">
        <v>-2.7201808591483063</v>
      </c>
      <c r="AS22" s="23">
        <v>0.86449272104777675</v>
      </c>
      <c r="AT22">
        <v>11.639841442005666</v>
      </c>
      <c r="AU22">
        <v>1.0600319561743894</v>
      </c>
      <c r="AV22">
        <v>53</v>
      </c>
      <c r="AW22" s="30">
        <v>0.41509433962264153</v>
      </c>
      <c r="AX22" s="29">
        <v>0.16981132075471697</v>
      </c>
      <c r="AY22" t="s">
        <v>1224</v>
      </c>
      <c r="AZ22" s="20" t="s">
        <v>255</v>
      </c>
      <c r="BA22" s="20" t="s">
        <v>77</v>
      </c>
      <c r="BB22" s="20" t="s">
        <v>725</v>
      </c>
      <c r="BC22" s="20">
        <v>17</v>
      </c>
      <c r="BD22" s="23">
        <v>-0.12364458450674119</v>
      </c>
      <c r="BE22" s="20"/>
      <c r="BF22" s="20"/>
      <c r="BG22" s="20"/>
    </row>
    <row r="23" spans="1:59" x14ac:dyDescent="0.3">
      <c r="A23" t="s">
        <v>1</v>
      </c>
      <c r="B23" s="20" t="s">
        <v>1450</v>
      </c>
      <c r="C23" s="20" t="s">
        <v>1318</v>
      </c>
      <c r="D23" s="20" t="s">
        <v>100</v>
      </c>
      <c r="E23" s="20" t="s">
        <v>92</v>
      </c>
      <c r="F23" s="21">
        <v>21</v>
      </c>
      <c r="G23" s="21">
        <v>23</v>
      </c>
      <c r="H23" s="23">
        <v>1.0952380952380953</v>
      </c>
      <c r="I23" s="21">
        <v>18</v>
      </c>
      <c r="J23" s="21">
        <v>6</v>
      </c>
      <c r="K23" s="23">
        <v>0.2608695652173913</v>
      </c>
      <c r="L23" s="21">
        <v>2</v>
      </c>
      <c r="M23" s="21">
        <v>2</v>
      </c>
      <c r="N23" s="21">
        <v>0</v>
      </c>
      <c r="O23" s="21">
        <v>0</v>
      </c>
      <c r="P23" s="21">
        <v>0</v>
      </c>
      <c r="Q23" s="21">
        <v>2</v>
      </c>
      <c r="R23" s="21">
        <v>2</v>
      </c>
      <c r="S23" s="24">
        <v>8.6956521739130432E-2</v>
      </c>
      <c r="T23" s="21">
        <v>4</v>
      </c>
      <c r="U23" s="24">
        <v>0.17391304347826086</v>
      </c>
      <c r="V23" s="21">
        <v>6</v>
      </c>
      <c r="W23" s="24">
        <v>0.2608695652173913</v>
      </c>
      <c r="X23" s="21">
        <v>3</v>
      </c>
      <c r="Y23" s="21">
        <v>0</v>
      </c>
      <c r="Z23" s="22">
        <v>0.111</v>
      </c>
      <c r="AA23" s="23">
        <v>0.14285714285714285</v>
      </c>
      <c r="AB23" s="22">
        <v>0.30399999999999999</v>
      </c>
      <c r="AC23" s="22">
        <v>0.111</v>
      </c>
      <c r="AD23" s="22">
        <v>0.41499999999999998</v>
      </c>
      <c r="AE23" s="22">
        <v>0</v>
      </c>
      <c r="AF23" s="21">
        <v>3</v>
      </c>
      <c r="AG23" s="21">
        <v>0</v>
      </c>
      <c r="AH23" s="21">
        <v>0</v>
      </c>
      <c r="AI23" s="21">
        <v>2</v>
      </c>
      <c r="AJ23" s="21">
        <v>0</v>
      </c>
      <c r="AK23" s="21">
        <v>1</v>
      </c>
      <c r="AL23" s="21">
        <v>4</v>
      </c>
      <c r="AM23" s="21">
        <v>7</v>
      </c>
      <c r="AN23" s="20" t="s">
        <v>1470</v>
      </c>
      <c r="AO23" s="23">
        <v>1.2678260869565217</v>
      </c>
      <c r="AP23" s="21">
        <v>8.8764020823172363</v>
      </c>
      <c r="AQ23" s="22">
        <v>0.23130434782608697</v>
      </c>
      <c r="AR23" s="23">
        <v>-2.2722839416787628</v>
      </c>
      <c r="AS23" s="23">
        <v>1.4753293467080515</v>
      </c>
      <c r="AT23">
        <v>8.3737117835124497</v>
      </c>
      <c r="AU23">
        <v>1.0600319561743894</v>
      </c>
      <c r="AV23">
        <v>53</v>
      </c>
      <c r="AW23" s="30">
        <v>0.43396226415094341</v>
      </c>
      <c r="AX23" s="29">
        <v>0.39622641509433965</v>
      </c>
      <c r="AY23" t="s">
        <v>1224</v>
      </c>
      <c r="AZ23" s="20" t="s">
        <v>1319</v>
      </c>
      <c r="BA23" s="20" t="s">
        <v>77</v>
      </c>
      <c r="BB23" s="20" t="s">
        <v>1320</v>
      </c>
      <c r="BC23" s="20">
        <v>14</v>
      </c>
      <c r="BD23" s="23">
        <v>-9.8794953986033163E-2</v>
      </c>
      <c r="BE23" s="20"/>
      <c r="BF23" s="20"/>
      <c r="BG23" s="20"/>
    </row>
    <row r="24" spans="1:59" x14ac:dyDescent="0.3">
      <c r="A24" t="s">
        <v>1</v>
      </c>
      <c r="B24" s="20" t="s">
        <v>943</v>
      </c>
      <c r="C24" s="20" t="s">
        <v>1024</v>
      </c>
      <c r="D24" s="20" t="s">
        <v>91</v>
      </c>
      <c r="E24" s="20" t="s">
        <v>113</v>
      </c>
      <c r="F24" s="21">
        <v>5</v>
      </c>
      <c r="G24" s="21">
        <v>18</v>
      </c>
      <c r="H24" s="23">
        <v>3.6</v>
      </c>
      <c r="I24" s="21">
        <v>15</v>
      </c>
      <c r="J24" s="21">
        <v>4</v>
      </c>
      <c r="K24" s="23">
        <v>0.22222222222222221</v>
      </c>
      <c r="L24" s="21">
        <v>4</v>
      </c>
      <c r="M24" s="21">
        <v>4</v>
      </c>
      <c r="N24" s="21">
        <v>0</v>
      </c>
      <c r="O24" s="21">
        <v>0</v>
      </c>
      <c r="P24" s="21">
        <v>0</v>
      </c>
      <c r="Q24" s="21">
        <v>2</v>
      </c>
      <c r="R24" s="21">
        <v>2</v>
      </c>
      <c r="S24" s="24">
        <v>0.1111111111111111</v>
      </c>
      <c r="T24" s="21">
        <v>7</v>
      </c>
      <c r="U24" s="24">
        <v>0.3888888888888889</v>
      </c>
      <c r="V24" s="21">
        <v>9</v>
      </c>
      <c r="W24" s="24">
        <v>0.5</v>
      </c>
      <c r="X24" s="21">
        <v>1</v>
      </c>
      <c r="Y24" s="21">
        <v>0</v>
      </c>
      <c r="Z24" s="22">
        <v>0.26700000000000002</v>
      </c>
      <c r="AA24" s="23">
        <v>0.5</v>
      </c>
      <c r="AB24" s="22">
        <v>0.38900000000000001</v>
      </c>
      <c r="AC24" s="22">
        <v>0.26700000000000002</v>
      </c>
      <c r="AD24" s="22">
        <v>0.65600000000000003</v>
      </c>
      <c r="AE24" s="22">
        <v>0</v>
      </c>
      <c r="AF24" s="21">
        <v>1</v>
      </c>
      <c r="AG24" s="21">
        <v>0</v>
      </c>
      <c r="AH24" s="21">
        <v>0</v>
      </c>
      <c r="AI24" s="21">
        <v>4</v>
      </c>
      <c r="AJ24" s="21">
        <v>0</v>
      </c>
      <c r="AK24" s="21">
        <v>0</v>
      </c>
      <c r="AL24" s="21">
        <v>1</v>
      </c>
      <c r="AM24" s="21">
        <v>2</v>
      </c>
      <c r="AN24" s="20" t="s">
        <v>365</v>
      </c>
      <c r="AO24" s="23">
        <v>2.0611111111111118</v>
      </c>
      <c r="AP24" s="21">
        <v>72.43843079237115</v>
      </c>
      <c r="AQ24" s="22">
        <v>0.31444444444444447</v>
      </c>
      <c r="AR24" s="23">
        <v>-0.47698592033082737</v>
      </c>
      <c r="AS24" s="23">
        <v>2.4559288271023316</v>
      </c>
      <c r="AT24">
        <v>68.336082106239886</v>
      </c>
      <c r="AU24">
        <v>1.0600319561743894</v>
      </c>
      <c r="AV24">
        <v>53</v>
      </c>
      <c r="AW24" s="30">
        <v>0.33962264150943394</v>
      </c>
      <c r="AX24" s="29">
        <v>9.4339622641509441E-2</v>
      </c>
      <c r="AY24" t="s">
        <v>1224</v>
      </c>
      <c r="AZ24" s="20" t="s">
        <v>1023</v>
      </c>
      <c r="BA24" s="20" t="s">
        <v>77</v>
      </c>
      <c r="BB24" s="20" t="s">
        <v>1025</v>
      </c>
      <c r="BC24" s="20">
        <v>8</v>
      </c>
      <c r="BD24" s="23">
        <v>-2.6499217796157076E-2</v>
      </c>
      <c r="BE24" s="20"/>
      <c r="BF24" s="20"/>
      <c r="BG24" s="20"/>
    </row>
    <row r="25" spans="1:59" x14ac:dyDescent="0.3">
      <c r="A25" t="s">
        <v>1</v>
      </c>
      <c r="B25" s="20" t="s">
        <v>877</v>
      </c>
      <c r="C25" s="20" t="s">
        <v>869</v>
      </c>
      <c r="D25" s="20" t="s">
        <v>100</v>
      </c>
      <c r="E25" s="20" t="s">
        <v>101</v>
      </c>
      <c r="F25" s="21">
        <v>16</v>
      </c>
      <c r="G25" s="21">
        <v>18</v>
      </c>
      <c r="H25" s="23">
        <v>1.125</v>
      </c>
      <c r="I25" s="21">
        <v>14</v>
      </c>
      <c r="J25" s="21">
        <v>0</v>
      </c>
      <c r="K25" s="23">
        <v>0</v>
      </c>
      <c r="L25" s="21">
        <v>1</v>
      </c>
      <c r="M25" s="21">
        <v>1</v>
      </c>
      <c r="N25" s="21">
        <v>0</v>
      </c>
      <c r="O25" s="21">
        <v>0</v>
      </c>
      <c r="P25" s="21">
        <v>0</v>
      </c>
      <c r="Q25" s="21">
        <v>1</v>
      </c>
      <c r="R25" s="21">
        <v>2</v>
      </c>
      <c r="S25" s="24">
        <v>0.1111111111111111</v>
      </c>
      <c r="T25" s="21">
        <v>3</v>
      </c>
      <c r="U25" s="24">
        <v>0.16666666666666666</v>
      </c>
      <c r="V25" s="21">
        <v>5</v>
      </c>
      <c r="W25" s="24">
        <v>0.27777777777777779</v>
      </c>
      <c r="X25" s="21">
        <v>0</v>
      </c>
      <c r="Y25" s="21">
        <v>0</v>
      </c>
      <c r="Z25" s="22">
        <v>7.0999999999999994E-2</v>
      </c>
      <c r="AA25" s="23">
        <v>9.0909090909090912E-2</v>
      </c>
      <c r="AB25" s="22">
        <v>0.27800000000000002</v>
      </c>
      <c r="AC25" s="22">
        <v>7.0999999999999994E-2</v>
      </c>
      <c r="AD25" s="22">
        <v>0.34900000000000003</v>
      </c>
      <c r="AE25" s="22">
        <v>0</v>
      </c>
      <c r="AF25" s="21">
        <v>2</v>
      </c>
      <c r="AG25" s="21">
        <v>0</v>
      </c>
      <c r="AH25" s="21">
        <v>0</v>
      </c>
      <c r="AI25" s="21">
        <v>1</v>
      </c>
      <c r="AJ25" s="21">
        <v>0</v>
      </c>
      <c r="AK25" s="21">
        <v>0</v>
      </c>
      <c r="AL25" s="21">
        <v>5</v>
      </c>
      <c r="AM25" s="21">
        <v>4</v>
      </c>
      <c r="AN25" s="20" t="s">
        <v>855</v>
      </c>
      <c r="AO25" s="23">
        <v>0.56666666666666665</v>
      </c>
      <c r="AP25" s="21">
        <v>-8.5206648060725421</v>
      </c>
      <c r="AQ25" s="22">
        <v>0.20611111111111111</v>
      </c>
      <c r="AR25" s="23">
        <v>-2.1726380942438714</v>
      </c>
      <c r="AS25" s="23">
        <v>0.76027665318928772</v>
      </c>
      <c r="AT25">
        <v>-8.0381206966847127</v>
      </c>
      <c r="AU25">
        <v>1.0600319561743894</v>
      </c>
      <c r="AV25">
        <v>53</v>
      </c>
      <c r="AW25" s="30">
        <v>0.33962264150943394</v>
      </c>
      <c r="AX25" s="29">
        <v>0.30188679245283018</v>
      </c>
      <c r="AY25" t="s">
        <v>1224</v>
      </c>
      <c r="AZ25" s="20" t="s">
        <v>868</v>
      </c>
      <c r="BA25" s="20" t="s">
        <v>77</v>
      </c>
      <c r="BB25" s="20" t="s">
        <v>870</v>
      </c>
      <c r="BC25" s="20">
        <v>11</v>
      </c>
      <c r="BD25" s="23">
        <v>-0.12070211634688174</v>
      </c>
      <c r="BE25" s="20"/>
      <c r="BF25" s="20"/>
      <c r="BG25" s="20"/>
    </row>
    <row r="26" spans="1:59" x14ac:dyDescent="0.3">
      <c r="A26" t="s">
        <v>1</v>
      </c>
      <c r="B26" s="20" t="s">
        <v>140</v>
      </c>
      <c r="C26" s="20" t="s">
        <v>1442</v>
      </c>
      <c r="D26" s="20" t="s">
        <v>100</v>
      </c>
      <c r="E26" s="20" t="s">
        <v>105</v>
      </c>
      <c r="F26" s="21">
        <v>5</v>
      </c>
      <c r="G26" s="21">
        <v>15</v>
      </c>
      <c r="H26" s="23">
        <v>3</v>
      </c>
      <c r="I26" s="21">
        <v>11</v>
      </c>
      <c r="J26" s="21">
        <v>0</v>
      </c>
      <c r="K26" s="23">
        <v>0</v>
      </c>
      <c r="L26" s="21">
        <v>1</v>
      </c>
      <c r="M26" s="21">
        <v>1</v>
      </c>
      <c r="N26" s="21">
        <v>0</v>
      </c>
      <c r="O26" s="21">
        <v>0</v>
      </c>
      <c r="P26" s="21">
        <v>0</v>
      </c>
      <c r="Q26" s="21">
        <v>1</v>
      </c>
      <c r="R26" s="21">
        <v>2</v>
      </c>
      <c r="S26" s="24">
        <v>0.13333333333333333</v>
      </c>
      <c r="T26" s="21">
        <v>3</v>
      </c>
      <c r="U26" s="24">
        <v>0.2</v>
      </c>
      <c r="V26" s="21">
        <v>5</v>
      </c>
      <c r="W26" s="24">
        <v>0.33333333333333331</v>
      </c>
      <c r="X26" s="21">
        <v>0</v>
      </c>
      <c r="Y26" s="21">
        <v>0</v>
      </c>
      <c r="Z26" s="22">
        <v>9.0999999999999998E-2</v>
      </c>
      <c r="AA26" s="23">
        <v>0.125</v>
      </c>
      <c r="AB26" s="22">
        <v>0.33300000000000002</v>
      </c>
      <c r="AC26" s="22">
        <v>9.0999999999999998E-2</v>
      </c>
      <c r="AD26" s="22">
        <v>0.42400000000000004</v>
      </c>
      <c r="AE26" s="22">
        <v>0</v>
      </c>
      <c r="AF26" s="21">
        <v>2</v>
      </c>
      <c r="AG26" s="21">
        <v>0</v>
      </c>
      <c r="AH26" s="21">
        <v>0</v>
      </c>
      <c r="AI26" s="21">
        <v>1</v>
      </c>
      <c r="AJ26" s="21">
        <v>0</v>
      </c>
      <c r="AK26" s="21">
        <v>0</v>
      </c>
      <c r="AL26" s="21">
        <v>4</v>
      </c>
      <c r="AM26" s="21">
        <v>3</v>
      </c>
      <c r="AN26" s="20" t="s">
        <v>845</v>
      </c>
      <c r="AO26" s="23">
        <v>0.67999999999999994</v>
      </c>
      <c r="AP26" s="21">
        <v>11.155572936658009</v>
      </c>
      <c r="AQ26" s="22">
        <v>0.24733333333333332</v>
      </c>
      <c r="AR26" s="23">
        <v>-1.2728505857829364</v>
      </c>
      <c r="AS26" s="23">
        <v>1.1712450370780294</v>
      </c>
      <c r="AT26">
        <v>10.523808147178885</v>
      </c>
      <c r="AU26">
        <v>1.0600319561743894</v>
      </c>
      <c r="AV26">
        <v>53</v>
      </c>
      <c r="AW26" s="30">
        <v>0.28301886792452829</v>
      </c>
      <c r="AX26" s="29">
        <v>9.4339622641509441E-2</v>
      </c>
      <c r="AY26" t="s">
        <v>1224</v>
      </c>
      <c r="AZ26" s="20" t="s">
        <v>1443</v>
      </c>
      <c r="BA26" s="20" t="s">
        <v>77</v>
      </c>
      <c r="BB26" s="20" t="s">
        <v>1444</v>
      </c>
      <c r="BC26" s="20">
        <v>8</v>
      </c>
      <c r="BD26" s="23">
        <v>-8.4856705718862432E-2</v>
      </c>
      <c r="BE26" s="20"/>
      <c r="BF26" s="20"/>
      <c r="BG26" s="20"/>
    </row>
    <row r="27" spans="1:59" x14ac:dyDescent="0.3">
      <c r="A27" t="s">
        <v>1</v>
      </c>
      <c r="B27" s="20" t="s">
        <v>943</v>
      </c>
      <c r="C27" s="20" t="s">
        <v>894</v>
      </c>
      <c r="D27" s="20" t="s">
        <v>109</v>
      </c>
      <c r="E27" s="20" t="s">
        <v>113</v>
      </c>
      <c r="F27" s="21">
        <v>4</v>
      </c>
      <c r="G27" s="21">
        <v>10</v>
      </c>
      <c r="H27" s="23">
        <v>2.5</v>
      </c>
      <c r="I27" s="21">
        <v>5</v>
      </c>
      <c r="J27" s="21">
        <v>1</v>
      </c>
      <c r="K27" s="23">
        <v>0.1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3</v>
      </c>
      <c r="S27" s="24">
        <v>0.3</v>
      </c>
      <c r="T27" s="21">
        <v>3</v>
      </c>
      <c r="U27" s="24">
        <v>0.3</v>
      </c>
      <c r="V27" s="21">
        <v>6</v>
      </c>
      <c r="W27" s="24">
        <v>0.6</v>
      </c>
      <c r="X27" s="21">
        <v>0</v>
      </c>
      <c r="Y27" s="21">
        <v>0</v>
      </c>
      <c r="Z27" s="22">
        <v>0</v>
      </c>
      <c r="AA27" s="23">
        <v>0</v>
      </c>
      <c r="AB27" s="22">
        <v>0.5</v>
      </c>
      <c r="AC27" s="22">
        <v>0</v>
      </c>
      <c r="AD27" s="22">
        <v>0.5</v>
      </c>
      <c r="AE27" s="22">
        <v>0</v>
      </c>
      <c r="AF27" s="21">
        <v>2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1</v>
      </c>
      <c r="AM27" s="21">
        <v>1</v>
      </c>
      <c r="AN27" s="20" t="s">
        <v>364</v>
      </c>
      <c r="AO27" s="23">
        <v>0.65</v>
      </c>
      <c r="AP27" s="21">
        <v>30.686955934948369</v>
      </c>
      <c r="AQ27" s="22">
        <v>0.35099999999999998</v>
      </c>
      <c r="AR27" s="23">
        <v>5.288221817369456E-2</v>
      </c>
      <c r="AS27" s="23">
        <v>1.6822793000810052</v>
      </c>
      <c r="AT27">
        <v>28.949085691431698</v>
      </c>
      <c r="AU27">
        <v>1.0600319561743894</v>
      </c>
      <c r="AV27">
        <v>53</v>
      </c>
      <c r="AW27" s="30">
        <v>0.18867924528301888</v>
      </c>
      <c r="AX27" s="29">
        <v>7.5471698113207544E-2</v>
      </c>
      <c r="AY27" t="s">
        <v>1224</v>
      </c>
      <c r="AZ27" s="20" t="s">
        <v>893</v>
      </c>
      <c r="BA27" s="20" t="s">
        <v>77</v>
      </c>
      <c r="BB27" s="20" t="s">
        <v>895</v>
      </c>
      <c r="BC27" s="20">
        <v>2</v>
      </c>
      <c r="BD27" s="23">
        <v>5.288221817369456E-3</v>
      </c>
      <c r="BE27" s="20"/>
      <c r="BF27" s="20"/>
      <c r="BG27" s="20"/>
    </row>
    <row r="28" spans="1:59" x14ac:dyDescent="0.3">
      <c r="A28" t="s">
        <v>2</v>
      </c>
      <c r="B28" s="20" t="s">
        <v>150</v>
      </c>
      <c r="C28" s="20" t="s">
        <v>513</v>
      </c>
      <c r="D28" s="20" t="s">
        <v>109</v>
      </c>
      <c r="E28" s="20" t="s">
        <v>101</v>
      </c>
      <c r="F28" s="21">
        <v>42</v>
      </c>
      <c r="G28" s="21">
        <v>180</v>
      </c>
      <c r="H28" s="23">
        <v>4.2857142857142856</v>
      </c>
      <c r="I28" s="21">
        <v>161</v>
      </c>
      <c r="J28" s="21">
        <v>27</v>
      </c>
      <c r="K28" s="23">
        <v>0.15</v>
      </c>
      <c r="L28" s="21">
        <v>44</v>
      </c>
      <c r="M28" s="21">
        <v>36</v>
      </c>
      <c r="N28" s="21">
        <v>5</v>
      </c>
      <c r="O28" s="21">
        <v>2</v>
      </c>
      <c r="P28" s="21">
        <v>1</v>
      </c>
      <c r="Q28" s="21">
        <v>17</v>
      </c>
      <c r="R28" s="21">
        <v>10</v>
      </c>
      <c r="S28" s="24">
        <v>5.5555555555555552E-2</v>
      </c>
      <c r="T28" s="21">
        <v>9</v>
      </c>
      <c r="U28" s="24">
        <v>0.05</v>
      </c>
      <c r="V28" s="21">
        <v>20</v>
      </c>
      <c r="W28" s="24">
        <v>0.1111111111111111</v>
      </c>
      <c r="X28" s="21">
        <v>7</v>
      </c>
      <c r="Y28" s="21">
        <v>2</v>
      </c>
      <c r="Z28" s="22">
        <v>0.27300000000000002</v>
      </c>
      <c r="AA28" s="23">
        <v>0.28104575163398693</v>
      </c>
      <c r="AB28" s="22">
        <v>0.33900000000000002</v>
      </c>
      <c r="AC28" s="22">
        <v>0.34799999999999998</v>
      </c>
      <c r="AD28" s="22">
        <v>0.68700000000000006</v>
      </c>
      <c r="AE28" s="22">
        <v>7.4999999999999956E-2</v>
      </c>
      <c r="AF28" s="21">
        <v>7</v>
      </c>
      <c r="AG28" s="21">
        <v>2</v>
      </c>
      <c r="AH28" s="21">
        <v>0</v>
      </c>
      <c r="AI28" s="21">
        <v>56</v>
      </c>
      <c r="AJ28" s="21">
        <v>8</v>
      </c>
      <c r="AK28" s="21">
        <v>0</v>
      </c>
      <c r="AL28" s="21">
        <v>50</v>
      </c>
      <c r="AM28" s="21">
        <v>51</v>
      </c>
      <c r="AN28" s="20" t="s">
        <v>1663</v>
      </c>
      <c r="AO28" s="23">
        <v>21.338333333333331</v>
      </c>
      <c r="AP28" s="21">
        <v>80.837459187915613</v>
      </c>
      <c r="AQ28" s="22">
        <v>0.30927777777777776</v>
      </c>
      <c r="AR28" s="23">
        <v>-5.5785548554821931</v>
      </c>
      <c r="AS28" s="23">
        <v>23.750592618849399</v>
      </c>
      <c r="AT28">
        <v>74.811016215037583</v>
      </c>
      <c r="AU28">
        <v>1.0805555555555555</v>
      </c>
      <c r="AV28">
        <v>56</v>
      </c>
      <c r="AW28" s="30">
        <v>3.2142857142857144</v>
      </c>
      <c r="AX28" s="29">
        <v>0.75</v>
      </c>
      <c r="AY28" t="s">
        <v>1223</v>
      </c>
      <c r="AZ28" s="20" t="s">
        <v>267</v>
      </c>
      <c r="BA28" s="20" t="s">
        <v>74</v>
      </c>
      <c r="BB28" s="20" t="s">
        <v>739</v>
      </c>
      <c r="BC28" s="20">
        <v>153</v>
      </c>
      <c r="BD28" s="23">
        <v>-3.0991971419345517E-2</v>
      </c>
      <c r="BE28" s="20"/>
      <c r="BF28" s="20"/>
      <c r="BG28" s="20"/>
    </row>
    <row r="29" spans="1:59" x14ac:dyDescent="0.3">
      <c r="A29" t="s">
        <v>2</v>
      </c>
      <c r="B29" s="20" t="s">
        <v>125</v>
      </c>
      <c r="C29" s="20" t="s">
        <v>503</v>
      </c>
      <c r="D29" s="20" t="s">
        <v>100</v>
      </c>
      <c r="E29" s="20" t="s">
        <v>105</v>
      </c>
      <c r="F29" s="21">
        <v>43</v>
      </c>
      <c r="G29" s="21">
        <v>172</v>
      </c>
      <c r="H29" s="23">
        <v>4</v>
      </c>
      <c r="I29" s="21">
        <v>143</v>
      </c>
      <c r="J29" s="21">
        <v>25</v>
      </c>
      <c r="K29" s="23">
        <v>0.14534883720930233</v>
      </c>
      <c r="L29" s="21">
        <v>37</v>
      </c>
      <c r="M29" s="21">
        <v>30</v>
      </c>
      <c r="N29" s="21">
        <v>6</v>
      </c>
      <c r="O29" s="21">
        <v>0</v>
      </c>
      <c r="P29" s="21">
        <v>1</v>
      </c>
      <c r="Q29" s="21">
        <v>14</v>
      </c>
      <c r="R29" s="21">
        <v>17</v>
      </c>
      <c r="S29" s="24">
        <v>9.8837209302325577E-2</v>
      </c>
      <c r="T29" s="21">
        <v>43</v>
      </c>
      <c r="U29" s="24">
        <v>0.25</v>
      </c>
      <c r="V29" s="21">
        <v>61</v>
      </c>
      <c r="W29" s="24">
        <v>0.35465116279069769</v>
      </c>
      <c r="X29" s="21">
        <v>13</v>
      </c>
      <c r="Y29" s="21">
        <v>1</v>
      </c>
      <c r="Z29" s="22">
        <v>0.25900000000000001</v>
      </c>
      <c r="AA29" s="23">
        <v>0.36363636363636365</v>
      </c>
      <c r="AB29" s="22">
        <v>0.38</v>
      </c>
      <c r="AC29" s="22">
        <v>0.32200000000000001</v>
      </c>
      <c r="AD29" s="22">
        <v>0.70199999999999996</v>
      </c>
      <c r="AE29" s="22">
        <v>6.3E-2</v>
      </c>
      <c r="AF29" s="21">
        <v>11</v>
      </c>
      <c r="AG29" s="21">
        <v>0</v>
      </c>
      <c r="AH29" s="21">
        <v>1</v>
      </c>
      <c r="AI29" s="21">
        <v>46</v>
      </c>
      <c r="AJ29" s="21">
        <v>7</v>
      </c>
      <c r="AK29" s="21">
        <v>5</v>
      </c>
      <c r="AL29" s="21">
        <v>28</v>
      </c>
      <c r="AM29" s="21">
        <v>28</v>
      </c>
      <c r="AN29" s="20" t="s">
        <v>364</v>
      </c>
      <c r="AO29" s="23">
        <v>20.773488372093023</v>
      </c>
      <c r="AP29" s="21">
        <v>84.662915207729256</v>
      </c>
      <c r="AQ29" s="22">
        <v>0.32789473684210524</v>
      </c>
      <c r="AR29" s="23">
        <v>-2.5461695545062759</v>
      </c>
      <c r="AS29" s="23">
        <v>25.479460254299468</v>
      </c>
      <c r="AT29">
        <v>78.351283996870265</v>
      </c>
      <c r="AU29">
        <v>1.0805555555555555</v>
      </c>
      <c r="AV29">
        <v>56</v>
      </c>
      <c r="AW29" s="30">
        <v>3.0714285714285716</v>
      </c>
      <c r="AX29" s="29">
        <v>0.7678571428571429</v>
      </c>
      <c r="AY29" t="s">
        <v>1223</v>
      </c>
      <c r="AZ29" s="20" t="s">
        <v>259</v>
      </c>
      <c r="BA29" s="20" t="s">
        <v>74</v>
      </c>
      <c r="BB29" s="20" t="s">
        <v>729</v>
      </c>
      <c r="BC29" s="20">
        <v>99</v>
      </c>
      <c r="BD29" s="23">
        <v>-1.4803311363408581E-2</v>
      </c>
      <c r="BE29" s="20"/>
      <c r="BF29" s="20"/>
      <c r="BG29" s="20"/>
    </row>
    <row r="30" spans="1:59" x14ac:dyDescent="0.3">
      <c r="A30" t="s">
        <v>2</v>
      </c>
      <c r="B30" s="20" t="s">
        <v>186</v>
      </c>
      <c r="C30" s="20" t="s">
        <v>509</v>
      </c>
      <c r="D30" s="20" t="s">
        <v>91</v>
      </c>
      <c r="E30" s="20" t="s">
        <v>105</v>
      </c>
      <c r="F30" s="21">
        <v>41</v>
      </c>
      <c r="G30" s="21">
        <v>166</v>
      </c>
      <c r="H30" s="23">
        <v>4.0487804878048781</v>
      </c>
      <c r="I30" s="21">
        <v>137</v>
      </c>
      <c r="J30" s="21">
        <v>31</v>
      </c>
      <c r="K30" s="23">
        <v>0.18674698795180722</v>
      </c>
      <c r="L30" s="21">
        <v>48</v>
      </c>
      <c r="M30" s="21">
        <v>39</v>
      </c>
      <c r="N30" s="21">
        <v>6</v>
      </c>
      <c r="O30" s="21">
        <v>2</v>
      </c>
      <c r="P30" s="21">
        <v>1</v>
      </c>
      <c r="Q30" s="21">
        <v>20</v>
      </c>
      <c r="R30" s="21">
        <v>20</v>
      </c>
      <c r="S30" s="24">
        <v>0.12048192771084337</v>
      </c>
      <c r="T30" s="21">
        <v>21</v>
      </c>
      <c r="U30" s="24">
        <v>0.12650602409638553</v>
      </c>
      <c r="V30" s="21">
        <v>42</v>
      </c>
      <c r="W30" s="24">
        <v>0.25301204819277107</v>
      </c>
      <c r="X30" s="21">
        <v>4</v>
      </c>
      <c r="Y30" s="21">
        <v>5</v>
      </c>
      <c r="Z30" s="22">
        <v>0.35</v>
      </c>
      <c r="AA30" s="23">
        <v>0.40517241379310343</v>
      </c>
      <c r="AB30" s="22">
        <v>0.45500000000000002</v>
      </c>
      <c r="AC30" s="22">
        <v>0.44500000000000001</v>
      </c>
      <c r="AD30" s="22">
        <v>0.9</v>
      </c>
      <c r="AE30" s="22">
        <v>9.5000000000000029E-2</v>
      </c>
      <c r="AF30" s="21">
        <v>7</v>
      </c>
      <c r="AG30" s="21">
        <v>1</v>
      </c>
      <c r="AH30" s="21">
        <v>1</v>
      </c>
      <c r="AI30" s="21">
        <v>61</v>
      </c>
      <c r="AJ30" s="21">
        <v>9</v>
      </c>
      <c r="AK30" s="21">
        <v>1</v>
      </c>
      <c r="AL30" s="21">
        <v>33</v>
      </c>
      <c r="AM30" s="21">
        <v>37</v>
      </c>
      <c r="AN30" s="20" t="s">
        <v>1610</v>
      </c>
      <c r="AO30" s="23">
        <v>29.570240963855422</v>
      </c>
      <c r="AP30" s="21">
        <v>136.86509502577189</v>
      </c>
      <c r="AQ30" s="22">
        <v>0.40309090909090906</v>
      </c>
      <c r="AR30" s="23">
        <v>8.397054307849336</v>
      </c>
      <c r="AS30" s="23">
        <v>35.445045867510693</v>
      </c>
      <c r="AT30">
        <v>126.66178459968607</v>
      </c>
      <c r="AU30">
        <v>1.0805555555555555</v>
      </c>
      <c r="AV30">
        <v>56</v>
      </c>
      <c r="AW30" s="30">
        <v>2.9642857142857144</v>
      </c>
      <c r="AX30" s="29">
        <v>0.7321428571428571</v>
      </c>
      <c r="AY30" t="s">
        <v>1223</v>
      </c>
      <c r="AZ30" s="20" t="s">
        <v>271</v>
      </c>
      <c r="BA30" s="20" t="s">
        <v>74</v>
      </c>
      <c r="BB30" s="20" t="s">
        <v>735</v>
      </c>
      <c r="BC30" s="20">
        <v>116</v>
      </c>
      <c r="BD30" s="23">
        <v>5.0584664505116485E-2</v>
      </c>
      <c r="BE30" s="20"/>
      <c r="BF30" s="20"/>
      <c r="BG30" s="20"/>
    </row>
    <row r="31" spans="1:59" x14ac:dyDescent="0.3">
      <c r="A31" t="s">
        <v>2</v>
      </c>
      <c r="B31" s="20" t="s">
        <v>146</v>
      </c>
      <c r="C31" s="20" t="s">
        <v>516</v>
      </c>
      <c r="D31" s="20" t="s">
        <v>91</v>
      </c>
      <c r="E31" s="20" t="s">
        <v>101</v>
      </c>
      <c r="F31" s="21">
        <v>41</v>
      </c>
      <c r="G31" s="21">
        <v>166</v>
      </c>
      <c r="H31" s="23">
        <v>4.0487804878048781</v>
      </c>
      <c r="I31" s="21">
        <v>135</v>
      </c>
      <c r="J31" s="21">
        <v>22</v>
      </c>
      <c r="K31" s="23">
        <v>0.13253012048192772</v>
      </c>
      <c r="L31" s="21">
        <v>29</v>
      </c>
      <c r="M31" s="21">
        <v>25</v>
      </c>
      <c r="N31" s="21">
        <v>2</v>
      </c>
      <c r="O31" s="21">
        <v>0</v>
      </c>
      <c r="P31" s="21">
        <v>2</v>
      </c>
      <c r="Q31" s="21">
        <v>20</v>
      </c>
      <c r="R31" s="21">
        <v>24</v>
      </c>
      <c r="S31" s="24">
        <v>0.14457831325301204</v>
      </c>
      <c r="T31" s="21">
        <v>33</v>
      </c>
      <c r="U31" s="24">
        <v>0.19879518072289157</v>
      </c>
      <c r="V31" s="21">
        <v>59</v>
      </c>
      <c r="W31" s="24">
        <v>0.35542168674698793</v>
      </c>
      <c r="X31" s="21">
        <v>3</v>
      </c>
      <c r="Y31" s="21">
        <v>1</v>
      </c>
      <c r="Z31" s="22">
        <v>0.215</v>
      </c>
      <c r="AA31" s="23">
        <v>0.26470588235294118</v>
      </c>
      <c r="AB31" s="22">
        <v>0.34899999999999998</v>
      </c>
      <c r="AC31" s="22">
        <v>0.27400000000000002</v>
      </c>
      <c r="AD31" s="22">
        <v>0.623</v>
      </c>
      <c r="AE31" s="22">
        <v>5.9000000000000025E-2</v>
      </c>
      <c r="AF31" s="21">
        <v>5</v>
      </c>
      <c r="AG31" s="21">
        <v>2</v>
      </c>
      <c r="AH31" s="21">
        <v>0</v>
      </c>
      <c r="AI31" s="21">
        <v>37</v>
      </c>
      <c r="AJ31" s="21">
        <v>4</v>
      </c>
      <c r="AK31" s="21">
        <v>1</v>
      </c>
      <c r="AL31" s="21">
        <v>29</v>
      </c>
      <c r="AM31" s="21">
        <v>41</v>
      </c>
      <c r="AN31" s="20" t="s">
        <v>1016</v>
      </c>
      <c r="AO31" s="23">
        <v>15.90265060240964</v>
      </c>
      <c r="AP31" s="21">
        <v>63.838709724035468</v>
      </c>
      <c r="AQ31" s="22">
        <v>0.2960843373493976</v>
      </c>
      <c r="AR31" s="23">
        <v>-7.0491117000557972</v>
      </c>
      <c r="AS31" s="23">
        <v>19.998879859605559</v>
      </c>
      <c r="AT31">
        <v>59.079525708618945</v>
      </c>
      <c r="AU31">
        <v>1.0805555555555555</v>
      </c>
      <c r="AV31">
        <v>56</v>
      </c>
      <c r="AW31" s="30">
        <v>2.9642857142857144</v>
      </c>
      <c r="AX31" s="29">
        <v>0.7321428571428571</v>
      </c>
      <c r="AY31" t="s">
        <v>1223</v>
      </c>
      <c r="AZ31" s="20" t="s">
        <v>272</v>
      </c>
      <c r="BA31" s="20" t="s">
        <v>74</v>
      </c>
      <c r="BB31" s="20" t="s">
        <v>742</v>
      </c>
      <c r="BC31" s="20">
        <v>102</v>
      </c>
      <c r="BD31" s="23">
        <v>-4.2464528313589142E-2</v>
      </c>
      <c r="BE31" s="20"/>
      <c r="BF31" s="20"/>
      <c r="BG31" s="20"/>
    </row>
    <row r="32" spans="1:59" x14ac:dyDescent="0.3">
      <c r="A32" t="s">
        <v>2</v>
      </c>
      <c r="B32" s="20" t="s">
        <v>140</v>
      </c>
      <c r="C32" s="20" t="s">
        <v>512</v>
      </c>
      <c r="D32" s="20" t="s">
        <v>100</v>
      </c>
      <c r="E32" s="20" t="s">
        <v>113</v>
      </c>
      <c r="F32" s="21">
        <v>32</v>
      </c>
      <c r="G32" s="21">
        <v>122</v>
      </c>
      <c r="H32" s="23">
        <v>3.8125</v>
      </c>
      <c r="I32" s="21">
        <v>100</v>
      </c>
      <c r="J32" s="21">
        <v>14</v>
      </c>
      <c r="K32" s="23">
        <v>0.11475409836065574</v>
      </c>
      <c r="L32" s="21">
        <v>25</v>
      </c>
      <c r="M32" s="21">
        <v>19</v>
      </c>
      <c r="N32" s="21">
        <v>5</v>
      </c>
      <c r="O32" s="21">
        <v>0</v>
      </c>
      <c r="P32" s="21">
        <v>1</v>
      </c>
      <c r="Q32" s="21">
        <v>17</v>
      </c>
      <c r="R32" s="21">
        <v>18</v>
      </c>
      <c r="S32" s="24">
        <v>0.14754098360655737</v>
      </c>
      <c r="T32" s="21">
        <v>19</v>
      </c>
      <c r="U32" s="24">
        <v>0.15573770491803279</v>
      </c>
      <c r="V32" s="21">
        <v>38</v>
      </c>
      <c r="W32" s="24">
        <v>0.31147540983606559</v>
      </c>
      <c r="X32" s="21">
        <v>1</v>
      </c>
      <c r="Y32" s="21">
        <v>0</v>
      </c>
      <c r="Z32" s="22">
        <v>0.25</v>
      </c>
      <c r="AA32" s="23">
        <v>0.29629629629629628</v>
      </c>
      <c r="AB32" s="22">
        <v>0.377</v>
      </c>
      <c r="AC32" s="22">
        <v>0.33</v>
      </c>
      <c r="AD32" s="22">
        <v>0.70700000000000007</v>
      </c>
      <c r="AE32" s="22">
        <v>8.0000000000000016E-2</v>
      </c>
      <c r="AF32" s="21">
        <v>3</v>
      </c>
      <c r="AG32" s="21">
        <v>1</v>
      </c>
      <c r="AH32" s="21">
        <v>0</v>
      </c>
      <c r="AI32" s="21">
        <v>33</v>
      </c>
      <c r="AJ32" s="21">
        <v>6</v>
      </c>
      <c r="AK32" s="21">
        <v>3</v>
      </c>
      <c r="AL32" s="21">
        <v>25</v>
      </c>
      <c r="AM32" s="21">
        <v>25</v>
      </c>
      <c r="AN32" s="20" t="s">
        <v>364</v>
      </c>
      <c r="AO32" s="23">
        <v>13.922131147540984</v>
      </c>
      <c r="AP32" s="21">
        <v>85.999062508074047</v>
      </c>
      <c r="AQ32" s="22">
        <v>0.32737704918032784</v>
      </c>
      <c r="AR32" s="23">
        <v>-1.8609238948026665</v>
      </c>
      <c r="AS32" s="23">
        <v>18.017720504466521</v>
      </c>
      <c r="AT32">
        <v>79.587821344233049</v>
      </c>
      <c r="AU32">
        <v>1.0805555555555555</v>
      </c>
      <c r="AV32">
        <v>56</v>
      </c>
      <c r="AW32" s="30">
        <v>2.1785714285714284</v>
      </c>
      <c r="AX32" s="29">
        <v>0.5714285714285714</v>
      </c>
      <c r="AY32" t="s">
        <v>1224</v>
      </c>
      <c r="AZ32" s="20" t="s">
        <v>270</v>
      </c>
      <c r="BA32" s="20" t="s">
        <v>74</v>
      </c>
      <c r="BB32" s="20" t="s">
        <v>738</v>
      </c>
      <c r="BC32" s="20">
        <v>81</v>
      </c>
      <c r="BD32" s="23">
        <v>-1.525347454756284E-2</v>
      </c>
      <c r="BE32" s="20"/>
      <c r="BF32" s="20"/>
      <c r="BG32" s="20"/>
    </row>
    <row r="33" spans="1:59" x14ac:dyDescent="0.3">
      <c r="A33" t="s">
        <v>2</v>
      </c>
      <c r="B33" s="20" t="s">
        <v>110</v>
      </c>
      <c r="C33" s="20" t="s">
        <v>1007</v>
      </c>
      <c r="D33" s="20" t="s">
        <v>91</v>
      </c>
      <c r="E33" s="20" t="s">
        <v>101</v>
      </c>
      <c r="F33" s="21">
        <v>30</v>
      </c>
      <c r="G33" s="21">
        <v>109</v>
      </c>
      <c r="H33" s="23">
        <v>3.6333333333333333</v>
      </c>
      <c r="I33" s="21">
        <v>92</v>
      </c>
      <c r="J33" s="21">
        <v>14</v>
      </c>
      <c r="K33" s="23">
        <v>0.12844036697247707</v>
      </c>
      <c r="L33" s="21">
        <v>24</v>
      </c>
      <c r="M33" s="21">
        <v>14</v>
      </c>
      <c r="N33" s="21">
        <v>5</v>
      </c>
      <c r="O33" s="21">
        <v>1</v>
      </c>
      <c r="P33" s="21">
        <v>4</v>
      </c>
      <c r="Q33" s="21">
        <v>20</v>
      </c>
      <c r="R33" s="21">
        <v>11</v>
      </c>
      <c r="S33" s="24">
        <v>0.10091743119266056</v>
      </c>
      <c r="T33" s="21">
        <v>25</v>
      </c>
      <c r="U33" s="24">
        <v>0.22935779816513763</v>
      </c>
      <c r="V33" s="21">
        <v>40</v>
      </c>
      <c r="W33" s="24">
        <v>0.3669724770642202</v>
      </c>
      <c r="X33" s="21">
        <v>4</v>
      </c>
      <c r="Y33" s="21">
        <v>1</v>
      </c>
      <c r="Z33" s="22">
        <v>0.26100000000000001</v>
      </c>
      <c r="AA33" s="23">
        <v>0.3125</v>
      </c>
      <c r="AB33" s="22">
        <v>0.36699999999999999</v>
      </c>
      <c r="AC33" s="22">
        <v>0.46700000000000003</v>
      </c>
      <c r="AD33" s="22">
        <v>0.83400000000000007</v>
      </c>
      <c r="AE33" s="22">
        <v>0.20600000000000002</v>
      </c>
      <c r="AF33" s="21">
        <v>5</v>
      </c>
      <c r="AG33" s="21">
        <v>1</v>
      </c>
      <c r="AH33" s="21">
        <v>0</v>
      </c>
      <c r="AI33" s="21">
        <v>43</v>
      </c>
      <c r="AJ33" s="21">
        <v>10</v>
      </c>
      <c r="AK33" s="21">
        <v>1</v>
      </c>
      <c r="AL33" s="21">
        <v>15</v>
      </c>
      <c r="AM33" s="21">
        <v>26</v>
      </c>
      <c r="AN33" s="20" t="s">
        <v>1624</v>
      </c>
      <c r="AO33" s="23">
        <v>17.347522935779814</v>
      </c>
      <c r="AP33" s="21">
        <v>119.69493063009584</v>
      </c>
      <c r="AQ33" s="22">
        <v>0.3671559633027523</v>
      </c>
      <c r="AR33" s="23">
        <v>2.1077205259193601</v>
      </c>
      <c r="AS33" s="23">
        <v>19.868148718709044</v>
      </c>
      <c r="AT33">
        <v>110.77165816666968</v>
      </c>
      <c r="AU33">
        <v>1.0805555555555555</v>
      </c>
      <c r="AV33">
        <v>56</v>
      </c>
      <c r="AW33" s="30">
        <v>1.9464285714285714</v>
      </c>
      <c r="AX33" s="29">
        <v>0.5357142857142857</v>
      </c>
      <c r="AY33" t="s">
        <v>1224</v>
      </c>
      <c r="AZ33" s="20" t="s">
        <v>1006</v>
      </c>
      <c r="BA33" s="20" t="s">
        <v>74</v>
      </c>
      <c r="BB33" s="20" t="s">
        <v>1008</v>
      </c>
      <c r="BC33" s="20">
        <v>64</v>
      </c>
      <c r="BD33" s="23">
        <v>1.9336885558893211E-2</v>
      </c>
      <c r="BE33" s="20"/>
      <c r="BF33" s="20"/>
      <c r="BG33" s="20"/>
    </row>
    <row r="34" spans="1:59" x14ac:dyDescent="0.3">
      <c r="A34" t="s">
        <v>2</v>
      </c>
      <c r="B34" s="20" t="s">
        <v>169</v>
      </c>
      <c r="C34" s="20" t="s">
        <v>1178</v>
      </c>
      <c r="D34" s="20" t="s">
        <v>109</v>
      </c>
      <c r="E34" s="20" t="s">
        <v>105</v>
      </c>
      <c r="F34" s="21">
        <v>23</v>
      </c>
      <c r="G34" s="21">
        <v>99</v>
      </c>
      <c r="H34" s="23">
        <v>4.3043478260869561</v>
      </c>
      <c r="I34" s="21">
        <v>80</v>
      </c>
      <c r="J34" s="21">
        <v>22</v>
      </c>
      <c r="K34" s="23">
        <v>0.22222222222222221</v>
      </c>
      <c r="L34" s="21">
        <v>19</v>
      </c>
      <c r="M34" s="21">
        <v>15</v>
      </c>
      <c r="N34" s="21">
        <v>3</v>
      </c>
      <c r="O34" s="21">
        <v>1</v>
      </c>
      <c r="P34" s="21">
        <v>0</v>
      </c>
      <c r="Q34" s="21">
        <v>11</v>
      </c>
      <c r="R34" s="21">
        <v>15</v>
      </c>
      <c r="S34" s="24">
        <v>0.15151515151515152</v>
      </c>
      <c r="T34" s="21">
        <v>17</v>
      </c>
      <c r="U34" s="24">
        <v>0.17171717171717171</v>
      </c>
      <c r="V34" s="21">
        <v>32</v>
      </c>
      <c r="W34" s="24">
        <v>0.32323232323232326</v>
      </c>
      <c r="X34" s="21">
        <v>10</v>
      </c>
      <c r="Y34" s="21">
        <v>3</v>
      </c>
      <c r="Z34" s="22">
        <v>0.23699999999999999</v>
      </c>
      <c r="AA34" s="23">
        <v>0.296875</v>
      </c>
      <c r="AB34" s="22">
        <v>0.374</v>
      </c>
      <c r="AC34" s="22">
        <v>0.3</v>
      </c>
      <c r="AD34" s="22">
        <v>0.67399999999999993</v>
      </c>
      <c r="AE34" s="22">
        <v>6.3E-2</v>
      </c>
      <c r="AF34" s="21">
        <v>3</v>
      </c>
      <c r="AG34" s="21">
        <v>1</v>
      </c>
      <c r="AH34" s="21">
        <v>0</v>
      </c>
      <c r="AI34" s="21">
        <v>24</v>
      </c>
      <c r="AJ34" s="21">
        <v>4</v>
      </c>
      <c r="AK34" s="21">
        <v>1</v>
      </c>
      <c r="AL34" s="21">
        <v>19</v>
      </c>
      <c r="AM34" s="21">
        <v>21</v>
      </c>
      <c r="AN34" s="20" t="s">
        <v>1111</v>
      </c>
      <c r="AO34" s="23">
        <v>11.466666666666667</v>
      </c>
      <c r="AP34" s="21">
        <v>77.26393188763501</v>
      </c>
      <c r="AQ34" s="22">
        <v>0.31606060606060604</v>
      </c>
      <c r="AR34" s="23">
        <v>-2.4842921270369454</v>
      </c>
      <c r="AS34" s="23">
        <v>13.646738983845431</v>
      </c>
      <c r="AT34">
        <v>71.503895834315188</v>
      </c>
      <c r="AU34">
        <v>1.0805555555555555</v>
      </c>
      <c r="AV34">
        <v>56</v>
      </c>
      <c r="AW34" s="30">
        <v>1.7678571428571428</v>
      </c>
      <c r="AX34" s="29">
        <v>0.4107142857142857</v>
      </c>
      <c r="AY34" t="s">
        <v>1224</v>
      </c>
      <c r="AZ34" s="20" t="s">
        <v>1177</v>
      </c>
      <c r="BA34" s="20" t="s">
        <v>74</v>
      </c>
      <c r="BB34" s="20" t="s">
        <v>1179</v>
      </c>
      <c r="BC34" s="20">
        <v>64</v>
      </c>
      <c r="BD34" s="23">
        <v>-2.5093859869060053E-2</v>
      </c>
      <c r="BE34" s="20"/>
      <c r="BF34" s="20"/>
      <c r="BG34" s="20"/>
    </row>
    <row r="35" spans="1:59" x14ac:dyDescent="0.3">
      <c r="A35" t="s">
        <v>2</v>
      </c>
      <c r="B35" s="20" t="s">
        <v>943</v>
      </c>
      <c r="C35" s="20" t="s">
        <v>1271</v>
      </c>
      <c r="D35" s="20" t="s">
        <v>100</v>
      </c>
      <c r="E35" s="20" t="s">
        <v>105</v>
      </c>
      <c r="F35" s="21">
        <v>21</v>
      </c>
      <c r="G35" s="21">
        <v>88</v>
      </c>
      <c r="H35" s="23">
        <v>4.1904761904761907</v>
      </c>
      <c r="I35" s="21">
        <v>78</v>
      </c>
      <c r="J35" s="21">
        <v>13</v>
      </c>
      <c r="K35" s="23">
        <v>0.14772727272727273</v>
      </c>
      <c r="L35" s="21">
        <v>23</v>
      </c>
      <c r="M35" s="21">
        <v>18</v>
      </c>
      <c r="N35" s="21">
        <v>3</v>
      </c>
      <c r="O35" s="21">
        <v>1</v>
      </c>
      <c r="P35" s="21">
        <v>1</v>
      </c>
      <c r="Q35" s="21">
        <v>18</v>
      </c>
      <c r="R35" s="21">
        <v>9</v>
      </c>
      <c r="S35" s="24">
        <v>0.10227272727272728</v>
      </c>
      <c r="T35" s="21">
        <v>12</v>
      </c>
      <c r="U35" s="24">
        <v>0.13636363636363635</v>
      </c>
      <c r="V35" s="21">
        <v>22</v>
      </c>
      <c r="W35" s="24">
        <v>0.25</v>
      </c>
      <c r="X35" s="21">
        <v>1</v>
      </c>
      <c r="Y35" s="21">
        <v>0</v>
      </c>
      <c r="Z35" s="22">
        <v>0.29499999999999998</v>
      </c>
      <c r="AA35" s="23">
        <v>0.33333333333333331</v>
      </c>
      <c r="AB35" s="22">
        <v>0.36399999999999999</v>
      </c>
      <c r="AC35" s="22">
        <v>0.39700000000000002</v>
      </c>
      <c r="AD35" s="22">
        <v>0.76100000000000001</v>
      </c>
      <c r="AE35" s="22">
        <v>0.10200000000000004</v>
      </c>
      <c r="AF35" s="21">
        <v>0</v>
      </c>
      <c r="AG35" s="21">
        <v>1</v>
      </c>
      <c r="AH35" s="21">
        <v>0</v>
      </c>
      <c r="AI35" s="21">
        <v>31</v>
      </c>
      <c r="AJ35" s="21">
        <v>5</v>
      </c>
      <c r="AK35" s="21">
        <v>2</v>
      </c>
      <c r="AL35" s="21">
        <v>24</v>
      </c>
      <c r="AM35" s="21">
        <v>19</v>
      </c>
      <c r="AN35" s="20" t="s">
        <v>1504</v>
      </c>
      <c r="AO35" s="23">
        <v>11.720454545454546</v>
      </c>
      <c r="AP35" s="21">
        <v>100.35845482988432</v>
      </c>
      <c r="AQ35" s="22">
        <v>0.33818181818181814</v>
      </c>
      <c r="AR35" s="23">
        <v>-0.51550604528888089</v>
      </c>
      <c r="AS35" s="23">
        <v>13.82318827549545</v>
      </c>
      <c r="AT35">
        <v>92.87671912277213</v>
      </c>
      <c r="AU35">
        <v>1.0805555555555555</v>
      </c>
      <c r="AV35">
        <v>56</v>
      </c>
      <c r="AW35" s="30">
        <v>1.5714285714285714</v>
      </c>
      <c r="AX35" s="29">
        <v>0.375</v>
      </c>
      <c r="AY35" t="s">
        <v>1224</v>
      </c>
      <c r="AZ35" s="20" t="s">
        <v>1272</v>
      </c>
      <c r="BA35" s="20" t="s">
        <v>74</v>
      </c>
      <c r="BB35" s="20" t="s">
        <v>1273</v>
      </c>
      <c r="BC35" s="20">
        <v>66</v>
      </c>
      <c r="BD35" s="23">
        <v>-5.8580232419191006E-3</v>
      </c>
      <c r="BE35" s="20"/>
      <c r="BF35" s="20"/>
      <c r="BG35" s="20"/>
    </row>
    <row r="36" spans="1:59" x14ac:dyDescent="0.3">
      <c r="A36" t="s">
        <v>2</v>
      </c>
      <c r="B36" s="20" t="s">
        <v>239</v>
      </c>
      <c r="C36" s="20" t="s">
        <v>504</v>
      </c>
      <c r="D36" s="20" t="s">
        <v>100</v>
      </c>
      <c r="E36" s="20" t="s">
        <v>105</v>
      </c>
      <c r="F36" s="21">
        <v>25</v>
      </c>
      <c r="G36" s="21">
        <v>85</v>
      </c>
      <c r="H36" s="23">
        <v>3.4</v>
      </c>
      <c r="I36" s="21">
        <v>76</v>
      </c>
      <c r="J36" s="21">
        <v>7</v>
      </c>
      <c r="K36" s="23">
        <v>8.2352941176470587E-2</v>
      </c>
      <c r="L36" s="21">
        <v>10</v>
      </c>
      <c r="M36" s="21">
        <v>5</v>
      </c>
      <c r="N36" s="21">
        <v>4</v>
      </c>
      <c r="O36" s="21">
        <v>0</v>
      </c>
      <c r="P36" s="21">
        <v>1</v>
      </c>
      <c r="Q36" s="21">
        <v>7</v>
      </c>
      <c r="R36" s="21">
        <v>5</v>
      </c>
      <c r="S36" s="24">
        <v>5.8823529411764705E-2</v>
      </c>
      <c r="T36" s="21">
        <v>33</v>
      </c>
      <c r="U36" s="24">
        <v>0.38823529411764707</v>
      </c>
      <c r="V36" s="21">
        <v>39</v>
      </c>
      <c r="W36" s="24">
        <v>0.45882352941176469</v>
      </c>
      <c r="X36" s="21">
        <v>2</v>
      </c>
      <c r="Y36" s="21">
        <v>0</v>
      </c>
      <c r="Z36" s="22">
        <v>0.13200000000000001</v>
      </c>
      <c r="AA36" s="23">
        <v>0.21428571428571427</v>
      </c>
      <c r="AB36" s="22">
        <v>0.224</v>
      </c>
      <c r="AC36" s="22">
        <v>0.224</v>
      </c>
      <c r="AD36" s="22">
        <v>0.44800000000000001</v>
      </c>
      <c r="AE36" s="22">
        <v>9.1999999999999998E-2</v>
      </c>
      <c r="AF36" s="21">
        <v>4</v>
      </c>
      <c r="AG36" s="21">
        <v>0</v>
      </c>
      <c r="AH36" s="21">
        <v>0</v>
      </c>
      <c r="AI36" s="21">
        <v>17</v>
      </c>
      <c r="AJ36" s="21">
        <v>5</v>
      </c>
      <c r="AK36" s="21">
        <v>1</v>
      </c>
      <c r="AL36" s="21">
        <v>13</v>
      </c>
      <c r="AM36" s="21">
        <v>19</v>
      </c>
      <c r="AN36" s="20" t="s">
        <v>1509</v>
      </c>
      <c r="AO36" s="23">
        <v>4.3157647058823523</v>
      </c>
      <c r="AP36" s="21">
        <v>17.915289265582768</v>
      </c>
      <c r="AQ36" s="22">
        <v>0.21129411764705883</v>
      </c>
      <c r="AR36" s="23">
        <v>-9.8765881020453339</v>
      </c>
      <c r="AS36" s="23">
        <v>3.9732870941668055</v>
      </c>
      <c r="AT36">
        <v>16.579702148097162</v>
      </c>
      <c r="AU36">
        <v>1.0805555555555555</v>
      </c>
      <c r="AV36">
        <v>56</v>
      </c>
      <c r="AW36" s="30">
        <v>1.5178571428571428</v>
      </c>
      <c r="AX36" s="29">
        <v>0.44642857142857145</v>
      </c>
      <c r="AY36" t="s">
        <v>1224</v>
      </c>
      <c r="AZ36" s="20" t="s">
        <v>260</v>
      </c>
      <c r="BA36" s="20" t="s">
        <v>74</v>
      </c>
      <c r="BB36" s="20" t="s">
        <v>730</v>
      </c>
      <c r="BC36" s="20">
        <v>42</v>
      </c>
      <c r="BD36" s="23">
        <v>-0.11619515414170981</v>
      </c>
      <c r="BE36" s="20"/>
      <c r="BF36" s="20"/>
      <c r="BG36" s="20"/>
    </row>
    <row r="37" spans="1:59" x14ac:dyDescent="0.3">
      <c r="A37" t="s">
        <v>2</v>
      </c>
      <c r="B37" s="20" t="s">
        <v>176</v>
      </c>
      <c r="C37" s="20" t="s">
        <v>1364</v>
      </c>
      <c r="D37" s="20" t="s">
        <v>109</v>
      </c>
      <c r="E37" s="20" t="s">
        <v>101</v>
      </c>
      <c r="F37" s="21">
        <v>21</v>
      </c>
      <c r="G37" s="21">
        <v>84</v>
      </c>
      <c r="H37" s="23">
        <v>4</v>
      </c>
      <c r="I37" s="21">
        <v>75</v>
      </c>
      <c r="J37" s="21">
        <v>16</v>
      </c>
      <c r="K37" s="23">
        <v>0.19047619047619047</v>
      </c>
      <c r="L37" s="21">
        <v>22</v>
      </c>
      <c r="M37" s="21">
        <v>14</v>
      </c>
      <c r="N37" s="21">
        <v>3</v>
      </c>
      <c r="O37" s="21">
        <v>0</v>
      </c>
      <c r="P37" s="21">
        <v>5</v>
      </c>
      <c r="Q37" s="21">
        <v>19</v>
      </c>
      <c r="R37" s="21">
        <v>5</v>
      </c>
      <c r="S37" s="24">
        <v>5.9523809523809521E-2</v>
      </c>
      <c r="T37" s="21">
        <v>16</v>
      </c>
      <c r="U37" s="24">
        <v>0.19047619047619047</v>
      </c>
      <c r="V37" s="21">
        <v>26</v>
      </c>
      <c r="W37" s="24">
        <v>0.30952380952380953</v>
      </c>
      <c r="X37" s="21">
        <v>5</v>
      </c>
      <c r="Y37" s="21">
        <v>1</v>
      </c>
      <c r="Z37" s="22">
        <v>0.29299999999999998</v>
      </c>
      <c r="AA37" s="23">
        <v>0.31481481481481483</v>
      </c>
      <c r="AB37" s="22">
        <v>0.36899999999999999</v>
      </c>
      <c r="AC37" s="22">
        <v>0.53300000000000003</v>
      </c>
      <c r="AD37" s="22">
        <v>0.90200000000000002</v>
      </c>
      <c r="AE37" s="22">
        <v>0.24000000000000005</v>
      </c>
      <c r="AF37" s="21">
        <v>4</v>
      </c>
      <c r="AG37" s="21">
        <v>0</v>
      </c>
      <c r="AH37" s="21">
        <v>0</v>
      </c>
      <c r="AI37" s="21">
        <v>40</v>
      </c>
      <c r="AJ37" s="21">
        <v>8</v>
      </c>
      <c r="AK37" s="21">
        <v>1</v>
      </c>
      <c r="AL37" s="21">
        <v>17</v>
      </c>
      <c r="AM37" s="21">
        <v>17</v>
      </c>
      <c r="AN37" s="20" t="s">
        <v>364</v>
      </c>
      <c r="AO37" s="23">
        <v>15.515000000000002</v>
      </c>
      <c r="AP37" s="21">
        <v>137.70989800046024</v>
      </c>
      <c r="AQ37" s="22">
        <v>0.39404761904761898</v>
      </c>
      <c r="AR37" s="23">
        <v>3.5885584587459878</v>
      </c>
      <c r="AS37" s="23">
        <v>17.275493946767398</v>
      </c>
      <c r="AT37">
        <v>127.44360740402492</v>
      </c>
      <c r="AU37">
        <v>1.0805555555555555</v>
      </c>
      <c r="AV37">
        <v>56</v>
      </c>
      <c r="AW37" s="30">
        <v>1.5</v>
      </c>
      <c r="AX37" s="29">
        <v>0.375</v>
      </c>
      <c r="AY37" t="s">
        <v>1224</v>
      </c>
      <c r="AZ37" s="20" t="s">
        <v>1365</v>
      </c>
      <c r="BA37" s="20" t="s">
        <v>74</v>
      </c>
      <c r="BB37" s="20" t="s">
        <v>1366</v>
      </c>
      <c r="BC37" s="20">
        <v>54</v>
      </c>
      <c r="BD37" s="23">
        <v>4.2720934032690332E-2</v>
      </c>
      <c r="BE37" s="20"/>
      <c r="BF37" s="20"/>
      <c r="BG37" s="20"/>
    </row>
    <row r="38" spans="1:59" x14ac:dyDescent="0.3">
      <c r="A38" t="s">
        <v>2</v>
      </c>
      <c r="B38" s="20" t="s">
        <v>943</v>
      </c>
      <c r="C38" s="20" t="s">
        <v>517</v>
      </c>
      <c r="D38" s="20" t="s">
        <v>109</v>
      </c>
      <c r="E38" s="20" t="s">
        <v>105</v>
      </c>
      <c r="F38" s="21">
        <v>21</v>
      </c>
      <c r="G38" s="21">
        <v>83</v>
      </c>
      <c r="H38" s="23">
        <v>3.9523809523809526</v>
      </c>
      <c r="I38" s="21">
        <v>69</v>
      </c>
      <c r="J38" s="21">
        <v>9</v>
      </c>
      <c r="K38" s="23">
        <v>0.10843373493975904</v>
      </c>
      <c r="L38" s="21">
        <v>10</v>
      </c>
      <c r="M38" s="21">
        <v>9</v>
      </c>
      <c r="N38" s="21">
        <v>1</v>
      </c>
      <c r="O38" s="21">
        <v>0</v>
      </c>
      <c r="P38" s="21">
        <v>0</v>
      </c>
      <c r="Q38" s="21">
        <v>6</v>
      </c>
      <c r="R38" s="21">
        <v>8</v>
      </c>
      <c r="S38" s="24">
        <v>9.6385542168674704E-2</v>
      </c>
      <c r="T38" s="21">
        <v>21</v>
      </c>
      <c r="U38" s="24">
        <v>0.25301204819277107</v>
      </c>
      <c r="V38" s="21">
        <v>29</v>
      </c>
      <c r="W38" s="24">
        <v>0.3493975903614458</v>
      </c>
      <c r="X38" s="21">
        <v>5</v>
      </c>
      <c r="Y38" s="21">
        <v>0</v>
      </c>
      <c r="Z38" s="22">
        <v>0.14499999999999999</v>
      </c>
      <c r="AA38" s="23">
        <v>0.20833333333333334</v>
      </c>
      <c r="AB38" s="22">
        <v>0.28000000000000003</v>
      </c>
      <c r="AC38" s="22">
        <v>0.159</v>
      </c>
      <c r="AD38" s="22">
        <v>0.43900000000000006</v>
      </c>
      <c r="AE38" s="22">
        <v>1.4000000000000012E-2</v>
      </c>
      <c r="AF38" s="21">
        <v>5</v>
      </c>
      <c r="AG38" s="21">
        <v>0</v>
      </c>
      <c r="AH38" s="21">
        <v>1</v>
      </c>
      <c r="AI38" s="21">
        <v>11</v>
      </c>
      <c r="AJ38" s="21">
        <v>1</v>
      </c>
      <c r="AK38" s="21">
        <v>2</v>
      </c>
      <c r="AL38" s="21">
        <v>16</v>
      </c>
      <c r="AM38" s="21">
        <v>19</v>
      </c>
      <c r="AN38" s="20" t="s">
        <v>1429</v>
      </c>
      <c r="AO38" s="23">
        <v>4.427710843373494</v>
      </c>
      <c r="AP38" s="21">
        <v>15.325042413166701</v>
      </c>
      <c r="AQ38" s="22">
        <v>0.224390243902439</v>
      </c>
      <c r="AR38" s="23">
        <v>-8.6989991161996922</v>
      </c>
      <c r="AS38" s="23">
        <v>4.8249966636309845</v>
      </c>
      <c r="AT38">
        <v>14.182558531465327</v>
      </c>
      <c r="AU38">
        <v>1.0805555555555555</v>
      </c>
      <c r="AV38">
        <v>56</v>
      </c>
      <c r="AW38" s="30">
        <v>1.4821428571428572</v>
      </c>
      <c r="AX38" s="29">
        <v>0.375</v>
      </c>
      <c r="AY38" t="s">
        <v>1224</v>
      </c>
      <c r="AZ38" s="20" t="s">
        <v>274</v>
      </c>
      <c r="BA38" s="20" t="s">
        <v>74</v>
      </c>
      <c r="BB38" s="20" t="s">
        <v>743</v>
      </c>
      <c r="BC38" s="20">
        <v>48</v>
      </c>
      <c r="BD38" s="23">
        <v>-0.10480721826746617</v>
      </c>
      <c r="BE38" s="20"/>
      <c r="BF38" s="20"/>
      <c r="BG38" s="20"/>
    </row>
    <row r="39" spans="1:59" x14ac:dyDescent="0.3">
      <c r="A39" t="s">
        <v>2</v>
      </c>
      <c r="B39" s="20" t="s">
        <v>943</v>
      </c>
      <c r="C39" s="20" t="s">
        <v>510</v>
      </c>
      <c r="D39" s="20" t="s">
        <v>109</v>
      </c>
      <c r="E39" s="20" t="s">
        <v>101</v>
      </c>
      <c r="F39" s="21">
        <v>20</v>
      </c>
      <c r="G39" s="21">
        <v>78</v>
      </c>
      <c r="H39" s="23">
        <v>3.9</v>
      </c>
      <c r="I39" s="21">
        <v>68</v>
      </c>
      <c r="J39" s="21">
        <v>7</v>
      </c>
      <c r="K39" s="23">
        <v>8.9743589743589744E-2</v>
      </c>
      <c r="L39" s="21">
        <v>13</v>
      </c>
      <c r="M39" s="21">
        <v>12</v>
      </c>
      <c r="N39" s="21">
        <v>1</v>
      </c>
      <c r="O39" s="21">
        <v>0</v>
      </c>
      <c r="P39" s="21">
        <v>0</v>
      </c>
      <c r="Q39" s="21">
        <v>5</v>
      </c>
      <c r="R39" s="21">
        <v>7</v>
      </c>
      <c r="S39" s="24">
        <v>8.9743589743589744E-2</v>
      </c>
      <c r="T39" s="21">
        <v>11</v>
      </c>
      <c r="U39" s="24">
        <v>0.14102564102564102</v>
      </c>
      <c r="V39" s="21">
        <v>18</v>
      </c>
      <c r="W39" s="24">
        <v>0.23076923076923078</v>
      </c>
      <c r="X39" s="21">
        <v>1</v>
      </c>
      <c r="Y39" s="21">
        <v>0</v>
      </c>
      <c r="Z39" s="22">
        <v>0.191</v>
      </c>
      <c r="AA39" s="23">
        <v>0.22413793103448276</v>
      </c>
      <c r="AB39" s="22">
        <v>0.28199999999999997</v>
      </c>
      <c r="AC39" s="22">
        <v>0.20599999999999999</v>
      </c>
      <c r="AD39" s="22">
        <v>0.48799999999999999</v>
      </c>
      <c r="AE39" s="22">
        <v>1.4999999999999986E-2</v>
      </c>
      <c r="AF39" s="21">
        <v>2</v>
      </c>
      <c r="AG39" s="21">
        <v>1</v>
      </c>
      <c r="AH39" s="21">
        <v>0</v>
      </c>
      <c r="AI39" s="21">
        <v>14</v>
      </c>
      <c r="AJ39" s="21">
        <v>1</v>
      </c>
      <c r="AK39" s="21">
        <v>2</v>
      </c>
      <c r="AL39" s="21">
        <v>25</v>
      </c>
      <c r="AM39" s="21">
        <v>19</v>
      </c>
      <c r="AN39" s="20" t="s">
        <v>1523</v>
      </c>
      <c r="AO39" s="23">
        <v>4.4564102564102557</v>
      </c>
      <c r="AP39" s="21">
        <v>28.304370823139145</v>
      </c>
      <c r="AQ39" s="22">
        <v>0.23358974358974358</v>
      </c>
      <c r="AR39" s="23">
        <v>-7.5509969591147481</v>
      </c>
      <c r="AS39" s="23">
        <v>5.1583002797622743</v>
      </c>
      <c r="AT39">
        <v>26.194276340180188</v>
      </c>
      <c r="AU39">
        <v>1.0805555555555555</v>
      </c>
      <c r="AV39">
        <v>56</v>
      </c>
      <c r="AW39" s="30">
        <v>1.3928571428571428</v>
      </c>
      <c r="AX39" s="29">
        <v>0.35714285714285715</v>
      </c>
      <c r="AY39" t="s">
        <v>1224</v>
      </c>
      <c r="AZ39" s="20" t="s">
        <v>265</v>
      </c>
      <c r="BA39" s="20" t="s">
        <v>74</v>
      </c>
      <c r="BB39" s="20" t="s">
        <v>736</v>
      </c>
      <c r="BC39" s="20">
        <v>58</v>
      </c>
      <c r="BD39" s="23">
        <v>-9.6807653321983947E-2</v>
      </c>
      <c r="BE39" s="20"/>
      <c r="BF39" s="20"/>
      <c r="BG39" s="20"/>
    </row>
    <row r="40" spans="1:59" x14ac:dyDescent="0.3">
      <c r="A40" t="s">
        <v>2</v>
      </c>
      <c r="B40" s="20" t="s">
        <v>943</v>
      </c>
      <c r="C40" s="20" t="s">
        <v>511</v>
      </c>
      <c r="D40" s="20" t="s">
        <v>100</v>
      </c>
      <c r="E40" s="20" t="s">
        <v>101</v>
      </c>
      <c r="F40" s="21">
        <v>20</v>
      </c>
      <c r="G40" s="21">
        <v>81</v>
      </c>
      <c r="H40" s="23">
        <v>4.05</v>
      </c>
      <c r="I40" s="21">
        <v>68</v>
      </c>
      <c r="J40" s="21">
        <v>9</v>
      </c>
      <c r="K40" s="23">
        <v>0.1111111111111111</v>
      </c>
      <c r="L40" s="21">
        <v>16</v>
      </c>
      <c r="M40" s="21">
        <v>12</v>
      </c>
      <c r="N40" s="21">
        <v>3</v>
      </c>
      <c r="O40" s="21">
        <v>0</v>
      </c>
      <c r="P40" s="21">
        <v>1</v>
      </c>
      <c r="Q40" s="21">
        <v>9</v>
      </c>
      <c r="R40" s="21">
        <v>7</v>
      </c>
      <c r="S40" s="24">
        <v>8.6419753086419748E-2</v>
      </c>
      <c r="T40" s="21">
        <v>21</v>
      </c>
      <c r="U40" s="24">
        <v>0.25925925925925924</v>
      </c>
      <c r="V40" s="21">
        <v>29</v>
      </c>
      <c r="W40" s="24">
        <v>0.35802469135802467</v>
      </c>
      <c r="X40" s="21">
        <v>9</v>
      </c>
      <c r="Y40" s="21">
        <v>1</v>
      </c>
      <c r="Z40" s="22">
        <v>0.23499999999999999</v>
      </c>
      <c r="AA40" s="23">
        <v>0.30612244897959184</v>
      </c>
      <c r="AB40" s="22">
        <v>0.313</v>
      </c>
      <c r="AC40" s="22">
        <v>0.32400000000000001</v>
      </c>
      <c r="AD40" s="22">
        <v>0.63700000000000001</v>
      </c>
      <c r="AE40" s="22">
        <v>8.9000000000000024E-2</v>
      </c>
      <c r="AF40" s="21">
        <v>2</v>
      </c>
      <c r="AG40" s="21">
        <v>3</v>
      </c>
      <c r="AH40" s="21">
        <v>1</v>
      </c>
      <c r="AI40" s="21">
        <v>22</v>
      </c>
      <c r="AJ40" s="21">
        <v>4</v>
      </c>
      <c r="AK40" s="21">
        <v>1</v>
      </c>
      <c r="AL40" s="21">
        <v>13</v>
      </c>
      <c r="AM40" s="21">
        <v>21</v>
      </c>
      <c r="AN40" s="20" t="s">
        <v>1284</v>
      </c>
      <c r="AO40" s="23">
        <v>8.8308641975308646</v>
      </c>
      <c r="AP40" s="21">
        <v>67.680930371434783</v>
      </c>
      <c r="AQ40" s="22">
        <v>0.28575</v>
      </c>
      <c r="AR40" s="23">
        <v>-4.1675235980104643</v>
      </c>
      <c r="AS40" s="23">
        <v>9.030592765438751</v>
      </c>
      <c r="AT40">
        <v>62.635308312895944</v>
      </c>
      <c r="AU40">
        <v>1.0805555555555555</v>
      </c>
      <c r="AV40">
        <v>56</v>
      </c>
      <c r="AW40" s="30">
        <v>1.4464285714285714</v>
      </c>
      <c r="AX40" s="29">
        <v>0.35714285714285715</v>
      </c>
      <c r="AY40" t="s">
        <v>1224</v>
      </c>
      <c r="AZ40" s="20" t="s">
        <v>266</v>
      </c>
      <c r="BA40" s="20" t="s">
        <v>74</v>
      </c>
      <c r="BB40" s="20" t="s">
        <v>737</v>
      </c>
      <c r="BC40" s="20">
        <v>49</v>
      </c>
      <c r="BD40" s="23">
        <v>-5.1450908617413138E-2</v>
      </c>
      <c r="BE40" s="20"/>
      <c r="BF40" s="20"/>
      <c r="BG40" s="20"/>
    </row>
    <row r="41" spans="1:59" x14ac:dyDescent="0.3">
      <c r="A41" t="s">
        <v>2</v>
      </c>
      <c r="B41" s="20" t="s">
        <v>89</v>
      </c>
      <c r="C41" s="20" t="s">
        <v>508</v>
      </c>
      <c r="D41" s="20" t="s">
        <v>100</v>
      </c>
      <c r="E41" s="20" t="s">
        <v>113</v>
      </c>
      <c r="F41" s="21">
        <v>20</v>
      </c>
      <c r="G41" s="21">
        <v>79</v>
      </c>
      <c r="H41" s="23">
        <v>3.95</v>
      </c>
      <c r="I41" s="21">
        <v>66</v>
      </c>
      <c r="J41" s="21">
        <v>7</v>
      </c>
      <c r="K41" s="23">
        <v>8.8607594936708861E-2</v>
      </c>
      <c r="L41" s="21">
        <v>12</v>
      </c>
      <c r="M41" s="21">
        <v>11</v>
      </c>
      <c r="N41" s="21">
        <v>1</v>
      </c>
      <c r="O41" s="21">
        <v>0</v>
      </c>
      <c r="P41" s="21">
        <v>0</v>
      </c>
      <c r="Q41" s="21">
        <v>9</v>
      </c>
      <c r="R41" s="21">
        <v>7</v>
      </c>
      <c r="S41" s="24">
        <v>8.8607594936708861E-2</v>
      </c>
      <c r="T41" s="21">
        <v>25</v>
      </c>
      <c r="U41" s="24">
        <v>0.31645569620253167</v>
      </c>
      <c r="V41" s="21">
        <v>32</v>
      </c>
      <c r="W41" s="24">
        <v>0.4050632911392405</v>
      </c>
      <c r="X41" s="21">
        <v>0</v>
      </c>
      <c r="Y41" s="21">
        <v>0</v>
      </c>
      <c r="Z41" s="22">
        <v>0.182</v>
      </c>
      <c r="AA41" s="23">
        <v>0.2857142857142857</v>
      </c>
      <c r="AB41" s="22">
        <v>0.30399999999999999</v>
      </c>
      <c r="AC41" s="22">
        <v>0.19700000000000001</v>
      </c>
      <c r="AD41" s="22">
        <v>0.501</v>
      </c>
      <c r="AE41" s="22">
        <v>1.5000000000000013E-2</v>
      </c>
      <c r="AF41" s="21">
        <v>5</v>
      </c>
      <c r="AG41" s="21">
        <v>1</v>
      </c>
      <c r="AH41" s="21">
        <v>0</v>
      </c>
      <c r="AI41" s="21">
        <v>13</v>
      </c>
      <c r="AJ41" s="21">
        <v>1</v>
      </c>
      <c r="AK41" s="21">
        <v>0</v>
      </c>
      <c r="AL41" s="21">
        <v>9</v>
      </c>
      <c r="AM41" s="21">
        <v>17</v>
      </c>
      <c r="AN41" s="20" t="s">
        <v>1588</v>
      </c>
      <c r="AO41" s="23">
        <v>5.0551898734177216</v>
      </c>
      <c r="AP41" s="21">
        <v>31.669294218828092</v>
      </c>
      <c r="AQ41" s="22">
        <v>0.24670886075949366</v>
      </c>
      <c r="AR41" s="23">
        <v>-6.7465783025147692</v>
      </c>
      <c r="AS41" s="23">
        <v>6.1256586445529848</v>
      </c>
      <c r="AT41">
        <v>29.30834426421109</v>
      </c>
      <c r="AU41">
        <v>1.0805555555555555</v>
      </c>
      <c r="AV41">
        <v>56</v>
      </c>
      <c r="AW41" s="30">
        <v>1.4107142857142858</v>
      </c>
      <c r="AX41" s="29">
        <v>0.35714285714285715</v>
      </c>
      <c r="AY41" t="s">
        <v>1224</v>
      </c>
      <c r="AZ41" s="20" t="s">
        <v>264</v>
      </c>
      <c r="BA41" s="20" t="s">
        <v>74</v>
      </c>
      <c r="BB41" s="20" t="s">
        <v>734</v>
      </c>
      <c r="BC41" s="20">
        <v>42</v>
      </c>
      <c r="BD41" s="23">
        <v>-8.5399725348288213E-2</v>
      </c>
      <c r="BE41" s="20"/>
      <c r="BF41" s="20"/>
      <c r="BG41" s="20"/>
    </row>
    <row r="42" spans="1:59" x14ac:dyDescent="0.3">
      <c r="A42" t="s">
        <v>2</v>
      </c>
      <c r="B42" s="20" t="s">
        <v>943</v>
      </c>
      <c r="C42" s="20" t="s">
        <v>506</v>
      </c>
      <c r="D42" s="20" t="s">
        <v>109</v>
      </c>
      <c r="E42" s="20" t="s">
        <v>101</v>
      </c>
      <c r="F42" s="21">
        <v>19</v>
      </c>
      <c r="G42" s="21">
        <v>67</v>
      </c>
      <c r="H42" s="23">
        <v>3.5263157894736841</v>
      </c>
      <c r="I42" s="21">
        <v>51</v>
      </c>
      <c r="J42" s="21">
        <v>7</v>
      </c>
      <c r="K42" s="23">
        <v>0.1044776119402985</v>
      </c>
      <c r="L42" s="21">
        <v>9</v>
      </c>
      <c r="M42" s="21">
        <v>6</v>
      </c>
      <c r="N42" s="21">
        <v>0</v>
      </c>
      <c r="O42" s="21">
        <v>0</v>
      </c>
      <c r="P42" s="21">
        <v>3</v>
      </c>
      <c r="Q42" s="21">
        <v>9</v>
      </c>
      <c r="R42" s="21">
        <v>15</v>
      </c>
      <c r="S42" s="24">
        <v>0.22388059701492538</v>
      </c>
      <c r="T42" s="21">
        <v>28</v>
      </c>
      <c r="U42" s="24">
        <v>0.41791044776119401</v>
      </c>
      <c r="V42" s="21">
        <v>46</v>
      </c>
      <c r="W42" s="24">
        <v>0.68656716417910446</v>
      </c>
      <c r="X42" s="21">
        <v>0</v>
      </c>
      <c r="Y42" s="21">
        <v>0</v>
      </c>
      <c r="Z42" s="22">
        <v>0.17599999999999999</v>
      </c>
      <c r="AA42" s="23">
        <v>0.2857142857142857</v>
      </c>
      <c r="AB42" s="22">
        <v>0.35799999999999998</v>
      </c>
      <c r="AC42" s="22">
        <v>0.35299999999999998</v>
      </c>
      <c r="AD42" s="22">
        <v>0.71099999999999997</v>
      </c>
      <c r="AE42" s="22">
        <v>0.17699999999999999</v>
      </c>
      <c r="AF42" s="21">
        <v>0</v>
      </c>
      <c r="AG42" s="21">
        <v>1</v>
      </c>
      <c r="AH42" s="21">
        <v>0</v>
      </c>
      <c r="AI42" s="21">
        <v>18</v>
      </c>
      <c r="AJ42" s="21">
        <v>3</v>
      </c>
      <c r="AK42" s="21">
        <v>0</v>
      </c>
      <c r="AL42" s="21">
        <v>8</v>
      </c>
      <c r="AM42" s="21">
        <v>6</v>
      </c>
      <c r="AN42" s="20" t="s">
        <v>845</v>
      </c>
      <c r="AO42" s="23">
        <v>8.0310447761194013</v>
      </c>
      <c r="AP42" s="21">
        <v>87.128731660915193</v>
      </c>
      <c r="AQ42" s="22">
        <v>0.32820895522388061</v>
      </c>
      <c r="AR42" s="23">
        <v>-0.97351522519276656</v>
      </c>
      <c r="AS42" s="23">
        <v>9.9434452235862132</v>
      </c>
      <c r="AT42">
        <v>80.633273516528206</v>
      </c>
      <c r="AU42">
        <v>1.0805555555555555</v>
      </c>
      <c r="AV42">
        <v>56</v>
      </c>
      <c r="AW42" s="30">
        <v>1.1964285714285714</v>
      </c>
      <c r="AX42" s="29">
        <v>0.3392857142857143</v>
      </c>
      <c r="AY42" t="s">
        <v>1224</v>
      </c>
      <c r="AZ42" s="20" t="s">
        <v>263</v>
      </c>
      <c r="BA42" s="20" t="s">
        <v>74</v>
      </c>
      <c r="BB42" s="20" t="s">
        <v>732</v>
      </c>
      <c r="BC42" s="20">
        <v>21</v>
      </c>
      <c r="BD42" s="23">
        <v>-1.453007798795174E-2</v>
      </c>
      <c r="BE42" s="20"/>
      <c r="BF42" s="20"/>
      <c r="BG42" s="20"/>
    </row>
    <row r="43" spans="1:59" x14ac:dyDescent="0.3">
      <c r="A43" t="s">
        <v>2</v>
      </c>
      <c r="B43" s="20" t="s">
        <v>943</v>
      </c>
      <c r="C43" s="20" t="s">
        <v>1010</v>
      </c>
      <c r="D43" s="20" t="s">
        <v>109</v>
      </c>
      <c r="E43" s="20" t="s">
        <v>113</v>
      </c>
      <c r="F43" s="21">
        <v>15</v>
      </c>
      <c r="G43" s="21">
        <v>67</v>
      </c>
      <c r="H43" s="23">
        <v>4.4666666666666668</v>
      </c>
      <c r="I43" s="21">
        <v>47</v>
      </c>
      <c r="J43" s="21">
        <v>10</v>
      </c>
      <c r="K43" s="23">
        <v>0.14925373134328357</v>
      </c>
      <c r="L43" s="21">
        <v>13</v>
      </c>
      <c r="M43" s="21">
        <v>9</v>
      </c>
      <c r="N43" s="21">
        <v>3</v>
      </c>
      <c r="O43" s="21">
        <v>1</v>
      </c>
      <c r="P43" s="21">
        <v>0</v>
      </c>
      <c r="Q43" s="21">
        <v>12</v>
      </c>
      <c r="R43" s="21">
        <v>16</v>
      </c>
      <c r="S43" s="24">
        <v>0.23880597014925373</v>
      </c>
      <c r="T43" s="21">
        <v>12</v>
      </c>
      <c r="U43" s="24">
        <v>0.17910447761194029</v>
      </c>
      <c r="V43" s="21">
        <v>28</v>
      </c>
      <c r="W43" s="24">
        <v>0.41791044776119401</v>
      </c>
      <c r="X43" s="21">
        <v>5</v>
      </c>
      <c r="Y43" s="21">
        <v>0</v>
      </c>
      <c r="Z43" s="22">
        <v>0.27700000000000002</v>
      </c>
      <c r="AA43" s="23">
        <v>0.37142857142857144</v>
      </c>
      <c r="AB43" s="22">
        <v>0.49299999999999999</v>
      </c>
      <c r="AC43" s="22">
        <v>0.38300000000000001</v>
      </c>
      <c r="AD43" s="22">
        <v>0.876</v>
      </c>
      <c r="AE43" s="22">
        <v>0.10599999999999998</v>
      </c>
      <c r="AF43" s="21">
        <v>4</v>
      </c>
      <c r="AG43" s="21">
        <v>0</v>
      </c>
      <c r="AH43" s="21">
        <v>0</v>
      </c>
      <c r="AI43" s="21">
        <v>18</v>
      </c>
      <c r="AJ43" s="21">
        <v>4</v>
      </c>
      <c r="AK43" s="21">
        <v>2</v>
      </c>
      <c r="AL43" s="21">
        <v>10</v>
      </c>
      <c r="AM43" s="21">
        <v>9</v>
      </c>
      <c r="AN43" s="20" t="s">
        <v>1133</v>
      </c>
      <c r="AO43" s="23">
        <v>11.937313432835822</v>
      </c>
      <c r="AP43" s="21">
        <v>130.36521864818064</v>
      </c>
      <c r="AQ43" s="22">
        <v>0.40835820895522384</v>
      </c>
      <c r="AR43" s="23">
        <v>3.6960499921985353</v>
      </c>
      <c r="AS43" s="23">
        <v>14.613010440977517</v>
      </c>
      <c r="AT43">
        <v>120.64647484150395</v>
      </c>
      <c r="AU43">
        <v>1.0805555555555555</v>
      </c>
      <c r="AV43">
        <v>56</v>
      </c>
      <c r="AW43" s="30">
        <v>1.1964285714285714</v>
      </c>
      <c r="AX43" s="29">
        <v>0.26785714285714285</v>
      </c>
      <c r="AY43" t="s">
        <v>1224</v>
      </c>
      <c r="AZ43" s="20" t="s">
        <v>1009</v>
      </c>
      <c r="BA43" s="20" t="s">
        <v>74</v>
      </c>
      <c r="BB43" s="20" t="s">
        <v>1011</v>
      </c>
      <c r="BC43" s="20">
        <v>35</v>
      </c>
      <c r="BD43" s="23">
        <v>5.5164925256694558E-2</v>
      </c>
      <c r="BE43" s="20"/>
      <c r="BF43" s="20"/>
      <c r="BG43" s="20"/>
    </row>
    <row r="44" spans="1:59" x14ac:dyDescent="0.3">
      <c r="A44" t="s">
        <v>2</v>
      </c>
      <c r="B44" s="20" t="s">
        <v>943</v>
      </c>
      <c r="C44" s="20" t="s">
        <v>507</v>
      </c>
      <c r="D44" s="20" t="s">
        <v>109</v>
      </c>
      <c r="E44" s="20" t="s">
        <v>101</v>
      </c>
      <c r="F44" s="21">
        <v>15</v>
      </c>
      <c r="G44" s="21">
        <v>54</v>
      </c>
      <c r="H44" s="23">
        <v>3.6</v>
      </c>
      <c r="I44" s="21">
        <v>44</v>
      </c>
      <c r="J44" s="21">
        <v>5</v>
      </c>
      <c r="K44" s="23">
        <v>9.2592592592592587E-2</v>
      </c>
      <c r="L44" s="21">
        <v>10</v>
      </c>
      <c r="M44" s="21">
        <v>5</v>
      </c>
      <c r="N44" s="21">
        <v>3</v>
      </c>
      <c r="O44" s="21">
        <v>1</v>
      </c>
      <c r="P44" s="21">
        <v>1</v>
      </c>
      <c r="Q44" s="21">
        <v>3</v>
      </c>
      <c r="R44" s="21">
        <v>7</v>
      </c>
      <c r="S44" s="24">
        <v>0.12962962962962962</v>
      </c>
      <c r="T44" s="21">
        <v>10</v>
      </c>
      <c r="U44" s="24">
        <v>0.18518518518518517</v>
      </c>
      <c r="V44" s="21">
        <v>18</v>
      </c>
      <c r="W44" s="24">
        <v>0.33333333333333331</v>
      </c>
      <c r="X44" s="21">
        <v>2</v>
      </c>
      <c r="Y44" s="21">
        <v>0</v>
      </c>
      <c r="Z44" s="22">
        <v>0.22700000000000001</v>
      </c>
      <c r="AA44" s="23">
        <v>0.26470588235294118</v>
      </c>
      <c r="AB44" s="22">
        <v>0.35199999999999998</v>
      </c>
      <c r="AC44" s="22">
        <v>0.40899999999999997</v>
      </c>
      <c r="AD44" s="22">
        <v>0.7609999999999999</v>
      </c>
      <c r="AE44" s="22">
        <v>0.18199999999999997</v>
      </c>
      <c r="AF44" s="21">
        <v>2</v>
      </c>
      <c r="AG44" s="21">
        <v>1</v>
      </c>
      <c r="AH44" s="21">
        <v>0</v>
      </c>
      <c r="AI44" s="21">
        <v>18</v>
      </c>
      <c r="AJ44" s="21">
        <v>5</v>
      </c>
      <c r="AK44" s="21">
        <v>0</v>
      </c>
      <c r="AL44" s="21">
        <v>7</v>
      </c>
      <c r="AM44" s="21">
        <v>14</v>
      </c>
      <c r="AN44" s="20" t="s">
        <v>365</v>
      </c>
      <c r="AO44" s="23">
        <v>7.7055555555555548</v>
      </c>
      <c r="AP44" s="21">
        <v>100.40237144137727</v>
      </c>
      <c r="AQ44" s="22">
        <v>0.33796296296296297</v>
      </c>
      <c r="AR44" s="23">
        <v>-0.32660993490552653</v>
      </c>
      <c r="AS44" s="23">
        <v>8.4721343073939508</v>
      </c>
      <c r="AT44">
        <v>92.917361745233464</v>
      </c>
      <c r="AU44">
        <v>1.0805555555555555</v>
      </c>
      <c r="AV44">
        <v>56</v>
      </c>
      <c r="AW44" s="30">
        <v>0.9642857142857143</v>
      </c>
      <c r="AX44" s="29">
        <v>0.26785714285714285</v>
      </c>
      <c r="AY44" t="s">
        <v>1224</v>
      </c>
      <c r="AZ44" s="20" t="s">
        <v>268</v>
      </c>
      <c r="BA44" s="20" t="s">
        <v>74</v>
      </c>
      <c r="BB44" s="20" t="s">
        <v>733</v>
      </c>
      <c r="BC44" s="20">
        <v>34</v>
      </c>
      <c r="BD44" s="23">
        <v>-6.0483321278801206E-3</v>
      </c>
      <c r="BE44" s="20"/>
      <c r="BF44" s="20"/>
      <c r="BG44" s="20"/>
    </row>
    <row r="45" spans="1:59" x14ac:dyDescent="0.3">
      <c r="A45" t="s">
        <v>2</v>
      </c>
      <c r="B45" s="20" t="s">
        <v>943</v>
      </c>
      <c r="C45" s="20" t="s">
        <v>505</v>
      </c>
      <c r="D45" s="20" t="s">
        <v>109</v>
      </c>
      <c r="E45" s="20" t="s">
        <v>101</v>
      </c>
      <c r="F45" s="21">
        <v>17</v>
      </c>
      <c r="G45" s="21">
        <v>55</v>
      </c>
      <c r="H45" s="23">
        <v>3.2352941176470589</v>
      </c>
      <c r="I45" s="21">
        <v>40</v>
      </c>
      <c r="J45" s="21">
        <v>5</v>
      </c>
      <c r="K45" s="23">
        <v>9.0909090909090912E-2</v>
      </c>
      <c r="L45" s="21">
        <v>3</v>
      </c>
      <c r="M45" s="21">
        <v>3</v>
      </c>
      <c r="N45" s="21">
        <v>0</v>
      </c>
      <c r="O45" s="21">
        <v>0</v>
      </c>
      <c r="P45" s="21">
        <v>0</v>
      </c>
      <c r="Q45" s="21">
        <v>4</v>
      </c>
      <c r="R45" s="21">
        <v>12</v>
      </c>
      <c r="S45" s="24">
        <v>0.21818181818181817</v>
      </c>
      <c r="T45" s="21">
        <v>18</v>
      </c>
      <c r="U45" s="24">
        <v>0.32727272727272727</v>
      </c>
      <c r="V45" s="21">
        <v>30</v>
      </c>
      <c r="W45" s="24">
        <v>0.54545454545454541</v>
      </c>
      <c r="X45" s="21">
        <v>7</v>
      </c>
      <c r="Y45" s="21">
        <v>1</v>
      </c>
      <c r="Z45" s="22">
        <v>7.4999999999999997E-2</v>
      </c>
      <c r="AA45" s="23">
        <v>0.125</v>
      </c>
      <c r="AB45" s="22">
        <v>0.29099999999999998</v>
      </c>
      <c r="AC45" s="22">
        <v>7.4999999999999997E-2</v>
      </c>
      <c r="AD45" s="22">
        <v>0.36599999999999999</v>
      </c>
      <c r="AE45" s="22">
        <v>0</v>
      </c>
      <c r="AF45" s="21">
        <v>1</v>
      </c>
      <c r="AG45" s="21">
        <v>2</v>
      </c>
      <c r="AH45" s="21">
        <v>0</v>
      </c>
      <c r="AI45" s="21">
        <v>3</v>
      </c>
      <c r="AJ45" s="21">
        <v>0</v>
      </c>
      <c r="AK45" s="21">
        <v>0</v>
      </c>
      <c r="AL45" s="21">
        <v>10</v>
      </c>
      <c r="AM45" s="21">
        <v>9</v>
      </c>
      <c r="AN45" s="20" t="s">
        <v>1133</v>
      </c>
      <c r="AO45" s="23">
        <v>3.0163636363636361</v>
      </c>
      <c r="AP45" s="21">
        <v>-4.0626694337866471</v>
      </c>
      <c r="AQ45" s="22">
        <v>0.21218181818181819</v>
      </c>
      <c r="AR45" s="23">
        <v>-6.3482782348272879</v>
      </c>
      <c r="AS45" s="23">
        <v>2.6134057156629202</v>
      </c>
      <c r="AT45">
        <v>-3.7597969053038383</v>
      </c>
      <c r="AU45">
        <v>1.0805555555555555</v>
      </c>
      <c r="AV45">
        <v>56</v>
      </c>
      <c r="AW45" s="30">
        <v>0.9821428571428571</v>
      </c>
      <c r="AX45" s="29">
        <v>0.30357142857142855</v>
      </c>
      <c r="AY45" t="s">
        <v>1224</v>
      </c>
      <c r="AZ45" s="20" t="s">
        <v>261</v>
      </c>
      <c r="BA45" s="20" t="s">
        <v>74</v>
      </c>
      <c r="BB45" s="20" t="s">
        <v>731</v>
      </c>
      <c r="BC45" s="20">
        <v>24</v>
      </c>
      <c r="BD45" s="23">
        <v>-0.11542324063322341</v>
      </c>
      <c r="BE45" s="20"/>
      <c r="BF45" s="20"/>
      <c r="BG45" s="20"/>
    </row>
    <row r="46" spans="1:59" x14ac:dyDescent="0.3">
      <c r="A46" t="s">
        <v>2</v>
      </c>
      <c r="B46" s="20" t="s">
        <v>943</v>
      </c>
      <c r="C46" s="20" t="s">
        <v>1384</v>
      </c>
      <c r="D46" s="20" t="s">
        <v>156</v>
      </c>
      <c r="E46" s="20" t="s">
        <v>101</v>
      </c>
      <c r="F46" s="21">
        <v>13</v>
      </c>
      <c r="G46" s="21">
        <v>53</v>
      </c>
      <c r="H46" s="23">
        <v>4.0769230769230766</v>
      </c>
      <c r="I46" s="21">
        <v>43</v>
      </c>
      <c r="J46" s="21">
        <v>13</v>
      </c>
      <c r="K46" s="23">
        <v>0.24528301886792453</v>
      </c>
      <c r="L46" s="21">
        <v>12</v>
      </c>
      <c r="M46" s="21">
        <v>7</v>
      </c>
      <c r="N46" s="21">
        <v>4</v>
      </c>
      <c r="O46" s="21">
        <v>1</v>
      </c>
      <c r="P46" s="21">
        <v>0</v>
      </c>
      <c r="Q46" s="21">
        <v>3</v>
      </c>
      <c r="R46" s="21">
        <v>7</v>
      </c>
      <c r="S46" s="24">
        <v>0.13207547169811321</v>
      </c>
      <c r="T46" s="21">
        <v>6</v>
      </c>
      <c r="U46" s="24">
        <v>0.11320754716981132</v>
      </c>
      <c r="V46" s="21">
        <v>13</v>
      </c>
      <c r="W46" s="24">
        <v>0.24528301886792453</v>
      </c>
      <c r="X46" s="21">
        <v>6</v>
      </c>
      <c r="Y46" s="21">
        <v>2</v>
      </c>
      <c r="Z46" s="22">
        <v>0.27900000000000003</v>
      </c>
      <c r="AA46" s="23">
        <v>0.32432432432432434</v>
      </c>
      <c r="AB46" s="22">
        <v>0.41499999999999998</v>
      </c>
      <c r="AC46" s="22">
        <v>0.41899999999999998</v>
      </c>
      <c r="AD46" s="22">
        <v>0.83399999999999996</v>
      </c>
      <c r="AE46" s="22">
        <v>0.13999999999999996</v>
      </c>
      <c r="AF46" s="21">
        <v>3</v>
      </c>
      <c r="AG46" s="21">
        <v>0</v>
      </c>
      <c r="AH46" s="21">
        <v>0</v>
      </c>
      <c r="AI46" s="21">
        <v>18</v>
      </c>
      <c r="AJ46" s="21">
        <v>5</v>
      </c>
      <c r="AK46" s="21">
        <v>1</v>
      </c>
      <c r="AL46" s="21">
        <v>10</v>
      </c>
      <c r="AM46" s="21">
        <v>13</v>
      </c>
      <c r="AN46" s="20" t="s">
        <v>1567</v>
      </c>
      <c r="AO46" s="23">
        <v>8.5033962264150951</v>
      </c>
      <c r="AP46" s="21">
        <v>119.51926418412393</v>
      </c>
      <c r="AQ46" s="22">
        <v>0.3758490566037736</v>
      </c>
      <c r="AR46" s="23">
        <v>1.4254931476249308</v>
      </c>
      <c r="AS46" s="23">
        <v>10.061297681733677</v>
      </c>
      <c r="AT46">
        <v>110.6090876768242</v>
      </c>
      <c r="AU46">
        <v>1.0805555555555555</v>
      </c>
      <c r="AV46">
        <v>56</v>
      </c>
      <c r="AW46" s="30">
        <v>0.9464285714285714</v>
      </c>
      <c r="AX46" s="29">
        <v>0.23214285714285715</v>
      </c>
      <c r="AY46" t="s">
        <v>1224</v>
      </c>
      <c r="AZ46" s="20" t="s">
        <v>1385</v>
      </c>
      <c r="BA46" s="20" t="s">
        <v>74</v>
      </c>
      <c r="BB46" s="20" t="s">
        <v>1386</v>
      </c>
      <c r="BC46" s="20">
        <v>37</v>
      </c>
      <c r="BD46" s="23">
        <v>2.6896097124998696E-2</v>
      </c>
      <c r="BE46" s="20"/>
      <c r="BF46" s="20"/>
      <c r="BG46" s="20"/>
    </row>
    <row r="47" spans="1:59" x14ac:dyDescent="0.3">
      <c r="A47" t="s">
        <v>2</v>
      </c>
      <c r="B47" s="20" t="s">
        <v>943</v>
      </c>
      <c r="C47" s="20" t="s">
        <v>1384</v>
      </c>
      <c r="D47" s="20" t="s">
        <v>156</v>
      </c>
      <c r="E47" s="20" t="s">
        <v>101</v>
      </c>
      <c r="F47" s="21">
        <v>13</v>
      </c>
      <c r="G47" s="21">
        <v>22</v>
      </c>
      <c r="H47" s="23">
        <v>1.6923076923076923</v>
      </c>
      <c r="I47" s="21">
        <v>43</v>
      </c>
      <c r="J47" s="21">
        <v>13</v>
      </c>
      <c r="K47" s="23">
        <v>0.59090909090909094</v>
      </c>
      <c r="L47" s="21">
        <v>12</v>
      </c>
      <c r="M47" s="21">
        <v>7</v>
      </c>
      <c r="N47" s="21">
        <v>4</v>
      </c>
      <c r="O47" s="21">
        <v>1</v>
      </c>
      <c r="P47" s="21">
        <v>0</v>
      </c>
      <c r="Q47" s="21">
        <v>3</v>
      </c>
      <c r="R47" s="21">
        <v>7</v>
      </c>
      <c r="S47" s="24">
        <v>0.31818181818181818</v>
      </c>
      <c r="T47" s="21">
        <v>6</v>
      </c>
      <c r="U47" s="24">
        <v>0.27272727272727271</v>
      </c>
      <c r="V47" s="21">
        <v>13</v>
      </c>
      <c r="W47" s="24">
        <v>0.59090909090909094</v>
      </c>
      <c r="X47" s="21">
        <v>6</v>
      </c>
      <c r="Y47" s="21">
        <v>2</v>
      </c>
      <c r="Z47" s="22">
        <v>0.27900000000000003</v>
      </c>
      <c r="AA47" s="23">
        <v>0.32432432432432434</v>
      </c>
      <c r="AB47" s="22">
        <v>0.41499999999999998</v>
      </c>
      <c r="AC47" s="22">
        <v>0.41899999999999998</v>
      </c>
      <c r="AD47" s="22">
        <v>0.83399999999999996</v>
      </c>
      <c r="AE47" s="22">
        <v>0.13999999999999996</v>
      </c>
      <c r="AF47" s="21">
        <v>1</v>
      </c>
      <c r="AG47" s="21">
        <v>0</v>
      </c>
      <c r="AH47" s="21">
        <v>0</v>
      </c>
      <c r="AI47" s="21">
        <v>7</v>
      </c>
      <c r="AJ47" s="21">
        <v>3</v>
      </c>
      <c r="AK47" s="21">
        <v>0</v>
      </c>
      <c r="AL47" s="21">
        <v>7</v>
      </c>
      <c r="AM47" s="21">
        <v>6</v>
      </c>
      <c r="AN47" s="20" t="s">
        <v>914</v>
      </c>
      <c r="AO47" s="23">
        <v>4.3058823529411763</v>
      </c>
      <c r="AP47" s="21">
        <v>119.51926418412393</v>
      </c>
      <c r="AQ47" s="22">
        <v>0.3623529411764706</v>
      </c>
      <c r="AR47" s="23">
        <v>0.33352758074939209</v>
      </c>
      <c r="AS47" s="23">
        <v>3.9182011609454754</v>
      </c>
      <c r="AT47">
        <v>110.6090876768242</v>
      </c>
      <c r="AU47">
        <v>1.0805555555555555</v>
      </c>
      <c r="AV47">
        <v>56</v>
      </c>
      <c r="AW47" s="30">
        <v>0.39285714285714285</v>
      </c>
      <c r="AX47" s="29">
        <v>0.23214285714285715</v>
      </c>
      <c r="AY47" t="s">
        <v>1224</v>
      </c>
      <c r="AZ47" s="20" t="s">
        <v>1385</v>
      </c>
      <c r="BA47" s="20" t="s">
        <v>74</v>
      </c>
      <c r="BB47" s="20" t="s">
        <v>1386</v>
      </c>
      <c r="BC47" s="20">
        <v>37</v>
      </c>
      <c r="BD47" s="23">
        <v>1.5160344579517822E-2</v>
      </c>
      <c r="BE47" s="20"/>
      <c r="BF47" s="20"/>
      <c r="BG47" s="20"/>
    </row>
    <row r="48" spans="1:59" x14ac:dyDescent="0.3">
      <c r="A48" t="s">
        <v>2</v>
      </c>
      <c r="B48" s="20" t="s">
        <v>106</v>
      </c>
      <c r="C48" s="20" t="s">
        <v>1384</v>
      </c>
      <c r="D48" s="20" t="s">
        <v>156</v>
      </c>
      <c r="E48" s="20" t="s">
        <v>101</v>
      </c>
      <c r="F48" s="21">
        <v>6</v>
      </c>
      <c r="G48" s="21">
        <v>53</v>
      </c>
      <c r="H48" s="23">
        <v>8.8333333333333339</v>
      </c>
      <c r="I48" s="21">
        <v>21</v>
      </c>
      <c r="J48" s="21">
        <v>0</v>
      </c>
      <c r="K48" s="23">
        <v>0</v>
      </c>
      <c r="L48" s="21">
        <v>4</v>
      </c>
      <c r="M48" s="21">
        <v>1</v>
      </c>
      <c r="N48" s="21">
        <v>3</v>
      </c>
      <c r="O48" s="21">
        <v>0</v>
      </c>
      <c r="P48" s="21">
        <v>0</v>
      </c>
      <c r="Q48" s="21">
        <v>4</v>
      </c>
      <c r="R48" s="21">
        <v>0</v>
      </c>
      <c r="S48" s="24">
        <v>0</v>
      </c>
      <c r="T48" s="21">
        <v>3</v>
      </c>
      <c r="U48" s="24">
        <v>5.6603773584905662E-2</v>
      </c>
      <c r="V48" s="21">
        <v>3</v>
      </c>
      <c r="W48" s="24">
        <v>5.6603773584905662E-2</v>
      </c>
      <c r="X48" s="21">
        <v>3</v>
      </c>
      <c r="Y48" s="21">
        <v>0</v>
      </c>
      <c r="Z48" s="22">
        <v>0.19</v>
      </c>
      <c r="AA48" s="23">
        <v>0.22222222222222221</v>
      </c>
      <c r="AB48" s="22">
        <v>0.22700000000000001</v>
      </c>
      <c r="AC48" s="22">
        <v>0.33300000000000002</v>
      </c>
      <c r="AD48" s="22">
        <v>0.56000000000000005</v>
      </c>
      <c r="AE48" s="22">
        <v>0.14300000000000002</v>
      </c>
      <c r="AF48" s="21">
        <v>3</v>
      </c>
      <c r="AG48" s="21">
        <v>0</v>
      </c>
      <c r="AH48" s="21">
        <v>0</v>
      </c>
      <c r="AI48" s="21">
        <v>18</v>
      </c>
      <c r="AJ48" s="21">
        <v>5</v>
      </c>
      <c r="AK48" s="21">
        <v>1</v>
      </c>
      <c r="AL48" s="21">
        <v>10</v>
      </c>
      <c r="AM48" s="21">
        <v>13</v>
      </c>
      <c r="AN48" s="20" t="s">
        <v>1567</v>
      </c>
      <c r="AO48" s="23">
        <v>5.085</v>
      </c>
      <c r="AP48" s="21">
        <v>47.58807661607247</v>
      </c>
      <c r="AQ48" s="22">
        <v>0.28583333333333333</v>
      </c>
      <c r="AR48" s="23">
        <v>-2.7230575770127516</v>
      </c>
      <c r="AS48" s="23">
        <v>5.9127469570959947</v>
      </c>
      <c r="AT48">
        <v>44.04037938762491</v>
      </c>
      <c r="AU48">
        <v>1.0805555555555555</v>
      </c>
      <c r="AV48">
        <v>56</v>
      </c>
      <c r="AW48" s="30">
        <v>0.9464285714285714</v>
      </c>
      <c r="AX48" s="29">
        <v>0.10714285714285714</v>
      </c>
      <c r="AY48" t="s">
        <v>1224</v>
      </c>
      <c r="AZ48" s="20" t="s">
        <v>1385</v>
      </c>
      <c r="BA48" s="20" t="s">
        <v>74</v>
      </c>
      <c r="BB48" s="20" t="s">
        <v>1386</v>
      </c>
      <c r="BC48" s="20">
        <v>18</v>
      </c>
      <c r="BD48" s="23">
        <v>-5.1378444849297197E-2</v>
      </c>
      <c r="BE48" s="20"/>
      <c r="BF48" s="20"/>
      <c r="BG48" s="20"/>
    </row>
    <row r="49" spans="1:59" x14ac:dyDescent="0.3">
      <c r="A49" t="s">
        <v>2</v>
      </c>
      <c r="B49" s="20" t="s">
        <v>106</v>
      </c>
      <c r="C49" s="20" t="s">
        <v>1384</v>
      </c>
      <c r="D49" s="20" t="s">
        <v>156</v>
      </c>
      <c r="E49" s="20" t="s">
        <v>101</v>
      </c>
      <c r="F49" s="21">
        <v>6</v>
      </c>
      <c r="G49" s="21">
        <v>22</v>
      </c>
      <c r="H49" s="23">
        <v>3.6666666666666665</v>
      </c>
      <c r="I49" s="21">
        <v>21</v>
      </c>
      <c r="J49" s="21">
        <v>0</v>
      </c>
      <c r="K49" s="23">
        <v>0</v>
      </c>
      <c r="L49" s="21">
        <v>4</v>
      </c>
      <c r="M49" s="21">
        <v>1</v>
      </c>
      <c r="N49" s="21">
        <v>3</v>
      </c>
      <c r="O49" s="21">
        <v>0</v>
      </c>
      <c r="P49" s="21">
        <v>0</v>
      </c>
      <c r="Q49" s="21">
        <v>4</v>
      </c>
      <c r="R49" s="21">
        <v>0</v>
      </c>
      <c r="S49" s="24">
        <v>0</v>
      </c>
      <c r="T49" s="21">
        <v>3</v>
      </c>
      <c r="U49" s="24">
        <v>0.13636363636363635</v>
      </c>
      <c r="V49" s="21">
        <v>3</v>
      </c>
      <c r="W49" s="24">
        <v>0.13636363636363635</v>
      </c>
      <c r="X49" s="21">
        <v>3</v>
      </c>
      <c r="Y49" s="21">
        <v>0</v>
      </c>
      <c r="Z49" s="22">
        <v>0.19</v>
      </c>
      <c r="AA49" s="23">
        <v>0.22222222222222221</v>
      </c>
      <c r="AB49" s="22">
        <v>0.22700000000000001</v>
      </c>
      <c r="AC49" s="22">
        <v>0.33300000000000002</v>
      </c>
      <c r="AD49" s="22">
        <v>0.56000000000000005</v>
      </c>
      <c r="AE49" s="22">
        <v>0.14300000000000002</v>
      </c>
      <c r="AF49" s="21">
        <v>1</v>
      </c>
      <c r="AG49" s="21">
        <v>0</v>
      </c>
      <c r="AH49" s="21">
        <v>0</v>
      </c>
      <c r="AI49" s="21">
        <v>7</v>
      </c>
      <c r="AJ49" s="21">
        <v>3</v>
      </c>
      <c r="AK49" s="21">
        <v>0</v>
      </c>
      <c r="AL49" s="21">
        <v>7</v>
      </c>
      <c r="AM49" s="21">
        <v>6</v>
      </c>
      <c r="AN49" s="20" t="s">
        <v>914</v>
      </c>
      <c r="AO49" s="23">
        <v>2.0045454545454544</v>
      </c>
      <c r="AP49" s="21">
        <v>47.58807661607247</v>
      </c>
      <c r="AQ49" s="22">
        <v>0.24636363636363637</v>
      </c>
      <c r="AR49" s="23">
        <v>-1.8853982504526543</v>
      </c>
      <c r="AS49" s="23">
        <v>1.6992753297434291</v>
      </c>
      <c r="AT49">
        <v>44.04037938762491</v>
      </c>
      <c r="AU49">
        <v>1.0805555555555555</v>
      </c>
      <c r="AV49">
        <v>56</v>
      </c>
      <c r="AW49" s="30">
        <v>0.39285714285714285</v>
      </c>
      <c r="AX49" s="29">
        <v>0.10714285714285714</v>
      </c>
      <c r="AY49" t="s">
        <v>1224</v>
      </c>
      <c r="AZ49" s="20" t="s">
        <v>1385</v>
      </c>
      <c r="BA49" s="20" t="s">
        <v>74</v>
      </c>
      <c r="BB49" s="20" t="s">
        <v>1386</v>
      </c>
      <c r="BC49" s="20">
        <v>18</v>
      </c>
      <c r="BD49" s="23">
        <v>-8.569992047512065E-2</v>
      </c>
      <c r="BE49" s="20"/>
      <c r="BF49" s="20"/>
      <c r="BG49" s="20"/>
    </row>
    <row r="50" spans="1:59" x14ac:dyDescent="0.3">
      <c r="A50" t="s">
        <v>2</v>
      </c>
      <c r="B50" s="20" t="s">
        <v>943</v>
      </c>
      <c r="C50" s="20" t="s">
        <v>515</v>
      </c>
      <c r="D50" s="20" t="s">
        <v>109</v>
      </c>
      <c r="E50" s="20" t="s">
        <v>105</v>
      </c>
      <c r="F50" s="21">
        <v>11</v>
      </c>
      <c r="G50" s="21">
        <v>32</v>
      </c>
      <c r="H50" s="23">
        <v>2.9090909090909092</v>
      </c>
      <c r="I50" s="21">
        <v>28</v>
      </c>
      <c r="J50" s="21">
        <v>4</v>
      </c>
      <c r="K50" s="23">
        <v>0.125</v>
      </c>
      <c r="L50" s="21">
        <v>5</v>
      </c>
      <c r="M50" s="21">
        <v>5</v>
      </c>
      <c r="N50" s="21">
        <v>0</v>
      </c>
      <c r="O50" s="21">
        <v>0</v>
      </c>
      <c r="P50" s="21">
        <v>0</v>
      </c>
      <c r="Q50" s="21">
        <v>4</v>
      </c>
      <c r="R50" s="21">
        <v>3</v>
      </c>
      <c r="S50" s="24">
        <v>9.375E-2</v>
      </c>
      <c r="T50" s="21">
        <v>3</v>
      </c>
      <c r="U50" s="24">
        <v>9.375E-2</v>
      </c>
      <c r="V50" s="21">
        <v>6</v>
      </c>
      <c r="W50" s="24">
        <v>0.1875</v>
      </c>
      <c r="X50" s="21">
        <v>1</v>
      </c>
      <c r="Y50" s="21">
        <v>0</v>
      </c>
      <c r="Z50" s="22">
        <v>0.17899999999999999</v>
      </c>
      <c r="AA50" s="23">
        <v>0.2</v>
      </c>
      <c r="AB50" s="22">
        <v>0.28100000000000003</v>
      </c>
      <c r="AC50" s="22">
        <v>0.17899999999999999</v>
      </c>
      <c r="AD50" s="22">
        <v>0.46</v>
      </c>
      <c r="AE50" s="22">
        <v>0</v>
      </c>
      <c r="AF50" s="21">
        <v>1</v>
      </c>
      <c r="AG50" s="21">
        <v>0</v>
      </c>
      <c r="AH50" s="21">
        <v>0</v>
      </c>
      <c r="AI50" s="21">
        <v>5</v>
      </c>
      <c r="AJ50" s="21">
        <v>0</v>
      </c>
      <c r="AK50" s="21">
        <v>0</v>
      </c>
      <c r="AL50" s="21">
        <v>9</v>
      </c>
      <c r="AM50" s="21">
        <v>10</v>
      </c>
      <c r="AN50" s="20" t="s">
        <v>1111</v>
      </c>
      <c r="AO50" s="23">
        <v>1.8450000000000002</v>
      </c>
      <c r="AP50" s="21">
        <v>20.887088914922856</v>
      </c>
      <c r="AQ50" s="22">
        <v>0.22625000000000001</v>
      </c>
      <c r="AR50" s="23">
        <v>-3.3020812496702638</v>
      </c>
      <c r="AS50" s="23">
        <v>1.91198941243313</v>
      </c>
      <c r="AT50">
        <v>19.329953751599561</v>
      </c>
      <c r="AU50">
        <v>1.0805555555555555</v>
      </c>
      <c r="AV50">
        <v>56</v>
      </c>
      <c r="AW50" s="30">
        <v>0.5714285714285714</v>
      </c>
      <c r="AX50" s="29">
        <v>0.19642857142857142</v>
      </c>
      <c r="AY50" t="s">
        <v>1224</v>
      </c>
      <c r="AZ50" s="20" t="s">
        <v>269</v>
      </c>
      <c r="BA50" s="20" t="s">
        <v>74</v>
      </c>
      <c r="BB50" s="20" t="s">
        <v>741</v>
      </c>
      <c r="BC50" s="20">
        <v>25</v>
      </c>
      <c r="BD50" s="23">
        <v>-0.10319003905219575</v>
      </c>
      <c r="BE50" s="20"/>
      <c r="BF50" s="20"/>
      <c r="BG50" s="20"/>
    </row>
    <row r="51" spans="1:59" x14ac:dyDescent="0.3">
      <c r="A51" t="s">
        <v>2</v>
      </c>
      <c r="B51" s="20" t="s">
        <v>189</v>
      </c>
      <c r="C51" s="20" t="s">
        <v>1471</v>
      </c>
      <c r="D51" s="20" t="s">
        <v>100</v>
      </c>
      <c r="E51" s="20" t="s">
        <v>105</v>
      </c>
      <c r="F51" s="21">
        <v>11</v>
      </c>
      <c r="G51" s="21">
        <v>42</v>
      </c>
      <c r="H51" s="23">
        <v>3.8181818181818183</v>
      </c>
      <c r="I51" s="21">
        <v>28</v>
      </c>
      <c r="J51" s="21">
        <v>10</v>
      </c>
      <c r="K51" s="23">
        <v>0.23809523809523808</v>
      </c>
      <c r="L51" s="21">
        <v>6</v>
      </c>
      <c r="M51" s="21">
        <v>4</v>
      </c>
      <c r="N51" s="21">
        <v>1</v>
      </c>
      <c r="O51" s="21">
        <v>0</v>
      </c>
      <c r="P51" s="21">
        <v>1</v>
      </c>
      <c r="Q51" s="21">
        <v>3</v>
      </c>
      <c r="R51" s="21">
        <v>10</v>
      </c>
      <c r="S51" s="24">
        <v>0.23809523809523808</v>
      </c>
      <c r="T51" s="21">
        <v>11</v>
      </c>
      <c r="U51" s="24">
        <v>0.26190476190476192</v>
      </c>
      <c r="V51" s="21">
        <v>22</v>
      </c>
      <c r="W51" s="24">
        <v>0.52380952380952384</v>
      </c>
      <c r="X51" s="21">
        <v>3</v>
      </c>
      <c r="Y51" s="21">
        <v>0</v>
      </c>
      <c r="Z51" s="22">
        <v>0.214</v>
      </c>
      <c r="AA51" s="23">
        <v>0.3125</v>
      </c>
      <c r="AB51" s="22">
        <v>0.45</v>
      </c>
      <c r="AC51" s="22">
        <v>0.35699999999999998</v>
      </c>
      <c r="AD51" s="22">
        <v>0.80699999999999994</v>
      </c>
      <c r="AE51" s="22">
        <v>0.14299999999999999</v>
      </c>
      <c r="AF51" s="21">
        <v>2</v>
      </c>
      <c r="AG51" s="21">
        <v>0</v>
      </c>
      <c r="AH51" s="21">
        <v>2</v>
      </c>
      <c r="AI51" s="21">
        <v>10</v>
      </c>
      <c r="AJ51" s="21">
        <v>2</v>
      </c>
      <c r="AK51" s="21">
        <v>0</v>
      </c>
      <c r="AL51" s="21">
        <v>7</v>
      </c>
      <c r="AM51" s="21">
        <v>5</v>
      </c>
      <c r="AN51" s="20" t="s">
        <v>1599</v>
      </c>
      <c r="AO51" s="23">
        <v>6.7371428571428584</v>
      </c>
      <c r="AP51" s="21">
        <v>112.23526607092293</v>
      </c>
      <c r="AQ51" s="22">
        <v>0.38174999999999998</v>
      </c>
      <c r="AR51" s="23">
        <v>1.3451487945903868</v>
      </c>
      <c r="AS51" s="23">
        <v>8.1886165386010905</v>
      </c>
      <c r="AT51">
        <v>103.8681125592089</v>
      </c>
      <c r="AU51">
        <v>1.0805555555555555</v>
      </c>
      <c r="AV51">
        <v>56</v>
      </c>
      <c r="AW51" s="30">
        <v>0.75</v>
      </c>
      <c r="AX51" s="29">
        <v>0.19642857142857142</v>
      </c>
      <c r="AY51" t="s">
        <v>1224</v>
      </c>
      <c r="AZ51" s="20" t="s">
        <v>1472</v>
      </c>
      <c r="BA51" s="20" t="s">
        <v>74</v>
      </c>
      <c r="BB51" s="20" t="s">
        <v>1473</v>
      </c>
      <c r="BC51" s="20">
        <v>16</v>
      </c>
      <c r="BD51" s="23">
        <v>3.2027352252152065E-2</v>
      </c>
      <c r="BE51" s="20"/>
      <c r="BF51" s="20"/>
      <c r="BG51" s="20"/>
    </row>
    <row r="52" spans="1:59" x14ac:dyDescent="0.3">
      <c r="A52" t="s">
        <v>2</v>
      </c>
      <c r="B52" s="20" t="s">
        <v>306</v>
      </c>
      <c r="C52" s="20" t="s">
        <v>1445</v>
      </c>
      <c r="D52" s="20" t="s">
        <v>109</v>
      </c>
      <c r="E52" s="20" t="s">
        <v>113</v>
      </c>
      <c r="F52" s="21">
        <v>9</v>
      </c>
      <c r="G52" s="21">
        <v>33</v>
      </c>
      <c r="H52" s="23">
        <v>3.6666666666666665</v>
      </c>
      <c r="I52" s="21">
        <v>26</v>
      </c>
      <c r="J52" s="21">
        <v>4</v>
      </c>
      <c r="K52" s="23">
        <v>0.12121212121212122</v>
      </c>
      <c r="L52" s="21">
        <v>7</v>
      </c>
      <c r="M52" s="21">
        <v>4</v>
      </c>
      <c r="N52" s="21">
        <v>2</v>
      </c>
      <c r="O52" s="21">
        <v>0</v>
      </c>
      <c r="P52" s="21">
        <v>1</v>
      </c>
      <c r="Q52" s="21">
        <v>6</v>
      </c>
      <c r="R52" s="21">
        <v>3</v>
      </c>
      <c r="S52" s="24">
        <v>9.0909090909090912E-2</v>
      </c>
      <c r="T52" s="21">
        <v>3</v>
      </c>
      <c r="U52" s="24">
        <v>9.0909090909090912E-2</v>
      </c>
      <c r="V52" s="21">
        <v>7</v>
      </c>
      <c r="W52" s="24">
        <v>0.21212121212121213</v>
      </c>
      <c r="X52" s="21">
        <v>0</v>
      </c>
      <c r="Y52" s="21">
        <v>0</v>
      </c>
      <c r="Z52" s="22">
        <v>0.26900000000000002</v>
      </c>
      <c r="AA52" s="23">
        <v>0.25</v>
      </c>
      <c r="AB52" s="22">
        <v>0.36399999999999999</v>
      </c>
      <c r="AC52" s="22">
        <v>0.46200000000000002</v>
      </c>
      <c r="AD52" s="22">
        <v>0.82600000000000007</v>
      </c>
      <c r="AE52" s="22">
        <v>0.193</v>
      </c>
      <c r="AF52" s="21">
        <v>2</v>
      </c>
      <c r="AG52" s="21">
        <v>2</v>
      </c>
      <c r="AH52" s="21">
        <v>0</v>
      </c>
      <c r="AI52" s="21">
        <v>12</v>
      </c>
      <c r="AJ52" s="21">
        <v>3</v>
      </c>
      <c r="AK52" s="21">
        <v>0</v>
      </c>
      <c r="AL52" s="21">
        <v>4</v>
      </c>
      <c r="AM52" s="21">
        <v>13</v>
      </c>
      <c r="AN52" s="20" t="s">
        <v>1596</v>
      </c>
      <c r="AO52" s="23">
        <v>5.2145454545454539</v>
      </c>
      <c r="AP52" s="21">
        <v>117.58564074701461</v>
      </c>
      <c r="AQ52" s="22">
        <v>0.3548484848484848</v>
      </c>
      <c r="AR52" s="23">
        <v>0.28494610258188702</v>
      </c>
      <c r="AS52" s="23">
        <v>5.6619564728760121</v>
      </c>
      <c r="AT52">
        <v>108.8196161154891</v>
      </c>
      <c r="AU52">
        <v>1.0805555555555555</v>
      </c>
      <c r="AV52">
        <v>56</v>
      </c>
      <c r="AW52" s="30">
        <v>0.5892857142857143</v>
      </c>
      <c r="AX52" s="29">
        <v>0.16071428571428573</v>
      </c>
      <c r="AY52" t="s">
        <v>1224</v>
      </c>
      <c r="AZ52" s="20" t="s">
        <v>1446</v>
      </c>
      <c r="BA52" s="20" t="s">
        <v>74</v>
      </c>
      <c r="BB52" s="20" t="s">
        <v>1447</v>
      </c>
      <c r="BC52" s="20">
        <v>24</v>
      </c>
      <c r="BD52" s="23">
        <v>8.6347303812693028E-3</v>
      </c>
      <c r="BE52" s="20"/>
      <c r="BF52" s="20"/>
      <c r="BG52" s="20"/>
    </row>
    <row r="53" spans="1:59" x14ac:dyDescent="0.3">
      <c r="A53" t="s">
        <v>2</v>
      </c>
      <c r="B53" s="20" t="s">
        <v>943</v>
      </c>
      <c r="C53" s="20" t="s">
        <v>1359</v>
      </c>
      <c r="D53" s="20" t="s">
        <v>91</v>
      </c>
      <c r="E53" s="20" t="s">
        <v>101</v>
      </c>
      <c r="F53" s="21">
        <v>6</v>
      </c>
      <c r="G53" s="21">
        <v>25</v>
      </c>
      <c r="H53" s="23">
        <v>4.166666666666667</v>
      </c>
      <c r="I53" s="21">
        <v>17</v>
      </c>
      <c r="J53" s="21">
        <v>4</v>
      </c>
      <c r="K53" s="23">
        <v>0.16</v>
      </c>
      <c r="L53" s="21">
        <v>6</v>
      </c>
      <c r="M53" s="21">
        <v>5</v>
      </c>
      <c r="N53" s="21">
        <v>1</v>
      </c>
      <c r="O53" s="21">
        <v>0</v>
      </c>
      <c r="P53" s="21">
        <v>0</v>
      </c>
      <c r="Q53" s="21">
        <v>3</v>
      </c>
      <c r="R53" s="21">
        <v>3</v>
      </c>
      <c r="S53" s="24">
        <v>0.12</v>
      </c>
      <c r="T53" s="21">
        <v>4</v>
      </c>
      <c r="U53" s="24">
        <v>0.16</v>
      </c>
      <c r="V53" s="21">
        <v>7</v>
      </c>
      <c r="W53" s="24">
        <v>0.28000000000000003</v>
      </c>
      <c r="X53" s="21">
        <v>1</v>
      </c>
      <c r="Y53" s="21">
        <v>0</v>
      </c>
      <c r="Z53" s="22">
        <v>0.35299999999999998</v>
      </c>
      <c r="AA53" s="23">
        <v>0.46153846153846156</v>
      </c>
      <c r="AB53" s="22">
        <v>0.56000000000000005</v>
      </c>
      <c r="AC53" s="22">
        <v>0.41199999999999998</v>
      </c>
      <c r="AD53" s="22">
        <v>0.97199999999999998</v>
      </c>
      <c r="AE53" s="22">
        <v>5.8999999999999997E-2</v>
      </c>
      <c r="AF53" s="21">
        <v>5</v>
      </c>
      <c r="AG53" s="21">
        <v>0</v>
      </c>
      <c r="AH53" s="21">
        <v>0</v>
      </c>
      <c r="AI53" s="21">
        <v>7</v>
      </c>
      <c r="AJ53" s="21">
        <v>1</v>
      </c>
      <c r="AK53" s="21">
        <v>1</v>
      </c>
      <c r="AL53" s="21">
        <v>2</v>
      </c>
      <c r="AM53" s="21">
        <v>5</v>
      </c>
      <c r="AN53" s="20" t="s">
        <v>1412</v>
      </c>
      <c r="AO53" s="23">
        <v>4.992</v>
      </c>
      <c r="AP53" s="21">
        <v>155.56324599879875</v>
      </c>
      <c r="AQ53" s="22">
        <v>0.4556</v>
      </c>
      <c r="AR53" s="23">
        <v>2.4061185889124981</v>
      </c>
      <c r="AS53" s="23">
        <v>6.4796112936807742</v>
      </c>
      <c r="AT53">
        <v>143.96598601431248</v>
      </c>
      <c r="AU53">
        <v>1.0805555555555555</v>
      </c>
      <c r="AV53">
        <v>56</v>
      </c>
      <c r="AW53" s="30">
        <v>0.44642857142857145</v>
      </c>
      <c r="AX53" s="29">
        <v>0.10714285714285714</v>
      </c>
      <c r="AY53" t="s">
        <v>1224</v>
      </c>
      <c r="AZ53" s="20" t="s">
        <v>1360</v>
      </c>
      <c r="BA53" s="20" t="s">
        <v>74</v>
      </c>
      <c r="BB53" s="20" t="s">
        <v>1361</v>
      </c>
      <c r="BC53" s="20">
        <v>13</v>
      </c>
      <c r="BD53" s="23">
        <v>9.6244743556499923E-2</v>
      </c>
      <c r="BE53" s="20"/>
      <c r="BF53" s="20"/>
      <c r="BG53" s="20"/>
    </row>
    <row r="54" spans="1:59" x14ac:dyDescent="0.3">
      <c r="A54" t="s">
        <v>2</v>
      </c>
      <c r="B54" s="20" t="s">
        <v>107</v>
      </c>
      <c r="C54" s="20" t="s">
        <v>1551</v>
      </c>
      <c r="D54" s="20" t="s">
        <v>100</v>
      </c>
      <c r="E54" s="20" t="s">
        <v>101</v>
      </c>
      <c r="F54" s="21">
        <v>6</v>
      </c>
      <c r="G54" s="21">
        <v>20</v>
      </c>
      <c r="H54" s="23">
        <v>3.3333333333333335</v>
      </c>
      <c r="I54" s="21">
        <v>18</v>
      </c>
      <c r="J54" s="21">
        <v>4</v>
      </c>
      <c r="K54" s="23">
        <v>0.2</v>
      </c>
      <c r="L54" s="21">
        <v>3</v>
      </c>
      <c r="M54" s="21">
        <v>2</v>
      </c>
      <c r="N54" s="21">
        <v>0</v>
      </c>
      <c r="O54" s="21">
        <v>1</v>
      </c>
      <c r="P54" s="21">
        <v>0</v>
      </c>
      <c r="Q54" s="21">
        <v>4</v>
      </c>
      <c r="R54" s="21">
        <v>2</v>
      </c>
      <c r="S54" s="24">
        <v>0.1</v>
      </c>
      <c r="T54" s="21">
        <v>9</v>
      </c>
      <c r="U54" s="24">
        <v>0.45</v>
      </c>
      <c r="V54" s="21">
        <v>11</v>
      </c>
      <c r="W54" s="24">
        <v>0.55000000000000004</v>
      </c>
      <c r="X54" s="21">
        <v>1</v>
      </c>
      <c r="Y54" s="21">
        <v>0</v>
      </c>
      <c r="Z54" s="22">
        <v>0.16700000000000001</v>
      </c>
      <c r="AA54" s="23">
        <v>0.33333333333333331</v>
      </c>
      <c r="AB54" s="22">
        <v>0.25</v>
      </c>
      <c r="AC54" s="22">
        <v>0.27800000000000002</v>
      </c>
      <c r="AD54" s="22">
        <v>0.52800000000000002</v>
      </c>
      <c r="AE54" s="22">
        <v>0.11100000000000002</v>
      </c>
      <c r="AF54" s="21">
        <v>0</v>
      </c>
      <c r="AG54" s="21">
        <v>0</v>
      </c>
      <c r="AH54" s="21">
        <v>0</v>
      </c>
      <c r="AI54" s="21">
        <v>5</v>
      </c>
      <c r="AJ54" s="21">
        <v>1</v>
      </c>
      <c r="AK54" s="21">
        <v>0</v>
      </c>
      <c r="AL54" s="21">
        <v>2</v>
      </c>
      <c r="AM54" s="21">
        <v>4</v>
      </c>
      <c r="AN54" s="20" t="s">
        <v>365</v>
      </c>
      <c r="AO54" s="23">
        <v>1.5099999999999998</v>
      </c>
      <c r="AP54" s="21">
        <v>39.022826966892943</v>
      </c>
      <c r="AQ54" s="22">
        <v>0.23900000000000002</v>
      </c>
      <c r="AR54" s="23">
        <v>-1.8420616506091321</v>
      </c>
      <c r="AS54" s="23">
        <v>1.4167325132054893</v>
      </c>
      <c r="AT54">
        <v>36.113670200723547</v>
      </c>
      <c r="AU54">
        <v>1.0805555555555555</v>
      </c>
      <c r="AV54">
        <v>56</v>
      </c>
      <c r="AW54" s="30">
        <v>0.35714285714285715</v>
      </c>
      <c r="AX54" s="29">
        <v>0.10714285714285714</v>
      </c>
      <c r="AY54" t="s">
        <v>1224</v>
      </c>
      <c r="AZ54" s="20" t="s">
        <v>1552</v>
      </c>
      <c r="BA54" s="20" t="s">
        <v>74</v>
      </c>
      <c r="BB54" s="20" t="s">
        <v>1553</v>
      </c>
      <c r="BC54" s="20">
        <v>9</v>
      </c>
      <c r="BD54" s="23">
        <v>-9.2103082530456598E-2</v>
      </c>
      <c r="BE54" s="20"/>
      <c r="BF54" s="20"/>
      <c r="BG54" s="20"/>
    </row>
    <row r="55" spans="1:59" x14ac:dyDescent="0.3">
      <c r="A55" t="s">
        <v>2</v>
      </c>
      <c r="B55" s="20" t="s">
        <v>1303</v>
      </c>
      <c r="C55" s="20" t="s">
        <v>514</v>
      </c>
      <c r="D55" s="20" t="s">
        <v>109</v>
      </c>
      <c r="E55" s="20" t="s">
        <v>101</v>
      </c>
      <c r="F55" s="21">
        <v>7</v>
      </c>
      <c r="G55" s="21">
        <v>24</v>
      </c>
      <c r="H55" s="23">
        <v>3.4285714285714284</v>
      </c>
      <c r="I55" s="21">
        <v>16</v>
      </c>
      <c r="J55" s="21">
        <v>5</v>
      </c>
      <c r="K55" s="23">
        <v>0.20833333333333334</v>
      </c>
      <c r="L55" s="21">
        <v>2</v>
      </c>
      <c r="M55" s="21">
        <v>2</v>
      </c>
      <c r="N55" s="21">
        <v>0</v>
      </c>
      <c r="O55" s="21">
        <v>0</v>
      </c>
      <c r="P55" s="21">
        <v>0</v>
      </c>
      <c r="Q55" s="21">
        <v>1</v>
      </c>
      <c r="R55" s="21">
        <v>7</v>
      </c>
      <c r="S55" s="24">
        <v>0.29166666666666669</v>
      </c>
      <c r="T55" s="21">
        <v>5</v>
      </c>
      <c r="U55" s="24">
        <v>0.20833333333333334</v>
      </c>
      <c r="V55" s="21">
        <v>12</v>
      </c>
      <c r="W55" s="24">
        <v>0.5</v>
      </c>
      <c r="X55" s="21">
        <v>5</v>
      </c>
      <c r="Y55" s="21">
        <v>1</v>
      </c>
      <c r="Z55" s="22">
        <v>0.125</v>
      </c>
      <c r="AA55" s="23">
        <v>0.18181818181818182</v>
      </c>
      <c r="AB55" s="22">
        <v>0.41699999999999998</v>
      </c>
      <c r="AC55" s="22">
        <v>0.125</v>
      </c>
      <c r="AD55" s="22">
        <v>0.54200000000000004</v>
      </c>
      <c r="AE55" s="22">
        <v>0</v>
      </c>
      <c r="AF55" s="21">
        <v>1</v>
      </c>
      <c r="AG55" s="21">
        <v>0</v>
      </c>
      <c r="AH55" s="21">
        <v>0</v>
      </c>
      <c r="AI55" s="21">
        <v>2</v>
      </c>
      <c r="AJ55" s="21">
        <v>0</v>
      </c>
      <c r="AK55" s="21">
        <v>0</v>
      </c>
      <c r="AL55" s="21">
        <v>5</v>
      </c>
      <c r="AM55" s="21">
        <v>2</v>
      </c>
      <c r="AN55" s="20" t="s">
        <v>366</v>
      </c>
      <c r="AO55" s="23">
        <v>2.5049999999999999</v>
      </c>
      <c r="AP55" s="21">
        <v>42.122124936535933</v>
      </c>
      <c r="AQ55" s="22">
        <v>0.30541666666666667</v>
      </c>
      <c r="AR55" s="23">
        <v>-0.82438702420921961</v>
      </c>
      <c r="AS55" s="23">
        <v>3.0861659723683261</v>
      </c>
      <c r="AT55">
        <v>38.981915108362308</v>
      </c>
      <c r="AU55">
        <v>1.0805555555555555</v>
      </c>
      <c r="AV55">
        <v>56</v>
      </c>
      <c r="AW55" s="30">
        <v>0.42857142857142855</v>
      </c>
      <c r="AX55" s="29">
        <v>0.125</v>
      </c>
      <c r="AY55" t="s">
        <v>1224</v>
      </c>
      <c r="AZ55" s="20" t="s">
        <v>273</v>
      </c>
      <c r="BA55" s="20" t="s">
        <v>74</v>
      </c>
      <c r="BB55" s="20" t="s">
        <v>740</v>
      </c>
      <c r="BC55" s="20">
        <v>11</v>
      </c>
      <c r="BD55" s="23">
        <v>-3.4349459342050817E-2</v>
      </c>
      <c r="BE55" s="20"/>
      <c r="BF55" s="20"/>
      <c r="BG55" s="20"/>
    </row>
    <row r="56" spans="1:59" x14ac:dyDescent="0.3">
      <c r="A56" t="s">
        <v>2</v>
      </c>
      <c r="B56" s="20" t="s">
        <v>313</v>
      </c>
      <c r="C56" s="20" t="s">
        <v>1506</v>
      </c>
      <c r="D56" s="20" t="s">
        <v>91</v>
      </c>
      <c r="E56" s="20" t="s">
        <v>101</v>
      </c>
      <c r="F56" s="21">
        <v>5</v>
      </c>
      <c r="G56" s="21">
        <v>17</v>
      </c>
      <c r="H56" s="23">
        <v>3.4</v>
      </c>
      <c r="I56" s="21">
        <v>17</v>
      </c>
      <c r="J56" s="21">
        <v>1</v>
      </c>
      <c r="K56" s="23">
        <v>5.8823529411764705E-2</v>
      </c>
      <c r="L56" s="21">
        <v>2</v>
      </c>
      <c r="M56" s="21">
        <v>1</v>
      </c>
      <c r="N56" s="21">
        <v>1</v>
      </c>
      <c r="O56" s="21">
        <v>0</v>
      </c>
      <c r="P56" s="21">
        <v>0</v>
      </c>
      <c r="Q56" s="21">
        <v>0</v>
      </c>
      <c r="R56" s="21">
        <v>0</v>
      </c>
      <c r="S56" s="24">
        <v>0</v>
      </c>
      <c r="T56" s="21">
        <v>8</v>
      </c>
      <c r="U56" s="24">
        <v>0.47058823529411764</v>
      </c>
      <c r="V56" s="21">
        <v>8</v>
      </c>
      <c r="W56" s="24">
        <v>0.47058823529411764</v>
      </c>
      <c r="X56" s="21">
        <v>0</v>
      </c>
      <c r="Y56" s="21">
        <v>0</v>
      </c>
      <c r="Z56" s="22">
        <v>0.11799999999999999</v>
      </c>
      <c r="AA56" s="23">
        <v>0.22222222222222221</v>
      </c>
      <c r="AB56" s="22">
        <v>0.11799999999999999</v>
      </c>
      <c r="AC56" s="22">
        <v>0.17599999999999999</v>
      </c>
      <c r="AD56" s="22">
        <v>0.29399999999999998</v>
      </c>
      <c r="AE56" s="22">
        <v>5.7999999999999996E-2</v>
      </c>
      <c r="AF56" s="21">
        <v>0</v>
      </c>
      <c r="AG56" s="21">
        <v>0</v>
      </c>
      <c r="AH56" s="21">
        <v>0</v>
      </c>
      <c r="AI56" s="21">
        <v>3</v>
      </c>
      <c r="AJ56" s="21">
        <v>1</v>
      </c>
      <c r="AK56" s="21">
        <v>0</v>
      </c>
      <c r="AL56" s="21">
        <v>4</v>
      </c>
      <c r="AM56" s="21">
        <v>3</v>
      </c>
      <c r="AN56" s="20" t="s">
        <v>845</v>
      </c>
      <c r="AO56" s="23">
        <v>0.35294117647058826</v>
      </c>
      <c r="AP56" s="21">
        <v>-22.511959608353258</v>
      </c>
      <c r="AQ56" s="22">
        <v>0.12705882352941178</v>
      </c>
      <c r="AR56" s="23">
        <v>-3.2205350117134146</v>
      </c>
      <c r="AS56" s="23">
        <v>-0.45055997247098645</v>
      </c>
      <c r="AT56">
        <v>-20.83369012598245</v>
      </c>
      <c r="AU56">
        <v>1.0805555555555555</v>
      </c>
      <c r="AV56">
        <v>56</v>
      </c>
      <c r="AW56" s="30">
        <v>0.30357142857142855</v>
      </c>
      <c r="AX56" s="29">
        <v>8.9285714285714288E-2</v>
      </c>
      <c r="AY56" t="s">
        <v>1224</v>
      </c>
      <c r="AZ56" s="20" t="s">
        <v>1507</v>
      </c>
      <c r="BA56" s="20" t="s">
        <v>74</v>
      </c>
      <c r="BB56" s="20" t="s">
        <v>1508</v>
      </c>
      <c r="BC56" s="20">
        <v>9</v>
      </c>
      <c r="BD56" s="23">
        <v>-0.18944323598314203</v>
      </c>
      <c r="BE56" s="20"/>
      <c r="BF56" s="20"/>
      <c r="BG56" s="20"/>
    </row>
    <row r="57" spans="1:59" x14ac:dyDescent="0.3">
      <c r="A57" t="s">
        <v>2</v>
      </c>
      <c r="B57" s="20" t="s">
        <v>94</v>
      </c>
      <c r="C57" s="20" t="s">
        <v>1628</v>
      </c>
      <c r="D57" s="20" t="s">
        <v>109</v>
      </c>
      <c r="E57" s="20" t="s">
        <v>105</v>
      </c>
      <c r="F57" s="21">
        <v>3</v>
      </c>
      <c r="G57" s="21">
        <v>7</v>
      </c>
      <c r="H57" s="23">
        <v>2.3333333333333335</v>
      </c>
      <c r="I57" s="21">
        <v>6</v>
      </c>
      <c r="J57" s="21">
        <v>1</v>
      </c>
      <c r="K57" s="23">
        <v>0.14285714285714285</v>
      </c>
      <c r="L57" s="21">
        <v>2</v>
      </c>
      <c r="M57" s="21">
        <v>2</v>
      </c>
      <c r="N57" s="21">
        <v>0</v>
      </c>
      <c r="O57" s="21">
        <v>0</v>
      </c>
      <c r="P57" s="21">
        <v>0</v>
      </c>
      <c r="Q57" s="21">
        <v>2</v>
      </c>
      <c r="R57" s="21">
        <v>0</v>
      </c>
      <c r="S57" s="24">
        <v>0</v>
      </c>
      <c r="T57" s="21">
        <v>2</v>
      </c>
      <c r="U57" s="24">
        <v>0.2857142857142857</v>
      </c>
      <c r="V57" s="21">
        <v>2</v>
      </c>
      <c r="W57" s="24">
        <v>0.2857142857142857</v>
      </c>
      <c r="X57" s="21">
        <v>0</v>
      </c>
      <c r="Y57" s="21">
        <v>0</v>
      </c>
      <c r="Z57" s="22">
        <v>0.33300000000000002</v>
      </c>
      <c r="AA57" s="23">
        <v>0.4</v>
      </c>
      <c r="AB57" s="22">
        <v>0.28599999999999998</v>
      </c>
      <c r="AC57" s="22">
        <v>0.33300000000000002</v>
      </c>
      <c r="AD57" s="22">
        <v>0.61899999999999999</v>
      </c>
      <c r="AE57" s="22">
        <v>0</v>
      </c>
      <c r="AF57" s="21">
        <v>0</v>
      </c>
      <c r="AG57" s="21">
        <v>1</v>
      </c>
      <c r="AH57" s="21">
        <v>0</v>
      </c>
      <c r="AI57" s="21">
        <v>2</v>
      </c>
      <c r="AJ57" s="21">
        <v>0</v>
      </c>
      <c r="AK57" s="21">
        <v>0</v>
      </c>
      <c r="AL57" s="21">
        <v>1</v>
      </c>
      <c r="AM57" s="21">
        <v>2</v>
      </c>
      <c r="AN57" s="20" t="s">
        <v>365</v>
      </c>
      <c r="AO57" s="23">
        <v>0.72</v>
      </c>
      <c r="AP57" s="21">
        <v>63.009137416396399</v>
      </c>
      <c r="AQ57" s="22">
        <v>0.25428571428571428</v>
      </c>
      <c r="AR57" s="23">
        <v>-0.55167809945232671</v>
      </c>
      <c r="AS57" s="23">
        <v>0.58889985788279064</v>
      </c>
      <c r="AT57">
        <v>58.311798123143198</v>
      </c>
      <c r="AU57">
        <v>1.0805555555555555</v>
      </c>
      <c r="AV57">
        <v>56</v>
      </c>
      <c r="AW57" s="30">
        <v>0.125</v>
      </c>
      <c r="AX57" s="29">
        <v>5.3571428571428568E-2</v>
      </c>
      <c r="AY57" t="s">
        <v>1224</v>
      </c>
      <c r="AZ57" s="20" t="s">
        <v>1629</v>
      </c>
      <c r="BA57" s="20" t="s">
        <v>74</v>
      </c>
      <c r="BB57" s="20" t="s">
        <v>1630</v>
      </c>
      <c r="BC57" s="20">
        <v>5</v>
      </c>
      <c r="BD57" s="23">
        <v>-7.8811157064618095E-2</v>
      </c>
      <c r="BE57" s="20"/>
      <c r="BF57" s="20"/>
      <c r="BG57" s="20"/>
    </row>
    <row r="58" spans="1:59" x14ac:dyDescent="0.3">
      <c r="A58" t="s">
        <v>2</v>
      </c>
      <c r="B58" s="20" t="s">
        <v>178</v>
      </c>
      <c r="C58" s="20" t="s">
        <v>1625</v>
      </c>
      <c r="D58" s="20" t="s">
        <v>109</v>
      </c>
      <c r="E58" s="20" t="s">
        <v>101</v>
      </c>
      <c r="F58" s="21">
        <v>3</v>
      </c>
      <c r="G58" s="21">
        <v>8</v>
      </c>
      <c r="H58" s="23">
        <v>2.6666666666666665</v>
      </c>
      <c r="I58" s="21">
        <v>4</v>
      </c>
      <c r="J58" s="21">
        <v>2</v>
      </c>
      <c r="K58" s="23">
        <v>0.25</v>
      </c>
      <c r="L58" s="21">
        <v>2</v>
      </c>
      <c r="M58" s="21">
        <v>1</v>
      </c>
      <c r="N58" s="21">
        <v>0</v>
      </c>
      <c r="O58" s="21">
        <v>0</v>
      </c>
      <c r="P58" s="21">
        <v>1</v>
      </c>
      <c r="Q58" s="21">
        <v>2</v>
      </c>
      <c r="R58" s="21">
        <v>3</v>
      </c>
      <c r="S58" s="24">
        <v>0.375</v>
      </c>
      <c r="T58" s="21">
        <v>2</v>
      </c>
      <c r="U58" s="24">
        <v>0.25</v>
      </c>
      <c r="V58" s="21">
        <v>6</v>
      </c>
      <c r="W58" s="24">
        <v>0.75</v>
      </c>
      <c r="X58" s="21">
        <v>1</v>
      </c>
      <c r="Y58" s="21">
        <v>0</v>
      </c>
      <c r="Z58" s="22">
        <v>0.5</v>
      </c>
      <c r="AA58" s="23">
        <v>1</v>
      </c>
      <c r="AB58" s="22">
        <v>0.75</v>
      </c>
      <c r="AC58" s="22">
        <v>1.25</v>
      </c>
      <c r="AD58" s="22">
        <v>2</v>
      </c>
      <c r="AE58" s="22">
        <v>0.75</v>
      </c>
      <c r="AF58" s="21">
        <v>1</v>
      </c>
      <c r="AG58" s="21">
        <v>0</v>
      </c>
      <c r="AH58" s="21">
        <v>0</v>
      </c>
      <c r="AI58" s="21">
        <v>5</v>
      </c>
      <c r="AJ58" s="21">
        <v>1</v>
      </c>
      <c r="AK58" s="21">
        <v>0</v>
      </c>
      <c r="AL58" s="21">
        <v>0</v>
      </c>
      <c r="AM58" s="21">
        <v>0</v>
      </c>
      <c r="AN58" s="20" t="s">
        <v>96</v>
      </c>
      <c r="AO58" s="23">
        <v>4.92</v>
      </c>
      <c r="AP58" s="21">
        <v>427.32247077031263</v>
      </c>
      <c r="AQ58" s="22">
        <v>0.72250000000000003</v>
      </c>
      <c r="AR58" s="23">
        <v>2.6266536006259127</v>
      </c>
      <c r="AS58" s="23">
        <v>3.9301712661517612</v>
      </c>
      <c r="AT58">
        <v>395.46552564861838</v>
      </c>
      <c r="AU58">
        <v>1.0805555555555555</v>
      </c>
      <c r="AV58">
        <v>56</v>
      </c>
      <c r="AW58" s="30">
        <v>0.14285714285714285</v>
      </c>
      <c r="AX58" s="29">
        <v>5.3571428571428568E-2</v>
      </c>
      <c r="AY58" t="s">
        <v>1224</v>
      </c>
      <c r="AZ58" s="20" t="s">
        <v>1626</v>
      </c>
      <c r="BA58" s="20" t="s">
        <v>74</v>
      </c>
      <c r="BB58" s="20" t="s">
        <v>1627</v>
      </c>
      <c r="BC58" s="20">
        <v>1</v>
      </c>
      <c r="BD58" s="23">
        <v>0.32833170007823909</v>
      </c>
      <c r="BE58" s="20"/>
      <c r="BF58" s="20"/>
      <c r="BG58" s="20"/>
    </row>
    <row r="59" spans="1:59" x14ac:dyDescent="0.3">
      <c r="A59" t="s">
        <v>2</v>
      </c>
      <c r="B59" s="20" t="s">
        <v>943</v>
      </c>
      <c r="C59" s="20" t="s">
        <v>1204</v>
      </c>
      <c r="D59" s="20" t="s">
        <v>100</v>
      </c>
      <c r="E59" s="20" t="s">
        <v>113</v>
      </c>
      <c r="F59" s="21">
        <v>1</v>
      </c>
      <c r="G59" s="21">
        <v>2</v>
      </c>
      <c r="H59" s="23">
        <v>2</v>
      </c>
      <c r="I59" s="21">
        <v>2</v>
      </c>
      <c r="J59" s="21">
        <v>0</v>
      </c>
      <c r="K59" s="23">
        <v>0</v>
      </c>
      <c r="L59" s="21">
        <v>1</v>
      </c>
      <c r="M59" s="21">
        <v>1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4">
        <v>0</v>
      </c>
      <c r="T59" s="21">
        <v>1</v>
      </c>
      <c r="U59" s="24">
        <v>0.5</v>
      </c>
      <c r="V59" s="21">
        <v>1</v>
      </c>
      <c r="W59" s="24">
        <v>0.5</v>
      </c>
      <c r="X59" s="21">
        <v>0</v>
      </c>
      <c r="Y59" s="21">
        <v>0</v>
      </c>
      <c r="Z59" s="22">
        <v>0.5</v>
      </c>
      <c r="AA59" s="23">
        <v>1</v>
      </c>
      <c r="AB59" s="22">
        <v>0.5</v>
      </c>
      <c r="AC59" s="22">
        <v>0.5</v>
      </c>
      <c r="AD59" s="22">
        <v>1</v>
      </c>
      <c r="AE59" s="22">
        <v>0</v>
      </c>
      <c r="AF59" s="21">
        <v>0</v>
      </c>
      <c r="AG59" s="21">
        <v>0</v>
      </c>
      <c r="AH59" s="21">
        <v>0</v>
      </c>
      <c r="AI59" s="21">
        <v>1</v>
      </c>
      <c r="AJ59" s="21">
        <v>0</v>
      </c>
      <c r="AK59" s="21">
        <v>0</v>
      </c>
      <c r="AL59" s="21">
        <v>0</v>
      </c>
      <c r="AM59" s="21">
        <v>0</v>
      </c>
      <c r="AN59" s="20" t="s">
        <v>96</v>
      </c>
      <c r="AO59" s="23">
        <v>0.5</v>
      </c>
      <c r="AP59" s="21">
        <v>163.20377068210439</v>
      </c>
      <c r="AQ59" s="22">
        <v>0.44500000000000001</v>
      </c>
      <c r="AR59" s="23">
        <v>0.17405470450430419</v>
      </c>
      <c r="AS59" s="23">
        <v>0.49993412088576628</v>
      </c>
      <c r="AT59">
        <v>151.0369086004051</v>
      </c>
      <c r="AU59">
        <v>1.0805555555555555</v>
      </c>
      <c r="AV59">
        <v>56</v>
      </c>
      <c r="AW59" s="30">
        <v>3.5714285714285712E-2</v>
      </c>
      <c r="AX59" s="29">
        <v>1.7857142857142856E-2</v>
      </c>
      <c r="AY59" t="s">
        <v>1224</v>
      </c>
      <c r="AZ59" s="20" t="s">
        <v>1203</v>
      </c>
      <c r="BA59" s="20" t="s">
        <v>74</v>
      </c>
      <c r="BB59" s="20" t="s">
        <v>1205</v>
      </c>
      <c r="BC59" s="20">
        <v>1</v>
      </c>
      <c r="BD59" s="23">
        <v>8.7027352252152093E-2</v>
      </c>
      <c r="BE59" s="20"/>
      <c r="BF59" s="20"/>
      <c r="BG59" s="20"/>
    </row>
    <row r="60" spans="1:59" x14ac:dyDescent="0.3">
      <c r="A60" t="s">
        <v>3</v>
      </c>
      <c r="B60" s="20" t="s">
        <v>171</v>
      </c>
      <c r="C60" s="20" t="s">
        <v>526</v>
      </c>
      <c r="D60" s="20" t="s">
        <v>91</v>
      </c>
      <c r="E60" s="20" t="s">
        <v>101</v>
      </c>
      <c r="F60" s="21">
        <v>41</v>
      </c>
      <c r="G60" s="21">
        <v>186</v>
      </c>
      <c r="H60" s="23">
        <v>4.5365853658536581</v>
      </c>
      <c r="I60" s="21">
        <v>153</v>
      </c>
      <c r="J60" s="21">
        <v>34</v>
      </c>
      <c r="K60" s="23">
        <v>0.18279569892473119</v>
      </c>
      <c r="L60" s="21">
        <v>48</v>
      </c>
      <c r="M60" s="21">
        <v>36</v>
      </c>
      <c r="N60" s="21">
        <v>7</v>
      </c>
      <c r="O60" s="21">
        <v>3</v>
      </c>
      <c r="P60" s="21">
        <v>2</v>
      </c>
      <c r="Q60" s="21">
        <v>33</v>
      </c>
      <c r="R60" s="21">
        <v>24</v>
      </c>
      <c r="S60" s="24">
        <v>0.12903225806451613</v>
      </c>
      <c r="T60" s="21">
        <v>45</v>
      </c>
      <c r="U60" s="24">
        <v>0.24193548387096775</v>
      </c>
      <c r="V60" s="21">
        <v>71</v>
      </c>
      <c r="W60" s="24">
        <v>0.38172043010752688</v>
      </c>
      <c r="X60" s="21">
        <v>46</v>
      </c>
      <c r="Y60" s="21">
        <v>5</v>
      </c>
      <c r="Z60" s="22">
        <v>0.314</v>
      </c>
      <c r="AA60" s="23">
        <v>0.43396226415094341</v>
      </c>
      <c r="AB60" s="22">
        <v>0.435</v>
      </c>
      <c r="AC60" s="22">
        <v>0.438</v>
      </c>
      <c r="AD60" s="22">
        <v>0.873</v>
      </c>
      <c r="AE60" s="22">
        <v>0.124</v>
      </c>
      <c r="AF60" s="21">
        <v>9</v>
      </c>
      <c r="AG60" s="21">
        <v>0</v>
      </c>
      <c r="AH60" s="21">
        <v>0</v>
      </c>
      <c r="AI60" s="21">
        <v>67</v>
      </c>
      <c r="AJ60" s="21">
        <v>12</v>
      </c>
      <c r="AK60" s="21">
        <v>2</v>
      </c>
      <c r="AL60" s="21">
        <v>27</v>
      </c>
      <c r="AM60" s="21">
        <v>25</v>
      </c>
      <c r="AN60" s="20" t="s">
        <v>1581</v>
      </c>
      <c r="AO60" s="23">
        <v>39.586021505376344</v>
      </c>
      <c r="AP60" s="21">
        <v>129.78238138191375</v>
      </c>
      <c r="AQ60" s="22">
        <v>0.39263440860215054</v>
      </c>
      <c r="AR60" s="23">
        <v>7.7175223015089838</v>
      </c>
      <c r="AS60" s="23">
        <v>38.024308024984961</v>
      </c>
      <c r="AT60">
        <v>127.04208187886884</v>
      </c>
      <c r="AU60">
        <v>1.0215700141442716</v>
      </c>
      <c r="AV60">
        <v>55</v>
      </c>
      <c r="AW60" s="30">
        <v>3.3818181818181818</v>
      </c>
      <c r="AX60" s="29">
        <v>0.74545454545454548</v>
      </c>
      <c r="AY60" t="s">
        <v>1223</v>
      </c>
      <c r="AZ60" s="20" t="s">
        <v>282</v>
      </c>
      <c r="BA60" s="20" t="s">
        <v>78</v>
      </c>
      <c r="BB60" s="20" t="s">
        <v>752</v>
      </c>
      <c r="BC60" s="20">
        <v>106</v>
      </c>
      <c r="BD60" s="23">
        <v>4.1492055384456904E-2</v>
      </c>
      <c r="BE60" s="20"/>
      <c r="BF60" s="20"/>
      <c r="BG60" s="20"/>
    </row>
    <row r="61" spans="1:59" x14ac:dyDescent="0.3">
      <c r="A61" t="s">
        <v>3</v>
      </c>
      <c r="B61" s="20" t="s">
        <v>176</v>
      </c>
      <c r="C61" s="20" t="s">
        <v>518</v>
      </c>
      <c r="D61" s="20" t="s">
        <v>100</v>
      </c>
      <c r="E61" s="20" t="s">
        <v>105</v>
      </c>
      <c r="F61" s="21">
        <v>42</v>
      </c>
      <c r="G61" s="21">
        <v>166</v>
      </c>
      <c r="H61" s="23">
        <v>3.9523809523809526</v>
      </c>
      <c r="I61" s="21">
        <v>142</v>
      </c>
      <c r="J61" s="21">
        <v>22</v>
      </c>
      <c r="K61" s="23">
        <v>0.13253012048192772</v>
      </c>
      <c r="L61" s="21">
        <v>35</v>
      </c>
      <c r="M61" s="21">
        <v>25</v>
      </c>
      <c r="N61" s="21">
        <v>5</v>
      </c>
      <c r="O61" s="21">
        <v>4</v>
      </c>
      <c r="P61" s="21">
        <v>1</v>
      </c>
      <c r="Q61" s="21">
        <v>33</v>
      </c>
      <c r="R61" s="21">
        <v>15</v>
      </c>
      <c r="S61" s="24">
        <v>9.036144578313253E-2</v>
      </c>
      <c r="T61" s="21">
        <v>42</v>
      </c>
      <c r="U61" s="24">
        <v>0.25301204819277107</v>
      </c>
      <c r="V61" s="21">
        <v>58</v>
      </c>
      <c r="W61" s="24">
        <v>0.3493975903614458</v>
      </c>
      <c r="X61" s="21">
        <v>7</v>
      </c>
      <c r="Y61" s="21">
        <v>1</v>
      </c>
      <c r="Z61" s="22">
        <v>0.246</v>
      </c>
      <c r="AA61" s="23">
        <v>0.33663366336633666</v>
      </c>
      <c r="AB61" s="22">
        <v>0.33500000000000002</v>
      </c>
      <c r="AC61" s="22">
        <v>0.35899999999999999</v>
      </c>
      <c r="AD61" s="22">
        <v>0.69399999999999995</v>
      </c>
      <c r="AE61" s="22">
        <v>0.11299999999999999</v>
      </c>
      <c r="AF61" s="21">
        <v>5</v>
      </c>
      <c r="AG61" s="21">
        <v>2</v>
      </c>
      <c r="AH61" s="21">
        <v>2</v>
      </c>
      <c r="AI61" s="21">
        <v>51</v>
      </c>
      <c r="AJ61" s="21">
        <v>10</v>
      </c>
      <c r="AK61" s="21">
        <v>3</v>
      </c>
      <c r="AL61" s="21">
        <v>28</v>
      </c>
      <c r="AM61" s="21">
        <v>38</v>
      </c>
      <c r="AN61" s="20" t="s">
        <v>1637</v>
      </c>
      <c r="AO61" s="23">
        <v>19.023614457831325</v>
      </c>
      <c r="AP61" s="21">
        <v>82.707333464873443</v>
      </c>
      <c r="AQ61" s="22">
        <v>0.31176829268292683</v>
      </c>
      <c r="AR61" s="23">
        <v>-4.7851668432159258</v>
      </c>
      <c r="AS61" s="23">
        <v>22.262824716445433</v>
      </c>
      <c r="AT61">
        <v>80.961003474787844</v>
      </c>
      <c r="AU61">
        <v>1.0215700141442716</v>
      </c>
      <c r="AV61">
        <v>55</v>
      </c>
      <c r="AW61" s="30">
        <v>3.0181818181818181</v>
      </c>
      <c r="AX61" s="29">
        <v>0.76363636363636367</v>
      </c>
      <c r="AY61" t="s">
        <v>1223</v>
      </c>
      <c r="AZ61" s="20" t="s">
        <v>275</v>
      </c>
      <c r="BA61" s="20" t="s">
        <v>78</v>
      </c>
      <c r="BB61" s="20" t="s">
        <v>744</v>
      </c>
      <c r="BC61" s="20">
        <v>101</v>
      </c>
      <c r="BD61" s="23">
        <v>-2.8826306284433289E-2</v>
      </c>
      <c r="BE61" s="20"/>
      <c r="BF61" s="20"/>
      <c r="BG61" s="20"/>
    </row>
    <row r="62" spans="1:59" x14ac:dyDescent="0.3">
      <c r="A62" t="s">
        <v>3</v>
      </c>
      <c r="B62" s="20" t="s">
        <v>1180</v>
      </c>
      <c r="C62" s="20" t="s">
        <v>1182</v>
      </c>
      <c r="D62" s="20" t="s">
        <v>100</v>
      </c>
      <c r="E62" s="20" t="s">
        <v>105</v>
      </c>
      <c r="F62" s="21">
        <v>37</v>
      </c>
      <c r="G62" s="21">
        <v>158</v>
      </c>
      <c r="H62" s="23">
        <v>4.2702702702702702</v>
      </c>
      <c r="I62" s="21">
        <v>133</v>
      </c>
      <c r="J62" s="21">
        <v>28</v>
      </c>
      <c r="K62" s="23">
        <v>0.17721518987341772</v>
      </c>
      <c r="L62" s="21">
        <v>43</v>
      </c>
      <c r="M62" s="21">
        <v>35</v>
      </c>
      <c r="N62" s="21">
        <v>5</v>
      </c>
      <c r="O62" s="21">
        <v>2</v>
      </c>
      <c r="P62" s="21">
        <v>1</v>
      </c>
      <c r="Q62" s="21">
        <v>18</v>
      </c>
      <c r="R62" s="21">
        <v>18</v>
      </c>
      <c r="S62" s="24">
        <v>0.11392405063291139</v>
      </c>
      <c r="T62" s="21">
        <v>25</v>
      </c>
      <c r="U62" s="24">
        <v>0.15822784810126583</v>
      </c>
      <c r="V62" s="21">
        <v>44</v>
      </c>
      <c r="W62" s="24">
        <v>0.27848101265822783</v>
      </c>
      <c r="X62" s="21">
        <v>15</v>
      </c>
      <c r="Y62" s="21">
        <v>2</v>
      </c>
      <c r="Z62" s="22">
        <v>0.32300000000000001</v>
      </c>
      <c r="AA62" s="23">
        <v>0.38181818181818183</v>
      </c>
      <c r="AB62" s="22">
        <v>0.40799999999999997</v>
      </c>
      <c r="AC62" s="22">
        <v>0.41399999999999998</v>
      </c>
      <c r="AD62" s="22">
        <v>0.82199999999999995</v>
      </c>
      <c r="AE62" s="22">
        <v>9.099999999999997E-2</v>
      </c>
      <c r="AF62" s="21">
        <v>3</v>
      </c>
      <c r="AG62" s="21">
        <v>3</v>
      </c>
      <c r="AH62" s="21">
        <v>1</v>
      </c>
      <c r="AI62" s="21">
        <v>55</v>
      </c>
      <c r="AJ62" s="21">
        <v>8</v>
      </c>
      <c r="AK62" s="21">
        <v>2</v>
      </c>
      <c r="AL62" s="21">
        <v>25</v>
      </c>
      <c r="AM62" s="21">
        <v>38</v>
      </c>
      <c r="AN62" s="20" t="s">
        <v>1524</v>
      </c>
      <c r="AO62" s="23">
        <v>26.711392405063293</v>
      </c>
      <c r="AP62" s="21">
        <v>116.36447865356305</v>
      </c>
      <c r="AQ62" s="22">
        <v>0.36573248407643316</v>
      </c>
      <c r="AR62" s="23">
        <v>2.8596542506891072</v>
      </c>
      <c r="AS62" s="23">
        <v>28.604128144824614</v>
      </c>
      <c r="AT62">
        <v>113.90749243069446</v>
      </c>
      <c r="AU62">
        <v>1.0215700141442716</v>
      </c>
      <c r="AV62">
        <v>55</v>
      </c>
      <c r="AW62" s="30">
        <v>2.8727272727272726</v>
      </c>
      <c r="AX62" s="29">
        <v>0.67272727272727273</v>
      </c>
      <c r="AY62" t="s">
        <v>1223</v>
      </c>
      <c r="AZ62" s="20" t="s">
        <v>1181</v>
      </c>
      <c r="BA62" s="20" t="s">
        <v>78</v>
      </c>
      <c r="BB62" s="20" t="s">
        <v>1183</v>
      </c>
      <c r="BC62" s="20">
        <v>110</v>
      </c>
      <c r="BD62" s="23">
        <v>1.8099077536007008E-2</v>
      </c>
      <c r="BE62" s="20"/>
      <c r="BF62" s="20"/>
      <c r="BG62" s="20"/>
    </row>
    <row r="63" spans="1:59" x14ac:dyDescent="0.3">
      <c r="A63" t="s">
        <v>3</v>
      </c>
      <c r="B63" s="20" t="s">
        <v>1327</v>
      </c>
      <c r="C63" s="20" t="s">
        <v>1328</v>
      </c>
      <c r="D63" s="20" t="s">
        <v>109</v>
      </c>
      <c r="E63" s="20" t="s">
        <v>101</v>
      </c>
      <c r="F63" s="21">
        <v>26</v>
      </c>
      <c r="G63" s="21">
        <v>119</v>
      </c>
      <c r="H63" s="23">
        <v>4.5769230769230766</v>
      </c>
      <c r="I63" s="21">
        <v>103</v>
      </c>
      <c r="J63" s="21">
        <v>26</v>
      </c>
      <c r="K63" s="23">
        <v>0.21848739495798319</v>
      </c>
      <c r="L63" s="21">
        <v>33</v>
      </c>
      <c r="M63" s="21">
        <v>23</v>
      </c>
      <c r="N63" s="21">
        <v>8</v>
      </c>
      <c r="O63" s="21">
        <v>1</v>
      </c>
      <c r="P63" s="21">
        <v>1</v>
      </c>
      <c r="Q63" s="21">
        <v>23</v>
      </c>
      <c r="R63" s="21">
        <v>6</v>
      </c>
      <c r="S63" s="24">
        <v>5.0420168067226892E-2</v>
      </c>
      <c r="T63" s="21">
        <v>16</v>
      </c>
      <c r="U63" s="24">
        <v>0.13445378151260504</v>
      </c>
      <c r="V63" s="21">
        <v>23</v>
      </c>
      <c r="W63" s="24">
        <v>0.19327731092436976</v>
      </c>
      <c r="X63" s="21">
        <v>9</v>
      </c>
      <c r="Y63" s="21">
        <v>0</v>
      </c>
      <c r="Z63" s="22">
        <v>0.32</v>
      </c>
      <c r="AA63" s="23">
        <v>0.3595505617977528</v>
      </c>
      <c r="AB63" s="22">
        <v>0.38700000000000001</v>
      </c>
      <c r="AC63" s="22">
        <v>0.44700000000000001</v>
      </c>
      <c r="AD63" s="22">
        <v>0.83400000000000007</v>
      </c>
      <c r="AE63" s="22">
        <v>0.127</v>
      </c>
      <c r="AF63" s="21">
        <v>7</v>
      </c>
      <c r="AG63" s="21">
        <v>3</v>
      </c>
      <c r="AH63" s="21">
        <v>0</v>
      </c>
      <c r="AI63" s="21">
        <v>46</v>
      </c>
      <c r="AJ63" s="21">
        <v>10</v>
      </c>
      <c r="AK63" s="21">
        <v>1</v>
      </c>
      <c r="AL63" s="21">
        <v>18</v>
      </c>
      <c r="AM63" s="21">
        <v>35</v>
      </c>
      <c r="AN63" s="20" t="s">
        <v>1582</v>
      </c>
      <c r="AO63" s="23">
        <v>21.032773109243699</v>
      </c>
      <c r="AP63" s="21">
        <v>119.62173627760752</v>
      </c>
      <c r="AQ63" s="22">
        <v>0.3657983193277311</v>
      </c>
      <c r="AR63" s="23">
        <v>2.1606027440930555</v>
      </c>
      <c r="AS63" s="23">
        <v>21.550428018790051</v>
      </c>
      <c r="AT63">
        <v>117.09597445243131</v>
      </c>
      <c r="AU63">
        <v>1.0215700141442716</v>
      </c>
      <c r="AV63">
        <v>55</v>
      </c>
      <c r="AW63" s="30">
        <v>2.1636363636363636</v>
      </c>
      <c r="AX63" s="29">
        <v>0.47272727272727272</v>
      </c>
      <c r="AY63" t="s">
        <v>1224</v>
      </c>
      <c r="AZ63" s="20" t="s">
        <v>1329</v>
      </c>
      <c r="BA63" s="20" t="s">
        <v>78</v>
      </c>
      <c r="BB63" s="20" t="s">
        <v>1330</v>
      </c>
      <c r="BC63" s="20">
        <v>89</v>
      </c>
      <c r="BD63" s="23">
        <v>1.8156325580613912E-2</v>
      </c>
      <c r="BE63" s="20"/>
      <c r="BF63" s="20"/>
      <c r="BG63" s="20"/>
    </row>
    <row r="64" spans="1:59" x14ac:dyDescent="0.3">
      <c r="A64" t="s">
        <v>3</v>
      </c>
      <c r="B64" s="20" t="s">
        <v>98</v>
      </c>
      <c r="C64" s="20" t="s">
        <v>525</v>
      </c>
      <c r="D64" s="20" t="s">
        <v>109</v>
      </c>
      <c r="E64" s="20" t="s">
        <v>113</v>
      </c>
      <c r="F64" s="21">
        <v>31</v>
      </c>
      <c r="G64" s="21">
        <v>127</v>
      </c>
      <c r="H64" s="23">
        <v>4.096774193548387</v>
      </c>
      <c r="I64" s="21">
        <v>97</v>
      </c>
      <c r="J64" s="21">
        <v>23</v>
      </c>
      <c r="K64" s="23">
        <v>0.18110236220472442</v>
      </c>
      <c r="L64" s="21">
        <v>22</v>
      </c>
      <c r="M64" s="21">
        <v>16</v>
      </c>
      <c r="N64" s="21">
        <v>4</v>
      </c>
      <c r="O64" s="21">
        <v>1</v>
      </c>
      <c r="P64" s="21">
        <v>1</v>
      </c>
      <c r="Q64" s="21">
        <v>14</v>
      </c>
      <c r="R64" s="21">
        <v>24</v>
      </c>
      <c r="S64" s="24">
        <v>0.1889763779527559</v>
      </c>
      <c r="T64" s="21">
        <v>34</v>
      </c>
      <c r="U64" s="24">
        <v>0.26771653543307089</v>
      </c>
      <c r="V64" s="21">
        <v>59</v>
      </c>
      <c r="W64" s="24">
        <v>0.46456692913385828</v>
      </c>
      <c r="X64" s="21">
        <v>4</v>
      </c>
      <c r="Y64" s="21">
        <v>0</v>
      </c>
      <c r="Z64" s="22">
        <v>0.22700000000000001</v>
      </c>
      <c r="AA64" s="23">
        <v>0.33870967741935482</v>
      </c>
      <c r="AB64" s="22">
        <v>0.40899999999999997</v>
      </c>
      <c r="AC64" s="22">
        <v>0.32</v>
      </c>
      <c r="AD64" s="22">
        <v>0.72899999999999998</v>
      </c>
      <c r="AE64" s="22">
        <v>9.2999999999999999E-2</v>
      </c>
      <c r="AF64" s="21">
        <v>6</v>
      </c>
      <c r="AG64" s="21">
        <v>0</v>
      </c>
      <c r="AH64" s="21">
        <v>0</v>
      </c>
      <c r="AI64" s="21">
        <v>31</v>
      </c>
      <c r="AJ64" s="21">
        <v>6</v>
      </c>
      <c r="AK64" s="21">
        <v>2</v>
      </c>
      <c r="AL64" s="21">
        <v>21</v>
      </c>
      <c r="AM64" s="21">
        <v>17</v>
      </c>
      <c r="AN64" s="20" t="s">
        <v>1395</v>
      </c>
      <c r="AO64" s="23">
        <v>16.094488188976378</v>
      </c>
      <c r="AP64" s="21">
        <v>91.712691392967599</v>
      </c>
      <c r="AQ64" s="22">
        <v>0.34582677165354325</v>
      </c>
      <c r="AR64" s="23">
        <v>0.10029982297983026</v>
      </c>
      <c r="AS64" s="23">
        <v>20.793642763202673</v>
      </c>
      <c r="AT64">
        <v>89.77621711987274</v>
      </c>
      <c r="AU64">
        <v>1.0215700141442716</v>
      </c>
      <c r="AV64">
        <v>55</v>
      </c>
      <c r="AW64" s="30">
        <v>2.3090909090909091</v>
      </c>
      <c r="AX64" s="29">
        <v>0.5636363636363636</v>
      </c>
      <c r="AY64" t="s">
        <v>1224</v>
      </c>
      <c r="AZ64" s="20" t="s">
        <v>283</v>
      </c>
      <c r="BA64" s="20" t="s">
        <v>78</v>
      </c>
      <c r="BB64" s="20" t="s">
        <v>751</v>
      </c>
      <c r="BC64" s="20">
        <v>62</v>
      </c>
      <c r="BD64" s="23">
        <v>7.8976238566795477E-4</v>
      </c>
      <c r="BE64" s="20"/>
      <c r="BF64" s="20"/>
      <c r="BG64" s="20"/>
    </row>
    <row r="65" spans="1:59" x14ac:dyDescent="0.3">
      <c r="A65" t="s">
        <v>3</v>
      </c>
      <c r="B65" s="20" t="s">
        <v>239</v>
      </c>
      <c r="C65" s="20" t="s">
        <v>1321</v>
      </c>
      <c r="D65" s="20" t="s">
        <v>100</v>
      </c>
      <c r="E65" s="20" t="s">
        <v>113</v>
      </c>
      <c r="F65" s="21">
        <v>26</v>
      </c>
      <c r="G65" s="21">
        <v>110</v>
      </c>
      <c r="H65" s="23">
        <v>4.2307692307692308</v>
      </c>
      <c r="I65" s="21">
        <v>91</v>
      </c>
      <c r="J65" s="21">
        <v>18</v>
      </c>
      <c r="K65" s="23">
        <v>0.16363636363636364</v>
      </c>
      <c r="L65" s="21">
        <v>29</v>
      </c>
      <c r="M65" s="21">
        <v>19</v>
      </c>
      <c r="N65" s="21">
        <v>8</v>
      </c>
      <c r="O65" s="21">
        <v>1</v>
      </c>
      <c r="P65" s="21">
        <v>1</v>
      </c>
      <c r="Q65" s="21">
        <v>14</v>
      </c>
      <c r="R65" s="21">
        <v>12</v>
      </c>
      <c r="S65" s="24">
        <v>0.10909090909090909</v>
      </c>
      <c r="T65" s="21">
        <v>10</v>
      </c>
      <c r="U65" s="24">
        <v>9.0909090909090912E-2</v>
      </c>
      <c r="V65" s="21">
        <v>23</v>
      </c>
      <c r="W65" s="24">
        <v>0.20909090909090908</v>
      </c>
      <c r="X65" s="21">
        <v>3</v>
      </c>
      <c r="Y65" s="21">
        <v>1</v>
      </c>
      <c r="Z65" s="22">
        <v>0.31900000000000001</v>
      </c>
      <c r="AA65" s="23">
        <v>0.34146341463414637</v>
      </c>
      <c r="AB65" s="22">
        <v>0.41799999999999998</v>
      </c>
      <c r="AC65" s="22">
        <v>0.46200000000000002</v>
      </c>
      <c r="AD65" s="22">
        <v>0.88</v>
      </c>
      <c r="AE65" s="22">
        <v>0.14300000000000002</v>
      </c>
      <c r="AF65" s="21">
        <v>5</v>
      </c>
      <c r="AG65" s="21">
        <v>2</v>
      </c>
      <c r="AH65" s="21">
        <v>0</v>
      </c>
      <c r="AI65" s="21">
        <v>42</v>
      </c>
      <c r="AJ65" s="21">
        <v>10</v>
      </c>
      <c r="AK65" s="21">
        <v>1</v>
      </c>
      <c r="AL65" s="21">
        <v>17</v>
      </c>
      <c r="AM65" s="21">
        <v>35</v>
      </c>
      <c r="AN65" s="20" t="s">
        <v>1640</v>
      </c>
      <c r="AO65" s="23">
        <v>19.608000000000001</v>
      </c>
      <c r="AP65" s="21">
        <v>131.69983198798906</v>
      </c>
      <c r="AQ65" s="22">
        <v>0.38790909090909093</v>
      </c>
      <c r="AR65" s="23">
        <v>4.1121391825193401</v>
      </c>
      <c r="AS65" s="23">
        <v>22.035507083499756</v>
      </c>
      <c r="AT65">
        <v>128.91904633507548</v>
      </c>
      <c r="AU65">
        <v>1.0215700141442716</v>
      </c>
      <c r="AV65">
        <v>55</v>
      </c>
      <c r="AW65" s="30">
        <v>2</v>
      </c>
      <c r="AX65" s="29">
        <v>0.47272727272727272</v>
      </c>
      <c r="AY65" t="s">
        <v>1224</v>
      </c>
      <c r="AZ65" s="20" t="s">
        <v>1322</v>
      </c>
      <c r="BA65" s="20" t="s">
        <v>78</v>
      </c>
      <c r="BB65" s="20" t="s">
        <v>1323</v>
      </c>
      <c r="BC65" s="20">
        <v>82</v>
      </c>
      <c r="BD65" s="23">
        <v>3.7383083477448543E-2</v>
      </c>
      <c r="BE65" s="20"/>
      <c r="BF65" s="20"/>
      <c r="BG65" s="20"/>
    </row>
    <row r="66" spans="1:59" x14ac:dyDescent="0.3">
      <c r="A66" t="s">
        <v>3</v>
      </c>
      <c r="B66" s="20" t="s">
        <v>150</v>
      </c>
      <c r="C66" s="20" t="s">
        <v>986</v>
      </c>
      <c r="D66" s="20" t="s">
        <v>109</v>
      </c>
      <c r="E66" s="20" t="s">
        <v>101</v>
      </c>
      <c r="F66" s="21">
        <v>29</v>
      </c>
      <c r="G66" s="21">
        <v>118</v>
      </c>
      <c r="H66" s="23">
        <v>4.068965517241379</v>
      </c>
      <c r="I66" s="21">
        <v>87</v>
      </c>
      <c r="J66" s="21">
        <v>12</v>
      </c>
      <c r="K66" s="23">
        <v>0.10169491525423729</v>
      </c>
      <c r="L66" s="21">
        <v>23</v>
      </c>
      <c r="M66" s="21">
        <v>18</v>
      </c>
      <c r="N66" s="21">
        <v>3</v>
      </c>
      <c r="O66" s="21">
        <v>0</v>
      </c>
      <c r="P66" s="21">
        <v>2</v>
      </c>
      <c r="Q66" s="21">
        <v>14</v>
      </c>
      <c r="R66" s="21">
        <v>27</v>
      </c>
      <c r="S66" s="24">
        <v>0.2288135593220339</v>
      </c>
      <c r="T66" s="21">
        <v>25</v>
      </c>
      <c r="U66" s="24">
        <v>0.21186440677966101</v>
      </c>
      <c r="V66" s="21">
        <v>54</v>
      </c>
      <c r="W66" s="24">
        <v>0.4576271186440678</v>
      </c>
      <c r="X66" s="21">
        <v>8</v>
      </c>
      <c r="Y66" s="21">
        <v>1</v>
      </c>
      <c r="Z66" s="22">
        <v>0.26400000000000001</v>
      </c>
      <c r="AA66" s="23">
        <v>0.33333333333333331</v>
      </c>
      <c r="AB66" s="22">
        <v>0.42699999999999999</v>
      </c>
      <c r="AC66" s="22">
        <v>0.36799999999999999</v>
      </c>
      <c r="AD66" s="22">
        <v>0.79499999999999993</v>
      </c>
      <c r="AE66" s="22">
        <v>0.10399999999999998</v>
      </c>
      <c r="AF66" s="21">
        <v>0</v>
      </c>
      <c r="AG66" s="21">
        <v>3</v>
      </c>
      <c r="AH66" s="21">
        <v>1</v>
      </c>
      <c r="AI66" s="21">
        <v>32</v>
      </c>
      <c r="AJ66" s="21">
        <v>5</v>
      </c>
      <c r="AK66" s="21">
        <v>0</v>
      </c>
      <c r="AL66" s="21">
        <v>20</v>
      </c>
      <c r="AM66" s="21">
        <v>22</v>
      </c>
      <c r="AN66" s="20" t="s">
        <v>1198</v>
      </c>
      <c r="AO66" s="23">
        <v>18.794406779661021</v>
      </c>
      <c r="AP66" s="21">
        <v>109.13903602235276</v>
      </c>
      <c r="AQ66" s="22">
        <v>0.36461538461538467</v>
      </c>
      <c r="AR66" s="23">
        <v>2.0210670306368952</v>
      </c>
      <c r="AS66" s="23">
        <v>21.247952597143161</v>
      </c>
      <c r="AT66">
        <v>106.83461193188424</v>
      </c>
      <c r="AU66">
        <v>1.0215700141442716</v>
      </c>
      <c r="AV66">
        <v>55</v>
      </c>
      <c r="AW66" s="30">
        <v>2.1454545454545455</v>
      </c>
      <c r="AX66" s="29">
        <v>0.52727272727272723</v>
      </c>
      <c r="AY66" t="s">
        <v>1224</v>
      </c>
      <c r="AZ66" s="20" t="s">
        <v>985</v>
      </c>
      <c r="BA66" s="20" t="s">
        <v>78</v>
      </c>
      <c r="BB66" s="20" t="s">
        <v>987</v>
      </c>
      <c r="BC66" s="20">
        <v>63</v>
      </c>
      <c r="BD66" s="23">
        <v>1.7127686700312672E-2</v>
      </c>
      <c r="BE66" s="20"/>
      <c r="BF66" s="20"/>
      <c r="BG66" s="20"/>
    </row>
    <row r="67" spans="1:59" x14ac:dyDescent="0.3">
      <c r="A67" t="s">
        <v>3</v>
      </c>
      <c r="B67" s="20" t="s">
        <v>195</v>
      </c>
      <c r="C67" s="20" t="s">
        <v>1138</v>
      </c>
      <c r="D67" s="20" t="s">
        <v>109</v>
      </c>
      <c r="E67" s="20" t="s">
        <v>101</v>
      </c>
      <c r="F67" s="21">
        <v>22</v>
      </c>
      <c r="G67" s="21">
        <v>107</v>
      </c>
      <c r="H67" s="23">
        <v>4.8636363636363633</v>
      </c>
      <c r="I67" s="21">
        <v>90</v>
      </c>
      <c r="J67" s="21">
        <v>20</v>
      </c>
      <c r="K67" s="23">
        <v>0.18691588785046728</v>
      </c>
      <c r="L67" s="21">
        <v>24</v>
      </c>
      <c r="M67" s="21">
        <v>15</v>
      </c>
      <c r="N67" s="21">
        <v>5</v>
      </c>
      <c r="O67" s="21">
        <v>1</v>
      </c>
      <c r="P67" s="21">
        <v>3</v>
      </c>
      <c r="Q67" s="21">
        <v>17</v>
      </c>
      <c r="R67" s="21">
        <v>11</v>
      </c>
      <c r="S67" s="24">
        <v>0.10280373831775701</v>
      </c>
      <c r="T67" s="21">
        <v>15</v>
      </c>
      <c r="U67" s="24">
        <v>0.14018691588785046</v>
      </c>
      <c r="V67" s="21">
        <v>29</v>
      </c>
      <c r="W67" s="24">
        <v>0.27102803738317754</v>
      </c>
      <c r="X67" s="21">
        <v>8</v>
      </c>
      <c r="Y67" s="21">
        <v>1</v>
      </c>
      <c r="Z67" s="22">
        <v>0.26700000000000002</v>
      </c>
      <c r="AA67" s="23">
        <v>0.29166666666666669</v>
      </c>
      <c r="AB67" s="22">
        <v>0.38300000000000001</v>
      </c>
      <c r="AC67" s="22">
        <v>0.44400000000000001</v>
      </c>
      <c r="AD67" s="22">
        <v>0.82699999999999996</v>
      </c>
      <c r="AE67" s="22">
        <v>0.17699999999999999</v>
      </c>
      <c r="AF67" s="21">
        <v>6</v>
      </c>
      <c r="AG67" s="21">
        <v>0</v>
      </c>
      <c r="AH67" s="21">
        <v>0</v>
      </c>
      <c r="AI67" s="21">
        <v>40</v>
      </c>
      <c r="AJ67" s="21">
        <v>9</v>
      </c>
      <c r="AK67" s="21">
        <v>0</v>
      </c>
      <c r="AL67" s="21">
        <v>23</v>
      </c>
      <c r="AM67" s="21">
        <v>24</v>
      </c>
      <c r="AN67" s="20" t="s">
        <v>1297</v>
      </c>
      <c r="AO67" s="23">
        <v>18.160747663551401</v>
      </c>
      <c r="AP67" s="21">
        <v>117.78113974164501</v>
      </c>
      <c r="AQ67" s="22">
        <v>0.36943925233644859</v>
      </c>
      <c r="AR67" s="23">
        <v>2.2814919083715761</v>
      </c>
      <c r="AS67" s="23">
        <v>19.716040684779802</v>
      </c>
      <c r="AT67">
        <v>115.29424132550089</v>
      </c>
      <c r="AU67">
        <v>1.0215700141442716</v>
      </c>
      <c r="AV67">
        <v>55</v>
      </c>
      <c r="AW67" s="30">
        <v>1.9454545454545455</v>
      </c>
      <c r="AX67" s="29">
        <v>0.4</v>
      </c>
      <c r="AY67" t="s">
        <v>1224</v>
      </c>
      <c r="AZ67" s="20" t="s">
        <v>1137</v>
      </c>
      <c r="BA67" s="20" t="s">
        <v>78</v>
      </c>
      <c r="BB67" s="20" t="s">
        <v>1139</v>
      </c>
      <c r="BC67" s="20">
        <v>72</v>
      </c>
      <c r="BD67" s="23">
        <v>2.1322354283846507E-2</v>
      </c>
      <c r="BE67" s="20"/>
      <c r="BF67" s="20"/>
      <c r="BG67" s="20"/>
    </row>
    <row r="68" spans="1:59" x14ac:dyDescent="0.3">
      <c r="A68" t="s">
        <v>3</v>
      </c>
      <c r="B68" s="20" t="s">
        <v>220</v>
      </c>
      <c r="C68" s="20" t="s">
        <v>1331</v>
      </c>
      <c r="D68" s="20" t="s">
        <v>109</v>
      </c>
      <c r="E68" s="20" t="s">
        <v>101</v>
      </c>
      <c r="F68" s="21">
        <v>27</v>
      </c>
      <c r="G68" s="21">
        <v>114</v>
      </c>
      <c r="H68" s="23">
        <v>4.2222222222222223</v>
      </c>
      <c r="I68" s="21">
        <v>90</v>
      </c>
      <c r="J68" s="21">
        <v>25</v>
      </c>
      <c r="K68" s="23">
        <v>0.21929824561403508</v>
      </c>
      <c r="L68" s="21">
        <v>22</v>
      </c>
      <c r="M68" s="21">
        <v>17</v>
      </c>
      <c r="N68" s="21">
        <v>2</v>
      </c>
      <c r="O68" s="21">
        <v>1</v>
      </c>
      <c r="P68" s="21">
        <v>2</v>
      </c>
      <c r="Q68" s="21">
        <v>20</v>
      </c>
      <c r="R68" s="21">
        <v>11</v>
      </c>
      <c r="S68" s="24">
        <v>9.6491228070175433E-2</v>
      </c>
      <c r="T68" s="21">
        <v>17</v>
      </c>
      <c r="U68" s="24">
        <v>0.14912280701754385</v>
      </c>
      <c r="V68" s="21">
        <v>30</v>
      </c>
      <c r="W68" s="24">
        <v>0.26315789473684209</v>
      </c>
      <c r="X68" s="21">
        <v>12</v>
      </c>
      <c r="Y68" s="21">
        <v>2</v>
      </c>
      <c r="Z68" s="22">
        <v>0.24399999999999999</v>
      </c>
      <c r="AA68" s="23">
        <v>0.27777777777777779</v>
      </c>
      <c r="AB68" s="22">
        <v>0.39500000000000002</v>
      </c>
      <c r="AC68" s="22">
        <v>0.35599999999999998</v>
      </c>
      <c r="AD68" s="22">
        <v>0.751</v>
      </c>
      <c r="AE68" s="22">
        <v>0.11199999999999999</v>
      </c>
      <c r="AF68" s="21">
        <v>12</v>
      </c>
      <c r="AG68" s="21">
        <v>1</v>
      </c>
      <c r="AH68" s="21">
        <v>0</v>
      </c>
      <c r="AI68" s="21">
        <v>32</v>
      </c>
      <c r="AJ68" s="21">
        <v>5</v>
      </c>
      <c r="AK68" s="21">
        <v>4</v>
      </c>
      <c r="AL68" s="21">
        <v>21</v>
      </c>
      <c r="AM68" s="21">
        <v>27</v>
      </c>
      <c r="AN68" s="20" t="s">
        <v>1545</v>
      </c>
      <c r="AO68" s="23">
        <v>15.305789473684211</v>
      </c>
      <c r="AP68" s="21">
        <v>97.594667288584304</v>
      </c>
      <c r="AQ68" s="22">
        <v>0.34842105263157896</v>
      </c>
      <c r="AR68" s="23">
        <v>0.34720511326707837</v>
      </c>
      <c r="AS68" s="23">
        <v>18.922331847010419</v>
      </c>
      <c r="AT68">
        <v>95.533997608901487</v>
      </c>
      <c r="AU68">
        <v>1.0215700141442716</v>
      </c>
      <c r="AV68">
        <v>55</v>
      </c>
      <c r="AW68" s="30">
        <v>2.0727272727272728</v>
      </c>
      <c r="AX68" s="29">
        <v>0.49090909090909091</v>
      </c>
      <c r="AY68" t="s">
        <v>1224</v>
      </c>
      <c r="AZ68" s="20" t="s">
        <v>1332</v>
      </c>
      <c r="BA68" s="20" t="s">
        <v>78</v>
      </c>
      <c r="BB68" s="20" t="s">
        <v>1333</v>
      </c>
      <c r="BC68" s="20">
        <v>72</v>
      </c>
      <c r="BD68" s="23">
        <v>3.0456588883077049E-3</v>
      </c>
      <c r="BE68" s="20"/>
      <c r="BF68" s="20"/>
      <c r="BG68" s="20"/>
    </row>
    <row r="69" spans="1:59" x14ac:dyDescent="0.3">
      <c r="A69" t="s">
        <v>3</v>
      </c>
      <c r="B69" s="20" t="s">
        <v>943</v>
      </c>
      <c r="C69" s="20" t="s">
        <v>524</v>
      </c>
      <c r="D69" s="20" t="s">
        <v>109</v>
      </c>
      <c r="E69" s="20" t="s">
        <v>101</v>
      </c>
      <c r="F69" s="21">
        <v>26</v>
      </c>
      <c r="G69" s="21">
        <v>102</v>
      </c>
      <c r="H69" s="23">
        <v>3.9230769230769229</v>
      </c>
      <c r="I69" s="21">
        <v>86</v>
      </c>
      <c r="J69" s="21">
        <v>16</v>
      </c>
      <c r="K69" s="23">
        <v>0.15686274509803921</v>
      </c>
      <c r="L69" s="21">
        <v>23</v>
      </c>
      <c r="M69" s="21">
        <v>18</v>
      </c>
      <c r="N69" s="21">
        <v>5</v>
      </c>
      <c r="O69" s="21">
        <v>0</v>
      </c>
      <c r="P69" s="21">
        <v>0</v>
      </c>
      <c r="Q69" s="21">
        <v>12</v>
      </c>
      <c r="R69" s="21">
        <v>13</v>
      </c>
      <c r="S69" s="24">
        <v>0.12745098039215685</v>
      </c>
      <c r="T69" s="21">
        <v>26</v>
      </c>
      <c r="U69" s="24">
        <v>0.25490196078431371</v>
      </c>
      <c r="V69" s="21">
        <v>39</v>
      </c>
      <c r="W69" s="24">
        <v>0.38235294117647056</v>
      </c>
      <c r="X69" s="21">
        <v>7</v>
      </c>
      <c r="Y69" s="21">
        <v>2</v>
      </c>
      <c r="Z69" s="22">
        <v>0.26700000000000002</v>
      </c>
      <c r="AA69" s="23">
        <v>0.38333333333333336</v>
      </c>
      <c r="AB69" s="22">
        <v>0.38200000000000001</v>
      </c>
      <c r="AC69" s="22">
        <v>0.32600000000000001</v>
      </c>
      <c r="AD69" s="22">
        <v>0.70799999999999996</v>
      </c>
      <c r="AE69" s="22">
        <v>5.8999999999999997E-2</v>
      </c>
      <c r="AF69" s="21">
        <v>3</v>
      </c>
      <c r="AG69" s="21">
        <v>0</v>
      </c>
      <c r="AH69" s="21">
        <v>0</v>
      </c>
      <c r="AI69" s="21">
        <v>28</v>
      </c>
      <c r="AJ69" s="21">
        <v>5</v>
      </c>
      <c r="AK69" s="21">
        <v>0</v>
      </c>
      <c r="AL69" s="21">
        <v>15</v>
      </c>
      <c r="AM69" s="21">
        <v>20</v>
      </c>
      <c r="AN69" s="20" t="s">
        <v>368</v>
      </c>
      <c r="AO69" s="23">
        <v>12.98627450980392</v>
      </c>
      <c r="AP69" s="21">
        <v>86.245797549446308</v>
      </c>
      <c r="AQ69" s="22">
        <v>0.32843137254901961</v>
      </c>
      <c r="AR69" s="23">
        <v>-1.4623405050630964</v>
      </c>
      <c r="AS69" s="23">
        <v>15.157509730391471</v>
      </c>
      <c r="AT69">
        <v>84.424754402850169</v>
      </c>
      <c r="AU69">
        <v>1.0215700141442716</v>
      </c>
      <c r="AV69">
        <v>55</v>
      </c>
      <c r="AW69" s="30">
        <v>1.8545454545454545</v>
      </c>
      <c r="AX69" s="29">
        <v>0.47272727272727272</v>
      </c>
      <c r="AY69" t="s">
        <v>1224</v>
      </c>
      <c r="AZ69" s="20" t="s">
        <v>280</v>
      </c>
      <c r="BA69" s="20" t="s">
        <v>78</v>
      </c>
      <c r="BB69" s="20" t="s">
        <v>750</v>
      </c>
      <c r="BC69" s="20">
        <v>60</v>
      </c>
      <c r="BD69" s="23">
        <v>-1.4336671618265651E-2</v>
      </c>
      <c r="BE69" s="20"/>
      <c r="BF69" s="20"/>
      <c r="BG69" s="20"/>
    </row>
    <row r="70" spans="1:59" x14ac:dyDescent="0.3">
      <c r="A70" t="s">
        <v>3</v>
      </c>
      <c r="B70" s="20" t="s">
        <v>103</v>
      </c>
      <c r="C70" s="20" t="s">
        <v>1324</v>
      </c>
      <c r="D70" s="20" t="s">
        <v>100</v>
      </c>
      <c r="E70" s="20" t="s">
        <v>101</v>
      </c>
      <c r="F70" s="21">
        <v>23</v>
      </c>
      <c r="G70" s="21">
        <v>99</v>
      </c>
      <c r="H70" s="23">
        <v>4.3043478260869561</v>
      </c>
      <c r="I70" s="21">
        <v>77</v>
      </c>
      <c r="J70" s="21">
        <v>16</v>
      </c>
      <c r="K70" s="23">
        <v>0.16161616161616163</v>
      </c>
      <c r="L70" s="21">
        <v>19</v>
      </c>
      <c r="M70" s="21">
        <v>10</v>
      </c>
      <c r="N70" s="21">
        <v>8</v>
      </c>
      <c r="O70" s="21">
        <v>0</v>
      </c>
      <c r="P70" s="21">
        <v>1</v>
      </c>
      <c r="Q70" s="21">
        <v>13</v>
      </c>
      <c r="R70" s="21">
        <v>10</v>
      </c>
      <c r="S70" s="24">
        <v>0.10101010101010101</v>
      </c>
      <c r="T70" s="21">
        <v>22</v>
      </c>
      <c r="U70" s="24">
        <v>0.22222222222222221</v>
      </c>
      <c r="V70" s="21">
        <v>33</v>
      </c>
      <c r="W70" s="24">
        <v>0.33333333333333331</v>
      </c>
      <c r="X70" s="21">
        <v>1</v>
      </c>
      <c r="Y70" s="21">
        <v>0</v>
      </c>
      <c r="Z70" s="22">
        <v>0.247</v>
      </c>
      <c r="AA70" s="23">
        <v>0.31578947368421051</v>
      </c>
      <c r="AB70" s="22">
        <v>0.36499999999999999</v>
      </c>
      <c r="AC70" s="22">
        <v>0.39</v>
      </c>
      <c r="AD70" s="22">
        <v>0.755</v>
      </c>
      <c r="AE70" s="22">
        <v>0.14300000000000002</v>
      </c>
      <c r="AF70" s="21">
        <v>6</v>
      </c>
      <c r="AG70" s="21">
        <v>3</v>
      </c>
      <c r="AH70" s="21">
        <v>3</v>
      </c>
      <c r="AI70" s="21">
        <v>30</v>
      </c>
      <c r="AJ70" s="21">
        <v>9</v>
      </c>
      <c r="AK70" s="21">
        <v>2</v>
      </c>
      <c r="AL70" s="21">
        <v>13</v>
      </c>
      <c r="AM70" s="21">
        <v>23</v>
      </c>
      <c r="AN70" s="20" t="s">
        <v>1470</v>
      </c>
      <c r="AO70" s="23">
        <v>12.599999999999998</v>
      </c>
      <c r="AP70" s="21">
        <v>98.764593335294009</v>
      </c>
      <c r="AQ70" s="22">
        <v>0.3372916666666666</v>
      </c>
      <c r="AR70" s="23">
        <v>-0.65657473573260161</v>
      </c>
      <c r="AS70" s="23">
        <v>15.474456375149773</v>
      </c>
      <c r="AT70">
        <v>96.679221167259072</v>
      </c>
      <c r="AU70">
        <v>1.0215700141442716</v>
      </c>
      <c r="AV70">
        <v>55</v>
      </c>
      <c r="AW70" s="30">
        <v>1.8</v>
      </c>
      <c r="AX70" s="29">
        <v>0.41818181818181815</v>
      </c>
      <c r="AY70" t="s">
        <v>1224</v>
      </c>
      <c r="AZ70" s="20" t="s">
        <v>1325</v>
      </c>
      <c r="BA70" s="20" t="s">
        <v>78</v>
      </c>
      <c r="BB70" s="20" t="s">
        <v>1326</v>
      </c>
      <c r="BC70" s="20">
        <v>57</v>
      </c>
      <c r="BD70" s="23">
        <v>-6.6320680377030469E-3</v>
      </c>
      <c r="BE70" s="20"/>
      <c r="BF70" s="20"/>
      <c r="BG70" s="20"/>
    </row>
    <row r="71" spans="1:59" x14ac:dyDescent="0.3">
      <c r="A71" t="s">
        <v>3</v>
      </c>
      <c r="B71" s="20" t="s">
        <v>943</v>
      </c>
      <c r="C71" s="20" t="s">
        <v>1083</v>
      </c>
      <c r="D71" s="20" t="s">
        <v>91</v>
      </c>
      <c r="E71" s="20" t="s">
        <v>101</v>
      </c>
      <c r="F71" s="21">
        <v>18</v>
      </c>
      <c r="G71" s="21">
        <v>84</v>
      </c>
      <c r="H71" s="23">
        <v>4.666666666666667</v>
      </c>
      <c r="I71" s="21">
        <v>75</v>
      </c>
      <c r="J71" s="21">
        <v>18</v>
      </c>
      <c r="K71" s="23">
        <v>0.21428571428571427</v>
      </c>
      <c r="L71" s="21">
        <v>17</v>
      </c>
      <c r="M71" s="21">
        <v>10</v>
      </c>
      <c r="N71" s="21">
        <v>3</v>
      </c>
      <c r="O71" s="21">
        <v>0</v>
      </c>
      <c r="P71" s="21">
        <v>4</v>
      </c>
      <c r="Q71" s="21">
        <v>12</v>
      </c>
      <c r="R71" s="21">
        <v>7</v>
      </c>
      <c r="S71" s="24">
        <v>8.3333333333333329E-2</v>
      </c>
      <c r="T71" s="21">
        <v>14</v>
      </c>
      <c r="U71" s="24">
        <v>0.16666666666666666</v>
      </c>
      <c r="V71" s="21">
        <v>25</v>
      </c>
      <c r="W71" s="24">
        <v>0.29761904761904762</v>
      </c>
      <c r="X71" s="21">
        <v>4</v>
      </c>
      <c r="Y71" s="21">
        <v>0</v>
      </c>
      <c r="Z71" s="22">
        <v>0.22700000000000001</v>
      </c>
      <c r="AA71" s="23">
        <v>0.22413793103448276</v>
      </c>
      <c r="AB71" s="22">
        <v>0.29799999999999999</v>
      </c>
      <c r="AC71" s="22">
        <v>0.42699999999999999</v>
      </c>
      <c r="AD71" s="22">
        <v>0.72499999999999998</v>
      </c>
      <c r="AE71" s="22">
        <v>0.19999999999999998</v>
      </c>
      <c r="AF71" s="21">
        <v>1</v>
      </c>
      <c r="AG71" s="21">
        <v>1</v>
      </c>
      <c r="AH71" s="21">
        <v>0</v>
      </c>
      <c r="AI71" s="21">
        <v>32</v>
      </c>
      <c r="AJ71" s="21">
        <v>7</v>
      </c>
      <c r="AK71" s="21">
        <v>2</v>
      </c>
      <c r="AL71" s="21">
        <v>18</v>
      </c>
      <c r="AM71" s="21">
        <v>24</v>
      </c>
      <c r="AN71" s="20" t="s">
        <v>368</v>
      </c>
      <c r="AO71" s="23">
        <v>10.043333333333333</v>
      </c>
      <c r="AP71" s="21">
        <v>91.058785531300487</v>
      </c>
      <c r="AQ71" s="22">
        <v>0.31738095238095232</v>
      </c>
      <c r="AR71" s="23">
        <v>-2.0114415412540123</v>
      </c>
      <c r="AS71" s="23">
        <v>11.675493946767396</v>
      </c>
      <c r="AT71">
        <v>89.136118200940729</v>
      </c>
      <c r="AU71">
        <v>1.0215700141442716</v>
      </c>
      <c r="AV71">
        <v>55</v>
      </c>
      <c r="AW71" s="30">
        <v>1.5272727272727273</v>
      </c>
      <c r="AX71" s="29">
        <v>0.32727272727272727</v>
      </c>
      <c r="AY71" t="s">
        <v>1224</v>
      </c>
      <c r="AZ71" s="20" t="s">
        <v>1082</v>
      </c>
      <c r="BA71" s="20" t="s">
        <v>78</v>
      </c>
      <c r="BB71" s="20" t="s">
        <v>1084</v>
      </c>
      <c r="BC71" s="20">
        <v>58</v>
      </c>
      <c r="BD71" s="23">
        <v>-2.3945732633976338E-2</v>
      </c>
      <c r="BE71" s="20"/>
      <c r="BF71" s="20"/>
      <c r="BG71" s="20"/>
    </row>
    <row r="72" spans="1:59" x14ac:dyDescent="0.3">
      <c r="A72" t="s">
        <v>3</v>
      </c>
      <c r="B72" s="20" t="s">
        <v>93</v>
      </c>
      <c r="C72" s="20" t="s">
        <v>523</v>
      </c>
      <c r="D72" s="20" t="s">
        <v>109</v>
      </c>
      <c r="E72" s="20" t="s">
        <v>105</v>
      </c>
      <c r="F72" s="21">
        <v>26</v>
      </c>
      <c r="G72" s="21">
        <v>91</v>
      </c>
      <c r="H72" s="23">
        <v>3.5</v>
      </c>
      <c r="I72" s="21">
        <v>74</v>
      </c>
      <c r="J72" s="21">
        <v>16</v>
      </c>
      <c r="K72" s="23">
        <v>0.17582417582417584</v>
      </c>
      <c r="L72" s="21">
        <v>12</v>
      </c>
      <c r="M72" s="21">
        <v>6</v>
      </c>
      <c r="N72" s="21">
        <v>3</v>
      </c>
      <c r="O72" s="21">
        <v>1</v>
      </c>
      <c r="P72" s="21">
        <v>2</v>
      </c>
      <c r="Q72" s="21">
        <v>10</v>
      </c>
      <c r="R72" s="21">
        <v>10</v>
      </c>
      <c r="S72" s="24">
        <v>0.10989010989010989</v>
      </c>
      <c r="T72" s="21">
        <v>25</v>
      </c>
      <c r="U72" s="24">
        <v>0.27472527472527475</v>
      </c>
      <c r="V72" s="21">
        <v>37</v>
      </c>
      <c r="W72" s="24">
        <v>0.40659340659340659</v>
      </c>
      <c r="X72" s="21">
        <v>2</v>
      </c>
      <c r="Y72" s="21">
        <v>0</v>
      </c>
      <c r="Z72" s="22">
        <v>0.16200000000000001</v>
      </c>
      <c r="AA72" s="23">
        <v>0.20833333333333334</v>
      </c>
      <c r="AB72" s="22">
        <v>0.308</v>
      </c>
      <c r="AC72" s="22">
        <v>0.311</v>
      </c>
      <c r="AD72" s="22">
        <v>0.61899999999999999</v>
      </c>
      <c r="AE72" s="22">
        <v>0.14899999999999999</v>
      </c>
      <c r="AF72" s="21">
        <v>6</v>
      </c>
      <c r="AG72" s="21">
        <v>1</v>
      </c>
      <c r="AH72" s="21">
        <v>0</v>
      </c>
      <c r="AI72" s="21">
        <v>23</v>
      </c>
      <c r="AJ72" s="21">
        <v>6</v>
      </c>
      <c r="AK72" s="21">
        <v>1</v>
      </c>
      <c r="AL72" s="21">
        <v>8</v>
      </c>
      <c r="AM72" s="21">
        <v>28</v>
      </c>
      <c r="AN72" s="20" t="s">
        <v>1667</v>
      </c>
      <c r="AO72" s="23">
        <v>8.5213186813186805</v>
      </c>
      <c r="AP72" s="21">
        <v>62.928623628659253</v>
      </c>
      <c r="AQ72" s="22">
        <v>0.28780219780219779</v>
      </c>
      <c r="AR72" s="23">
        <v>-4.5196413798367701</v>
      </c>
      <c r="AS72" s="23">
        <v>10.307872065519755</v>
      </c>
      <c r="AT72">
        <v>61.599912641692057</v>
      </c>
      <c r="AU72">
        <v>1.0215700141442716</v>
      </c>
      <c r="AV72">
        <v>55</v>
      </c>
      <c r="AW72" s="30">
        <v>1.6545454545454545</v>
      </c>
      <c r="AX72" s="29">
        <v>0.47272727272727272</v>
      </c>
      <c r="AY72" t="s">
        <v>1224</v>
      </c>
      <c r="AZ72" s="20" t="s">
        <v>281</v>
      </c>
      <c r="BA72" s="20" t="s">
        <v>78</v>
      </c>
      <c r="BB72" s="20" t="s">
        <v>749</v>
      </c>
      <c r="BC72" s="20">
        <v>48</v>
      </c>
      <c r="BD72" s="23">
        <v>-4.9666388789415053E-2</v>
      </c>
      <c r="BE72" s="20"/>
      <c r="BF72" s="20"/>
      <c r="BG72" s="20"/>
    </row>
    <row r="73" spans="1:59" x14ac:dyDescent="0.3">
      <c r="A73" t="s">
        <v>3</v>
      </c>
      <c r="B73" s="20" t="s">
        <v>119</v>
      </c>
      <c r="C73" s="20" t="s">
        <v>1189</v>
      </c>
      <c r="D73" s="20" t="s">
        <v>156</v>
      </c>
      <c r="E73" s="20" t="s">
        <v>105</v>
      </c>
      <c r="F73" s="21">
        <v>27</v>
      </c>
      <c r="G73" s="21">
        <v>89</v>
      </c>
      <c r="H73" s="23">
        <v>3.2962962962962963</v>
      </c>
      <c r="I73" s="21">
        <v>61</v>
      </c>
      <c r="J73" s="21">
        <v>14</v>
      </c>
      <c r="K73" s="23">
        <v>0.15730337078651685</v>
      </c>
      <c r="L73" s="21">
        <v>11</v>
      </c>
      <c r="M73" s="21">
        <v>9</v>
      </c>
      <c r="N73" s="21">
        <v>2</v>
      </c>
      <c r="O73" s="21">
        <v>0</v>
      </c>
      <c r="P73" s="21">
        <v>0</v>
      </c>
      <c r="Q73" s="21">
        <v>9</v>
      </c>
      <c r="R73" s="21">
        <v>20</v>
      </c>
      <c r="S73" s="24">
        <v>0.2247191011235955</v>
      </c>
      <c r="T73" s="21">
        <v>24</v>
      </c>
      <c r="U73" s="24">
        <v>0.2696629213483146</v>
      </c>
      <c r="V73" s="21">
        <v>44</v>
      </c>
      <c r="W73" s="24">
        <v>0.4943820224719101</v>
      </c>
      <c r="X73" s="21">
        <v>4</v>
      </c>
      <c r="Y73" s="21">
        <v>3</v>
      </c>
      <c r="Z73" s="22">
        <v>0.18</v>
      </c>
      <c r="AA73" s="23">
        <v>0.28947368421052633</v>
      </c>
      <c r="AB73" s="22">
        <v>0.41399999999999998</v>
      </c>
      <c r="AC73" s="22">
        <v>0.21299999999999999</v>
      </c>
      <c r="AD73" s="22">
        <v>0.627</v>
      </c>
      <c r="AE73" s="22">
        <v>3.3000000000000002E-2</v>
      </c>
      <c r="AF73" s="21">
        <v>5</v>
      </c>
      <c r="AG73" s="21">
        <v>1</v>
      </c>
      <c r="AH73" s="21">
        <v>2</v>
      </c>
      <c r="AI73" s="21">
        <v>13</v>
      </c>
      <c r="AJ73" s="21">
        <v>2</v>
      </c>
      <c r="AK73" s="21">
        <v>2</v>
      </c>
      <c r="AL73" s="21">
        <v>17</v>
      </c>
      <c r="AM73" s="21">
        <v>12</v>
      </c>
      <c r="AN73" s="20" t="s">
        <v>1497</v>
      </c>
      <c r="AO73" s="23">
        <v>8.06</v>
      </c>
      <c r="AP73" s="21">
        <v>64.660962596425705</v>
      </c>
      <c r="AQ73" s="22">
        <v>0.32126436781609191</v>
      </c>
      <c r="AR73" s="23">
        <v>-1.8306276185739603</v>
      </c>
      <c r="AS73" s="23">
        <v>12.671006410401105</v>
      </c>
      <c r="AT73">
        <v>63.295674012700552</v>
      </c>
      <c r="AU73">
        <v>1.0215700141442716</v>
      </c>
      <c r="AV73">
        <v>55</v>
      </c>
      <c r="AW73" s="30">
        <v>1.6181818181818182</v>
      </c>
      <c r="AX73" s="29">
        <v>0.49090909090909091</v>
      </c>
      <c r="AY73" t="s">
        <v>1224</v>
      </c>
      <c r="AZ73" s="20" t="s">
        <v>1188</v>
      </c>
      <c r="BA73" s="20" t="s">
        <v>78</v>
      </c>
      <c r="BB73" s="20" t="s">
        <v>1190</v>
      </c>
      <c r="BC73" s="20">
        <v>38</v>
      </c>
      <c r="BD73" s="23">
        <v>-2.0568849646898431E-2</v>
      </c>
      <c r="BE73" s="20"/>
      <c r="BF73" s="20"/>
      <c r="BG73" s="20"/>
    </row>
    <row r="74" spans="1:59" x14ac:dyDescent="0.3">
      <c r="A74" t="s">
        <v>3</v>
      </c>
      <c r="B74" s="20" t="s">
        <v>128</v>
      </c>
      <c r="C74" s="20" t="s">
        <v>1285</v>
      </c>
      <c r="D74" s="20" t="s">
        <v>156</v>
      </c>
      <c r="E74" s="20" t="s">
        <v>101</v>
      </c>
      <c r="F74" s="21">
        <v>20</v>
      </c>
      <c r="G74" s="21">
        <v>83</v>
      </c>
      <c r="H74" s="23">
        <v>4.1500000000000004</v>
      </c>
      <c r="I74" s="21">
        <v>73</v>
      </c>
      <c r="J74" s="21">
        <v>13</v>
      </c>
      <c r="K74" s="23">
        <v>0.15662650602409639</v>
      </c>
      <c r="L74" s="21">
        <v>24</v>
      </c>
      <c r="M74" s="21">
        <v>21</v>
      </c>
      <c r="N74" s="21">
        <v>3</v>
      </c>
      <c r="O74" s="21">
        <v>0</v>
      </c>
      <c r="P74" s="21">
        <v>0</v>
      </c>
      <c r="Q74" s="21">
        <v>15</v>
      </c>
      <c r="R74" s="21">
        <v>6</v>
      </c>
      <c r="S74" s="24">
        <v>7.2289156626506021E-2</v>
      </c>
      <c r="T74" s="21">
        <v>13</v>
      </c>
      <c r="U74" s="24">
        <v>0.15662650602409639</v>
      </c>
      <c r="V74" s="21">
        <v>19</v>
      </c>
      <c r="W74" s="24">
        <v>0.2289156626506024</v>
      </c>
      <c r="X74" s="21">
        <v>0</v>
      </c>
      <c r="Y74" s="21">
        <v>0</v>
      </c>
      <c r="Z74" s="22">
        <v>0.32900000000000001</v>
      </c>
      <c r="AA74" s="23">
        <v>0.4</v>
      </c>
      <c r="AB74" s="22">
        <v>0.41</v>
      </c>
      <c r="AC74" s="22">
        <v>0.37</v>
      </c>
      <c r="AD74" s="22">
        <v>0.78</v>
      </c>
      <c r="AE74" s="22">
        <v>4.0999999999999981E-2</v>
      </c>
      <c r="AF74" s="21">
        <v>4</v>
      </c>
      <c r="AG74" s="21">
        <v>0</v>
      </c>
      <c r="AH74" s="21">
        <v>0</v>
      </c>
      <c r="AI74" s="21">
        <v>27</v>
      </c>
      <c r="AJ74" s="21">
        <v>3</v>
      </c>
      <c r="AK74" s="21">
        <v>3</v>
      </c>
      <c r="AL74" s="21">
        <v>18</v>
      </c>
      <c r="AM74" s="21">
        <v>16</v>
      </c>
      <c r="AN74" s="20" t="s">
        <v>1123</v>
      </c>
      <c r="AO74" s="23">
        <v>11.055421686746989</v>
      </c>
      <c r="AP74" s="21">
        <v>105.22574677955312</v>
      </c>
      <c r="AQ74" s="22">
        <v>0.35566265060240965</v>
      </c>
      <c r="AR74" s="23">
        <v>0.77544414997210187</v>
      </c>
      <c r="AS74" s="23">
        <v>14.29943992980278</v>
      </c>
      <c r="AT74">
        <v>103.00395011857951</v>
      </c>
      <c r="AU74">
        <v>1.0215700141442716</v>
      </c>
      <c r="AV74">
        <v>55</v>
      </c>
      <c r="AW74" s="30">
        <v>1.509090909090909</v>
      </c>
      <c r="AX74" s="29">
        <v>0.36363636363636365</v>
      </c>
      <c r="AY74" t="s">
        <v>1224</v>
      </c>
      <c r="AZ74" s="20" t="s">
        <v>1286</v>
      </c>
      <c r="BA74" s="20" t="s">
        <v>78</v>
      </c>
      <c r="BB74" s="20" t="s">
        <v>1287</v>
      </c>
      <c r="BC74" s="20">
        <v>60</v>
      </c>
      <c r="BD74" s="23">
        <v>9.3427006020735167E-3</v>
      </c>
      <c r="BE74" s="20"/>
      <c r="BF74" s="20"/>
      <c r="BG74" s="20"/>
    </row>
    <row r="75" spans="1:59" x14ac:dyDescent="0.3">
      <c r="A75" t="s">
        <v>3</v>
      </c>
      <c r="B75" s="20" t="s">
        <v>943</v>
      </c>
      <c r="C75" s="20" t="s">
        <v>926</v>
      </c>
      <c r="D75" s="20" t="s">
        <v>109</v>
      </c>
      <c r="E75" s="20" t="s">
        <v>105</v>
      </c>
      <c r="F75" s="21">
        <v>20</v>
      </c>
      <c r="G75" s="21">
        <v>83</v>
      </c>
      <c r="H75" s="23">
        <v>4.1500000000000004</v>
      </c>
      <c r="I75" s="21">
        <v>63</v>
      </c>
      <c r="J75" s="21">
        <v>18</v>
      </c>
      <c r="K75" s="23">
        <v>0.21686746987951808</v>
      </c>
      <c r="L75" s="21">
        <v>17</v>
      </c>
      <c r="M75" s="21">
        <v>14</v>
      </c>
      <c r="N75" s="21">
        <v>1</v>
      </c>
      <c r="O75" s="21">
        <v>2</v>
      </c>
      <c r="P75" s="21">
        <v>0</v>
      </c>
      <c r="Q75" s="21">
        <v>7</v>
      </c>
      <c r="R75" s="21">
        <v>14</v>
      </c>
      <c r="S75" s="24">
        <v>0.16867469879518071</v>
      </c>
      <c r="T75" s="21">
        <v>17</v>
      </c>
      <c r="U75" s="24">
        <v>0.20481927710843373</v>
      </c>
      <c r="V75" s="21">
        <v>31</v>
      </c>
      <c r="W75" s="24">
        <v>0.37349397590361444</v>
      </c>
      <c r="X75" s="21">
        <v>13</v>
      </c>
      <c r="Y75" s="21">
        <v>1</v>
      </c>
      <c r="Z75" s="22">
        <v>0.27</v>
      </c>
      <c r="AA75" s="23">
        <v>0.36956521739130432</v>
      </c>
      <c r="AB75" s="22">
        <v>0.44600000000000001</v>
      </c>
      <c r="AC75" s="22">
        <v>0.34899999999999998</v>
      </c>
      <c r="AD75" s="22">
        <v>0.79499999999999993</v>
      </c>
      <c r="AE75" s="22">
        <v>7.8999999999999959E-2</v>
      </c>
      <c r="AF75" s="21">
        <v>6</v>
      </c>
      <c r="AG75" s="21">
        <v>0</v>
      </c>
      <c r="AH75" s="21">
        <v>0</v>
      </c>
      <c r="AI75" s="21">
        <v>22</v>
      </c>
      <c r="AJ75" s="21">
        <v>3</v>
      </c>
      <c r="AK75" s="21">
        <v>0</v>
      </c>
      <c r="AL75" s="21">
        <v>10</v>
      </c>
      <c r="AM75" s="21">
        <v>17</v>
      </c>
      <c r="AN75" s="20" t="s">
        <v>1250</v>
      </c>
      <c r="AO75" s="23">
        <v>14.729638554216868</v>
      </c>
      <c r="AP75" s="21">
        <v>109.06950138748886</v>
      </c>
      <c r="AQ75" s="22">
        <v>0.37289156626506026</v>
      </c>
      <c r="AR75" s="23">
        <v>2.0189224108416677</v>
      </c>
      <c r="AS75" s="23">
        <v>15.542918190672346</v>
      </c>
      <c r="AT75">
        <v>106.76654549111058</v>
      </c>
      <c r="AU75">
        <v>1.0215700141442716</v>
      </c>
      <c r="AV75">
        <v>55</v>
      </c>
      <c r="AW75" s="30">
        <v>1.509090909090909</v>
      </c>
      <c r="AX75" s="29">
        <v>0.36363636363636365</v>
      </c>
      <c r="AY75" t="s">
        <v>1224</v>
      </c>
      <c r="AZ75" s="20" t="s">
        <v>925</v>
      </c>
      <c r="BA75" s="20" t="s">
        <v>78</v>
      </c>
      <c r="BB75" s="20" t="s">
        <v>927</v>
      </c>
      <c r="BC75" s="20">
        <v>46</v>
      </c>
      <c r="BD75" s="23">
        <v>2.4324366395682744E-2</v>
      </c>
      <c r="BE75" s="20"/>
      <c r="BF75" s="20"/>
      <c r="BG75" s="20"/>
    </row>
    <row r="76" spans="1:59" x14ac:dyDescent="0.3">
      <c r="A76" t="s">
        <v>3</v>
      </c>
      <c r="B76" s="20" t="s">
        <v>943</v>
      </c>
      <c r="C76" s="20" t="s">
        <v>521</v>
      </c>
      <c r="D76" s="20" t="s">
        <v>109</v>
      </c>
      <c r="E76" s="20" t="s">
        <v>101</v>
      </c>
      <c r="F76" s="21">
        <v>18</v>
      </c>
      <c r="G76" s="21">
        <v>74</v>
      </c>
      <c r="H76" s="23">
        <v>4.1111111111111107</v>
      </c>
      <c r="I76" s="21">
        <v>58</v>
      </c>
      <c r="J76" s="21">
        <v>7</v>
      </c>
      <c r="K76" s="23">
        <v>9.45945945945946E-2</v>
      </c>
      <c r="L76" s="21">
        <v>13</v>
      </c>
      <c r="M76" s="21">
        <v>11</v>
      </c>
      <c r="N76" s="21">
        <v>1</v>
      </c>
      <c r="O76" s="21">
        <v>0</v>
      </c>
      <c r="P76" s="21">
        <v>1</v>
      </c>
      <c r="Q76" s="21">
        <v>5</v>
      </c>
      <c r="R76" s="21">
        <v>12</v>
      </c>
      <c r="S76" s="24">
        <v>0.16216216216216217</v>
      </c>
      <c r="T76" s="21">
        <v>19</v>
      </c>
      <c r="U76" s="24">
        <v>0.25675675675675674</v>
      </c>
      <c r="V76" s="21">
        <v>32</v>
      </c>
      <c r="W76" s="24">
        <v>0.43243243243243246</v>
      </c>
      <c r="X76" s="21">
        <v>1</v>
      </c>
      <c r="Y76" s="21">
        <v>0</v>
      </c>
      <c r="Z76" s="22">
        <v>0.224</v>
      </c>
      <c r="AA76" s="23">
        <v>0.30769230769230771</v>
      </c>
      <c r="AB76" s="22">
        <v>0.378</v>
      </c>
      <c r="AC76" s="22">
        <v>0.29299999999999998</v>
      </c>
      <c r="AD76" s="22">
        <v>0.67100000000000004</v>
      </c>
      <c r="AE76" s="22">
        <v>6.8999999999999978E-2</v>
      </c>
      <c r="AF76" s="21">
        <v>3</v>
      </c>
      <c r="AG76" s="21">
        <v>1</v>
      </c>
      <c r="AH76" s="21">
        <v>0</v>
      </c>
      <c r="AI76" s="21">
        <v>17</v>
      </c>
      <c r="AJ76" s="21">
        <v>2</v>
      </c>
      <c r="AK76" s="21">
        <v>2</v>
      </c>
      <c r="AL76" s="21">
        <v>12</v>
      </c>
      <c r="AM76" s="21">
        <v>14</v>
      </c>
      <c r="AN76" s="20" t="s">
        <v>1061</v>
      </c>
      <c r="AO76" s="23">
        <v>7.7086486486486478</v>
      </c>
      <c r="AP76" s="21">
        <v>76.454192128654384</v>
      </c>
      <c r="AQ76" s="22">
        <v>0.31891891891891894</v>
      </c>
      <c r="AR76" s="23">
        <v>-1.6730194116016144</v>
      </c>
      <c r="AS76" s="23">
        <v>10.384518994512485</v>
      </c>
      <c r="AT76">
        <v>74.839894544767944</v>
      </c>
      <c r="AU76">
        <v>1.0215700141442716</v>
      </c>
      <c r="AV76">
        <v>55</v>
      </c>
      <c r="AW76" s="30">
        <v>1.3454545454545455</v>
      </c>
      <c r="AX76" s="29">
        <v>0.32727272727272727</v>
      </c>
      <c r="AY76" t="s">
        <v>1224</v>
      </c>
      <c r="AZ76" s="20" t="s">
        <v>279</v>
      </c>
      <c r="BA76" s="20" t="s">
        <v>78</v>
      </c>
      <c r="BB76" s="20" t="s">
        <v>747</v>
      </c>
      <c r="BC76" s="20">
        <v>39</v>
      </c>
      <c r="BD76" s="23">
        <v>-2.2608370427048843E-2</v>
      </c>
      <c r="BE76" s="20"/>
      <c r="BF76" s="20"/>
      <c r="BG76" s="20"/>
    </row>
    <row r="77" spans="1:59" x14ac:dyDescent="0.3">
      <c r="A77" t="s">
        <v>3</v>
      </c>
      <c r="B77" s="20" t="s">
        <v>97</v>
      </c>
      <c r="C77" s="20" t="s">
        <v>1135</v>
      </c>
      <c r="D77" s="20" t="s">
        <v>109</v>
      </c>
      <c r="E77" s="20" t="s">
        <v>113</v>
      </c>
      <c r="F77" s="21">
        <v>19</v>
      </c>
      <c r="G77" s="21">
        <v>61</v>
      </c>
      <c r="H77" s="23">
        <v>3.2105263157894739</v>
      </c>
      <c r="I77" s="21">
        <v>53</v>
      </c>
      <c r="J77" s="21">
        <v>6</v>
      </c>
      <c r="K77" s="23">
        <v>9.8360655737704916E-2</v>
      </c>
      <c r="L77" s="21">
        <v>11</v>
      </c>
      <c r="M77" s="21">
        <v>10</v>
      </c>
      <c r="N77" s="21">
        <v>0</v>
      </c>
      <c r="O77" s="21">
        <v>0</v>
      </c>
      <c r="P77" s="21">
        <v>1</v>
      </c>
      <c r="Q77" s="21">
        <v>7</v>
      </c>
      <c r="R77" s="21">
        <v>5</v>
      </c>
      <c r="S77" s="24">
        <v>8.1967213114754092E-2</v>
      </c>
      <c r="T77" s="21">
        <v>21</v>
      </c>
      <c r="U77" s="24">
        <v>0.34426229508196721</v>
      </c>
      <c r="V77" s="21">
        <v>27</v>
      </c>
      <c r="W77" s="24">
        <v>0.44262295081967212</v>
      </c>
      <c r="X77" s="21">
        <v>0</v>
      </c>
      <c r="Y77" s="21">
        <v>0</v>
      </c>
      <c r="Z77" s="22">
        <v>0.20799999999999999</v>
      </c>
      <c r="AA77" s="23">
        <v>0.32258064516129031</v>
      </c>
      <c r="AB77" s="22">
        <v>0.3</v>
      </c>
      <c r="AC77" s="22">
        <v>0.26400000000000001</v>
      </c>
      <c r="AD77" s="22">
        <v>0.56400000000000006</v>
      </c>
      <c r="AE77" s="22">
        <v>5.6000000000000022E-2</v>
      </c>
      <c r="AF77" s="21">
        <v>2</v>
      </c>
      <c r="AG77" s="21">
        <v>0</v>
      </c>
      <c r="AH77" s="21">
        <v>1</v>
      </c>
      <c r="AI77" s="21">
        <v>14</v>
      </c>
      <c r="AJ77" s="21">
        <v>1</v>
      </c>
      <c r="AK77" s="21">
        <v>0</v>
      </c>
      <c r="AL77" s="21">
        <v>8</v>
      </c>
      <c r="AM77" s="21">
        <v>12</v>
      </c>
      <c r="AN77" s="20" t="s">
        <v>369</v>
      </c>
      <c r="AO77" s="23">
        <v>4.8216393442622953</v>
      </c>
      <c r="AP77" s="21">
        <v>48.38105174746741</v>
      </c>
      <c r="AQ77" s="22">
        <v>0.26483333333333331</v>
      </c>
      <c r="AR77" s="23">
        <v>-4.2479981792853909</v>
      </c>
      <c r="AS77" s="23">
        <v>5.691324020349203</v>
      </c>
      <c r="AT77">
        <v>47.359506521923791</v>
      </c>
      <c r="AU77">
        <v>1.0215700141442716</v>
      </c>
      <c r="AV77">
        <v>55</v>
      </c>
      <c r="AW77" s="30">
        <v>1.1090909090909091</v>
      </c>
      <c r="AX77" s="29">
        <v>0.34545454545454546</v>
      </c>
      <c r="AY77" t="s">
        <v>1224</v>
      </c>
      <c r="AZ77" s="20" t="s">
        <v>1134</v>
      </c>
      <c r="BA77" s="20" t="s">
        <v>78</v>
      </c>
      <c r="BB77" s="20" t="s">
        <v>1136</v>
      </c>
      <c r="BC77" s="20">
        <v>31</v>
      </c>
      <c r="BD77" s="23">
        <v>-6.9639314414514611E-2</v>
      </c>
      <c r="BE77" s="20"/>
      <c r="BF77" s="20"/>
      <c r="BG77" s="20"/>
    </row>
    <row r="78" spans="1:59" x14ac:dyDescent="0.3">
      <c r="A78" t="s">
        <v>3</v>
      </c>
      <c r="B78" s="20" t="s">
        <v>943</v>
      </c>
      <c r="C78" s="20" t="s">
        <v>519</v>
      </c>
      <c r="D78" s="20" t="s">
        <v>109</v>
      </c>
      <c r="E78" s="20" t="s">
        <v>105</v>
      </c>
      <c r="F78" s="21">
        <v>15</v>
      </c>
      <c r="G78" s="21">
        <v>42</v>
      </c>
      <c r="H78" s="23">
        <v>2.8</v>
      </c>
      <c r="I78" s="21">
        <v>37</v>
      </c>
      <c r="J78" s="21">
        <v>5</v>
      </c>
      <c r="K78" s="23">
        <v>0.11904761904761904</v>
      </c>
      <c r="L78" s="21">
        <v>7</v>
      </c>
      <c r="M78" s="21">
        <v>4</v>
      </c>
      <c r="N78" s="21">
        <v>2</v>
      </c>
      <c r="O78" s="21">
        <v>0</v>
      </c>
      <c r="P78" s="21">
        <v>1</v>
      </c>
      <c r="Q78" s="21">
        <v>5</v>
      </c>
      <c r="R78" s="21">
        <v>5</v>
      </c>
      <c r="S78" s="24">
        <v>0.11904761904761904</v>
      </c>
      <c r="T78" s="21">
        <v>11</v>
      </c>
      <c r="U78" s="24">
        <v>0.26190476190476192</v>
      </c>
      <c r="V78" s="21">
        <v>17</v>
      </c>
      <c r="W78" s="24">
        <v>0.40476190476190477</v>
      </c>
      <c r="X78" s="21">
        <v>4</v>
      </c>
      <c r="Y78" s="21">
        <v>0</v>
      </c>
      <c r="Z78" s="22">
        <v>0.189</v>
      </c>
      <c r="AA78" s="23">
        <v>0.24</v>
      </c>
      <c r="AB78" s="22">
        <v>0.28599999999999998</v>
      </c>
      <c r="AC78" s="22">
        <v>0.32400000000000001</v>
      </c>
      <c r="AD78" s="22">
        <v>0.61</v>
      </c>
      <c r="AE78" s="22">
        <v>0.13500000000000001</v>
      </c>
      <c r="AF78" s="21">
        <v>0</v>
      </c>
      <c r="AG78" s="21">
        <v>0</v>
      </c>
      <c r="AH78" s="21">
        <v>0</v>
      </c>
      <c r="AI78" s="21">
        <v>12</v>
      </c>
      <c r="AJ78" s="21">
        <v>3</v>
      </c>
      <c r="AK78" s="21">
        <v>0</v>
      </c>
      <c r="AL78" s="21">
        <v>7</v>
      </c>
      <c r="AM78" s="21">
        <v>10</v>
      </c>
      <c r="AN78" s="20" t="s">
        <v>1112</v>
      </c>
      <c r="AO78" s="23">
        <v>4.3942857142857141</v>
      </c>
      <c r="AP78" s="21">
        <v>60.623834750947566</v>
      </c>
      <c r="AQ78" s="22">
        <v>0.27738095238095239</v>
      </c>
      <c r="AR78" s="23">
        <v>-2.4665903358443946</v>
      </c>
      <c r="AS78" s="23">
        <v>4.3768774081663091</v>
      </c>
      <c r="AT78">
        <v>59.343788395873901</v>
      </c>
      <c r="AU78">
        <v>1.0215700141442716</v>
      </c>
      <c r="AV78">
        <v>55</v>
      </c>
      <c r="AW78" s="30">
        <v>0.76363636363636367</v>
      </c>
      <c r="AX78" s="29">
        <v>0.27272727272727271</v>
      </c>
      <c r="AY78" t="s">
        <v>1224</v>
      </c>
      <c r="AZ78" s="20" t="s">
        <v>276</v>
      </c>
      <c r="BA78" s="20" t="s">
        <v>78</v>
      </c>
      <c r="BB78" s="20" t="s">
        <v>745</v>
      </c>
      <c r="BC78" s="20">
        <v>25</v>
      </c>
      <c r="BD78" s="23">
        <v>-5.8728341329628439E-2</v>
      </c>
      <c r="BE78" s="20"/>
      <c r="BF78" s="20"/>
      <c r="BG78" s="20"/>
    </row>
    <row r="79" spans="1:59" x14ac:dyDescent="0.3">
      <c r="A79" t="s">
        <v>3</v>
      </c>
      <c r="B79" s="20" t="s">
        <v>89</v>
      </c>
      <c r="C79" s="20" t="s">
        <v>983</v>
      </c>
      <c r="D79" s="20" t="s">
        <v>109</v>
      </c>
      <c r="E79" s="20" t="s">
        <v>101</v>
      </c>
      <c r="F79" s="21">
        <v>10</v>
      </c>
      <c r="G79" s="21">
        <v>33</v>
      </c>
      <c r="H79" s="23">
        <v>3.3</v>
      </c>
      <c r="I79" s="21">
        <v>30</v>
      </c>
      <c r="J79" s="21">
        <v>0</v>
      </c>
      <c r="K79" s="23">
        <v>0</v>
      </c>
      <c r="L79" s="21">
        <v>3</v>
      </c>
      <c r="M79" s="21">
        <v>3</v>
      </c>
      <c r="N79" s="21">
        <v>0</v>
      </c>
      <c r="O79" s="21">
        <v>0</v>
      </c>
      <c r="P79" s="21">
        <v>0</v>
      </c>
      <c r="Q79" s="21">
        <v>1</v>
      </c>
      <c r="R79" s="21">
        <v>2</v>
      </c>
      <c r="S79" s="24">
        <v>6.0606060606060608E-2</v>
      </c>
      <c r="T79" s="21">
        <v>13</v>
      </c>
      <c r="U79" s="24">
        <v>0.39393939393939392</v>
      </c>
      <c r="V79" s="21">
        <v>15</v>
      </c>
      <c r="W79" s="24">
        <v>0.45454545454545453</v>
      </c>
      <c r="X79" s="21">
        <v>0</v>
      </c>
      <c r="Y79" s="21">
        <v>0</v>
      </c>
      <c r="Z79" s="22">
        <v>0.1</v>
      </c>
      <c r="AA79" s="23">
        <v>0.17647058823529413</v>
      </c>
      <c r="AB79" s="22">
        <v>0.182</v>
      </c>
      <c r="AC79" s="22">
        <v>0.1</v>
      </c>
      <c r="AD79" s="22">
        <v>0.28200000000000003</v>
      </c>
      <c r="AE79" s="22">
        <v>0</v>
      </c>
      <c r="AF79" s="21">
        <v>1</v>
      </c>
      <c r="AG79" s="21">
        <v>0</v>
      </c>
      <c r="AH79" s="21">
        <v>0</v>
      </c>
      <c r="AI79" s="21">
        <v>3</v>
      </c>
      <c r="AJ79" s="21">
        <v>0</v>
      </c>
      <c r="AK79" s="21">
        <v>1</v>
      </c>
      <c r="AL79" s="21">
        <v>10</v>
      </c>
      <c r="AM79" s="21">
        <v>4</v>
      </c>
      <c r="AN79" s="20" t="s">
        <v>366</v>
      </c>
      <c r="AO79" s="23">
        <v>0.57272727272727275</v>
      </c>
      <c r="AP79" s="21">
        <v>-25.926585090247588</v>
      </c>
      <c r="AQ79" s="22">
        <v>0.14454545454545453</v>
      </c>
      <c r="AR79" s="23">
        <v>-5.7498365061137644</v>
      </c>
      <c r="AS79" s="23">
        <v>-0.37282613581963964</v>
      </c>
      <c r="AT79">
        <v>-25.37915632925586</v>
      </c>
      <c r="AU79">
        <v>1.0215700141442716</v>
      </c>
      <c r="AV79">
        <v>55</v>
      </c>
      <c r="AW79" s="30">
        <v>0.6</v>
      </c>
      <c r="AX79" s="29">
        <v>0.18181818181818182</v>
      </c>
      <c r="AY79" t="s">
        <v>1224</v>
      </c>
      <c r="AZ79" s="20" t="s">
        <v>982</v>
      </c>
      <c r="BA79" s="20" t="s">
        <v>78</v>
      </c>
      <c r="BB79" s="20" t="s">
        <v>984</v>
      </c>
      <c r="BC79" s="20">
        <v>17</v>
      </c>
      <c r="BD79" s="23">
        <v>-0.17423746988223529</v>
      </c>
      <c r="BE79" s="20"/>
      <c r="BF79" s="20"/>
      <c r="BG79" s="20"/>
    </row>
    <row r="80" spans="1:59" x14ac:dyDescent="0.3">
      <c r="A80" t="s">
        <v>3</v>
      </c>
      <c r="B80" s="20" t="s">
        <v>95</v>
      </c>
      <c r="C80" s="20" t="s">
        <v>1488</v>
      </c>
      <c r="D80" s="20" t="s">
        <v>100</v>
      </c>
      <c r="E80" s="20" t="s">
        <v>101</v>
      </c>
      <c r="F80" s="21">
        <v>13</v>
      </c>
      <c r="G80" s="21">
        <v>34</v>
      </c>
      <c r="H80" s="23">
        <v>2.6153846153846154</v>
      </c>
      <c r="I80" s="21">
        <v>28</v>
      </c>
      <c r="J80" s="21">
        <v>5</v>
      </c>
      <c r="K80" s="23">
        <v>0.14705882352941177</v>
      </c>
      <c r="L80" s="21">
        <v>7</v>
      </c>
      <c r="M80" s="21">
        <v>7</v>
      </c>
      <c r="N80" s="21">
        <v>0</v>
      </c>
      <c r="O80" s="21">
        <v>0</v>
      </c>
      <c r="P80" s="21">
        <v>0</v>
      </c>
      <c r="Q80" s="21">
        <v>5</v>
      </c>
      <c r="R80" s="21">
        <v>4</v>
      </c>
      <c r="S80" s="24">
        <v>0.11764705882352941</v>
      </c>
      <c r="T80" s="21">
        <v>6</v>
      </c>
      <c r="U80" s="24">
        <v>0.17647058823529413</v>
      </c>
      <c r="V80" s="21">
        <v>10</v>
      </c>
      <c r="W80" s="24">
        <v>0.29411764705882354</v>
      </c>
      <c r="X80" s="21">
        <v>2</v>
      </c>
      <c r="Y80" s="21">
        <v>0</v>
      </c>
      <c r="Z80" s="22">
        <v>0.25</v>
      </c>
      <c r="AA80" s="23">
        <v>0.30434782608695654</v>
      </c>
      <c r="AB80" s="22">
        <v>0.33300000000000002</v>
      </c>
      <c r="AC80" s="22">
        <v>0.25</v>
      </c>
      <c r="AD80" s="22">
        <v>0.58299999999999996</v>
      </c>
      <c r="AE80" s="22">
        <v>0</v>
      </c>
      <c r="AF80" s="21">
        <v>0</v>
      </c>
      <c r="AG80" s="21">
        <v>1</v>
      </c>
      <c r="AH80" s="21">
        <v>1</v>
      </c>
      <c r="AI80" s="21">
        <v>7</v>
      </c>
      <c r="AJ80" s="21">
        <v>0</v>
      </c>
      <c r="AK80" s="21">
        <v>1</v>
      </c>
      <c r="AL80" s="21">
        <v>8</v>
      </c>
      <c r="AM80" s="21">
        <v>9</v>
      </c>
      <c r="AN80" s="20" t="s">
        <v>1610</v>
      </c>
      <c r="AO80" s="23">
        <v>2.9764705882352938</v>
      </c>
      <c r="AP80" s="21">
        <v>53.295920026253626</v>
      </c>
      <c r="AQ80" s="22">
        <v>0.27242424242424246</v>
      </c>
      <c r="AR80" s="23">
        <v>-2.1433098126231394</v>
      </c>
      <c r="AS80" s="23">
        <v>3.3966402658617167</v>
      </c>
      <c r="AT80">
        <v>52.170599458028818</v>
      </c>
      <c r="AU80">
        <v>1.0215700141442716</v>
      </c>
      <c r="AV80">
        <v>55</v>
      </c>
      <c r="AW80" s="30">
        <v>0.61818181818181817</v>
      </c>
      <c r="AX80" s="29">
        <v>0.23636363636363636</v>
      </c>
      <c r="AY80" t="s">
        <v>1224</v>
      </c>
      <c r="AZ80" s="20" t="s">
        <v>1489</v>
      </c>
      <c r="BA80" s="20" t="s">
        <v>78</v>
      </c>
      <c r="BB80" s="20" t="s">
        <v>1490</v>
      </c>
      <c r="BC80" s="20">
        <v>23</v>
      </c>
      <c r="BD80" s="23">
        <v>-6.3038523900680571E-2</v>
      </c>
      <c r="BE80" s="20"/>
      <c r="BF80" s="20"/>
      <c r="BG80" s="20"/>
    </row>
    <row r="81" spans="1:59" x14ac:dyDescent="0.3">
      <c r="A81" t="s">
        <v>3</v>
      </c>
      <c r="B81" s="20" t="s">
        <v>943</v>
      </c>
      <c r="C81" s="20" t="s">
        <v>527</v>
      </c>
      <c r="D81" s="20" t="s">
        <v>91</v>
      </c>
      <c r="E81" s="20" t="s">
        <v>101</v>
      </c>
      <c r="F81" s="21">
        <v>6</v>
      </c>
      <c r="G81" s="21">
        <v>26</v>
      </c>
      <c r="H81" s="23">
        <v>4.333333333333333</v>
      </c>
      <c r="I81" s="21">
        <v>17</v>
      </c>
      <c r="J81" s="21">
        <v>1</v>
      </c>
      <c r="K81" s="23">
        <v>3.8461538461538464E-2</v>
      </c>
      <c r="L81" s="21">
        <v>5</v>
      </c>
      <c r="M81" s="21">
        <v>4</v>
      </c>
      <c r="N81" s="21">
        <v>1</v>
      </c>
      <c r="O81" s="21">
        <v>0</v>
      </c>
      <c r="P81" s="21">
        <v>0</v>
      </c>
      <c r="Q81" s="21">
        <v>3</v>
      </c>
      <c r="R81" s="21">
        <v>6</v>
      </c>
      <c r="S81" s="24">
        <v>0.23076923076923078</v>
      </c>
      <c r="T81" s="21">
        <v>4</v>
      </c>
      <c r="U81" s="24">
        <v>0.15384615384615385</v>
      </c>
      <c r="V81" s="21">
        <v>10</v>
      </c>
      <c r="W81" s="24">
        <v>0.38461538461538464</v>
      </c>
      <c r="X81" s="21">
        <v>1</v>
      </c>
      <c r="Y81" s="21">
        <v>0</v>
      </c>
      <c r="Z81" s="22">
        <v>0.29399999999999998</v>
      </c>
      <c r="AA81" s="23">
        <v>0.38461538461538464</v>
      </c>
      <c r="AB81" s="22">
        <v>0.53800000000000003</v>
      </c>
      <c r="AC81" s="22">
        <v>0.35299999999999998</v>
      </c>
      <c r="AD81" s="22">
        <v>0.89100000000000001</v>
      </c>
      <c r="AE81" s="22">
        <v>5.8999999999999997E-2</v>
      </c>
      <c r="AF81" s="21">
        <v>3</v>
      </c>
      <c r="AG81" s="21">
        <v>0</v>
      </c>
      <c r="AH81" s="21">
        <v>0</v>
      </c>
      <c r="AI81" s="21">
        <v>6</v>
      </c>
      <c r="AJ81" s="21">
        <v>1</v>
      </c>
      <c r="AK81" s="21">
        <v>0</v>
      </c>
      <c r="AL81" s="21">
        <v>5</v>
      </c>
      <c r="AM81" s="21">
        <v>2</v>
      </c>
      <c r="AN81" s="20" t="s">
        <v>366</v>
      </c>
      <c r="AO81" s="23">
        <v>4.7707692307692309</v>
      </c>
      <c r="AP81" s="21">
        <v>134.17603579749658</v>
      </c>
      <c r="AQ81" s="22">
        <v>0.42807692307692302</v>
      </c>
      <c r="AR81" s="23">
        <v>1.8801024629037792</v>
      </c>
      <c r="AS81" s="23">
        <v>6.1165348758627864</v>
      </c>
      <c r="AT81">
        <v>131.34296615968165</v>
      </c>
      <c r="AU81">
        <v>1.0215700141442716</v>
      </c>
      <c r="AV81">
        <v>55</v>
      </c>
      <c r="AW81" s="30">
        <v>0.47272727272727272</v>
      </c>
      <c r="AX81" s="29">
        <v>0.10909090909090909</v>
      </c>
      <c r="AY81" t="s">
        <v>1224</v>
      </c>
      <c r="AZ81" s="20" t="s">
        <v>285</v>
      </c>
      <c r="BA81" s="20" t="s">
        <v>78</v>
      </c>
      <c r="BB81" s="20" t="s">
        <v>753</v>
      </c>
      <c r="BC81" s="20">
        <v>13</v>
      </c>
      <c r="BD81" s="23">
        <v>7.2311633188606894E-2</v>
      </c>
      <c r="BE81" s="20"/>
      <c r="BF81" s="20"/>
      <c r="BG81" s="20"/>
    </row>
    <row r="82" spans="1:59" x14ac:dyDescent="0.3">
      <c r="A82" t="s">
        <v>3</v>
      </c>
      <c r="B82" s="20" t="s">
        <v>181</v>
      </c>
      <c r="C82" s="20" t="s">
        <v>980</v>
      </c>
      <c r="D82" s="20" t="s">
        <v>109</v>
      </c>
      <c r="E82" s="20" t="s">
        <v>101</v>
      </c>
      <c r="F82" s="21">
        <v>6</v>
      </c>
      <c r="G82" s="21">
        <v>18</v>
      </c>
      <c r="H82" s="23">
        <v>3</v>
      </c>
      <c r="I82" s="21">
        <v>16</v>
      </c>
      <c r="J82" s="21">
        <v>3</v>
      </c>
      <c r="K82" s="23">
        <v>0.16666666666666666</v>
      </c>
      <c r="L82" s="21">
        <v>3</v>
      </c>
      <c r="M82" s="21">
        <v>2</v>
      </c>
      <c r="N82" s="21">
        <v>0</v>
      </c>
      <c r="O82" s="21">
        <v>1</v>
      </c>
      <c r="P82" s="21">
        <v>0</v>
      </c>
      <c r="Q82" s="21">
        <v>1</v>
      </c>
      <c r="R82" s="21">
        <v>2</v>
      </c>
      <c r="S82" s="24">
        <v>0.1111111111111111</v>
      </c>
      <c r="T82" s="21">
        <v>3</v>
      </c>
      <c r="U82" s="24">
        <v>0.16666666666666666</v>
      </c>
      <c r="V82" s="21">
        <v>5</v>
      </c>
      <c r="W82" s="24">
        <v>0.27777777777777779</v>
      </c>
      <c r="X82" s="21">
        <v>1</v>
      </c>
      <c r="Y82" s="21">
        <v>1</v>
      </c>
      <c r="Z82" s="22">
        <v>0.188</v>
      </c>
      <c r="AA82" s="23">
        <v>0.23076923076923078</v>
      </c>
      <c r="AB82" s="22">
        <v>0.27800000000000002</v>
      </c>
      <c r="AC82" s="22">
        <v>0.313</v>
      </c>
      <c r="AD82" s="22">
        <v>0.59099999999999997</v>
      </c>
      <c r="AE82" s="22">
        <v>0.125</v>
      </c>
      <c r="AF82" s="21">
        <v>0</v>
      </c>
      <c r="AG82" s="21">
        <v>0</v>
      </c>
      <c r="AH82" s="21">
        <v>0</v>
      </c>
      <c r="AI82" s="21">
        <v>5</v>
      </c>
      <c r="AJ82" s="21">
        <v>1</v>
      </c>
      <c r="AK82" s="21">
        <v>1</v>
      </c>
      <c r="AL82" s="21">
        <v>5</v>
      </c>
      <c r="AM82" s="21">
        <v>2</v>
      </c>
      <c r="AN82" s="20" t="s">
        <v>366</v>
      </c>
      <c r="AO82" s="23">
        <v>1.0066666666666666</v>
      </c>
      <c r="AP82" s="21">
        <v>55.617473531550978</v>
      </c>
      <c r="AQ82" s="22">
        <v>0.26555555555555554</v>
      </c>
      <c r="AR82" s="23">
        <v>-1.2422033116351758</v>
      </c>
      <c r="AS82" s="23">
        <v>1.6907114357979833</v>
      </c>
      <c r="AT82">
        <v>54.443134353487764</v>
      </c>
      <c r="AU82">
        <v>1.0215700141442716</v>
      </c>
      <c r="AV82">
        <v>55</v>
      </c>
      <c r="AW82" s="30">
        <v>0.32727272727272727</v>
      </c>
      <c r="AX82" s="29">
        <v>0.10909090909090909</v>
      </c>
      <c r="AY82" t="s">
        <v>1224</v>
      </c>
      <c r="AZ82" s="20" t="s">
        <v>979</v>
      </c>
      <c r="BA82" s="20" t="s">
        <v>78</v>
      </c>
      <c r="BB82" s="20" t="s">
        <v>981</v>
      </c>
      <c r="BC82" s="20">
        <v>13</v>
      </c>
      <c r="BD82" s="23">
        <v>-6.9011295090843097E-2</v>
      </c>
      <c r="BE82" s="20"/>
      <c r="BF82" s="20"/>
      <c r="BG82" s="20"/>
    </row>
    <row r="83" spans="1:59" x14ac:dyDescent="0.3">
      <c r="A83" t="s">
        <v>3</v>
      </c>
      <c r="B83" s="20" t="s">
        <v>943</v>
      </c>
      <c r="C83" s="20" t="s">
        <v>1030</v>
      </c>
      <c r="D83" s="20" t="s">
        <v>91</v>
      </c>
      <c r="E83" s="20" t="s">
        <v>101</v>
      </c>
      <c r="F83" s="21">
        <v>4</v>
      </c>
      <c r="G83" s="21">
        <v>18</v>
      </c>
      <c r="H83" s="23">
        <v>4.5</v>
      </c>
      <c r="I83" s="21">
        <v>13</v>
      </c>
      <c r="J83" s="21">
        <v>3</v>
      </c>
      <c r="K83" s="23">
        <v>0.16666666666666666</v>
      </c>
      <c r="L83" s="21">
        <v>3</v>
      </c>
      <c r="M83" s="21">
        <v>2</v>
      </c>
      <c r="N83" s="21">
        <v>1</v>
      </c>
      <c r="O83" s="21">
        <v>0</v>
      </c>
      <c r="P83" s="21">
        <v>0</v>
      </c>
      <c r="Q83" s="21">
        <v>3</v>
      </c>
      <c r="R83" s="21">
        <v>1</v>
      </c>
      <c r="S83" s="24">
        <v>5.5555555555555552E-2</v>
      </c>
      <c r="T83" s="21">
        <v>2</v>
      </c>
      <c r="U83" s="24">
        <v>0.1111111111111111</v>
      </c>
      <c r="V83" s="21">
        <v>3</v>
      </c>
      <c r="W83" s="24">
        <v>0.16666666666666666</v>
      </c>
      <c r="X83" s="21">
        <v>0</v>
      </c>
      <c r="Y83" s="21">
        <v>0</v>
      </c>
      <c r="Z83" s="22">
        <v>0.23100000000000001</v>
      </c>
      <c r="AA83" s="23">
        <v>0.23076923076923078</v>
      </c>
      <c r="AB83" s="22">
        <v>0.33300000000000002</v>
      </c>
      <c r="AC83" s="22">
        <v>0.308</v>
      </c>
      <c r="AD83" s="22">
        <v>0.64100000000000001</v>
      </c>
      <c r="AE83" s="22">
        <v>7.6999999999999985E-2</v>
      </c>
      <c r="AF83" s="21">
        <v>2</v>
      </c>
      <c r="AG83" s="21">
        <v>2</v>
      </c>
      <c r="AH83" s="21">
        <v>0</v>
      </c>
      <c r="AI83" s="21">
        <v>4</v>
      </c>
      <c r="AJ83" s="21">
        <v>1</v>
      </c>
      <c r="AK83" s="21">
        <v>0</v>
      </c>
      <c r="AL83" s="21">
        <v>2</v>
      </c>
      <c r="AM83" s="21">
        <v>8</v>
      </c>
      <c r="AN83" s="20" t="s">
        <v>371</v>
      </c>
      <c r="AO83" s="23">
        <v>1.9400000000000002</v>
      </c>
      <c r="AP83" s="21">
        <v>68.667870536923743</v>
      </c>
      <c r="AQ83" s="22">
        <v>0.28777777777777774</v>
      </c>
      <c r="AR83" s="23">
        <v>-0.89437722467865444</v>
      </c>
      <c r="AS83" s="23">
        <v>2.0385375227545044</v>
      </c>
      <c r="AT83">
        <v>67.217977804922228</v>
      </c>
      <c r="AU83">
        <v>1.0215700141442716</v>
      </c>
      <c r="AV83">
        <v>55</v>
      </c>
      <c r="AW83" s="30">
        <v>0.32727272727272727</v>
      </c>
      <c r="AX83" s="29">
        <v>7.2727272727272724E-2</v>
      </c>
      <c r="AY83" t="s">
        <v>1224</v>
      </c>
      <c r="AZ83" s="20" t="s">
        <v>1029</v>
      </c>
      <c r="BA83" s="20" t="s">
        <v>78</v>
      </c>
      <c r="BB83" s="20" t="s">
        <v>1031</v>
      </c>
      <c r="BC83" s="20">
        <v>13</v>
      </c>
      <c r="BD83" s="23">
        <v>-4.9687623593258581E-2</v>
      </c>
      <c r="BE83" s="20"/>
      <c r="BF83" s="20"/>
      <c r="BG83" s="20"/>
    </row>
    <row r="84" spans="1:59" x14ac:dyDescent="0.3">
      <c r="A84" t="s">
        <v>3</v>
      </c>
      <c r="B84" s="20" t="s">
        <v>943</v>
      </c>
      <c r="C84" s="20" t="s">
        <v>522</v>
      </c>
      <c r="D84" s="20" t="s">
        <v>109</v>
      </c>
      <c r="E84" s="20" t="s">
        <v>101</v>
      </c>
      <c r="F84" s="21">
        <v>5</v>
      </c>
      <c r="G84" s="21">
        <v>18</v>
      </c>
      <c r="H84" s="23">
        <v>3.6</v>
      </c>
      <c r="I84" s="21">
        <v>13</v>
      </c>
      <c r="J84" s="21">
        <v>3</v>
      </c>
      <c r="K84" s="23">
        <v>0.16666666666666666</v>
      </c>
      <c r="L84" s="21">
        <v>2</v>
      </c>
      <c r="M84" s="21">
        <v>2</v>
      </c>
      <c r="N84" s="21">
        <v>0</v>
      </c>
      <c r="O84" s="21">
        <v>0</v>
      </c>
      <c r="P84" s="21">
        <v>0</v>
      </c>
      <c r="Q84" s="21">
        <v>1</v>
      </c>
      <c r="R84" s="21">
        <v>4</v>
      </c>
      <c r="S84" s="24">
        <v>0.22222222222222221</v>
      </c>
      <c r="T84" s="21">
        <v>9</v>
      </c>
      <c r="U84" s="24">
        <v>0.5</v>
      </c>
      <c r="V84" s="21">
        <v>13</v>
      </c>
      <c r="W84" s="24">
        <v>0.72222222222222221</v>
      </c>
      <c r="X84" s="21">
        <v>0</v>
      </c>
      <c r="Y84" s="21">
        <v>0</v>
      </c>
      <c r="Z84" s="22">
        <v>0.154</v>
      </c>
      <c r="AA84" s="23">
        <v>0.5</v>
      </c>
      <c r="AB84" s="22">
        <v>0.35299999999999998</v>
      </c>
      <c r="AC84" s="22">
        <v>0.154</v>
      </c>
      <c r="AD84" s="22">
        <v>0.50700000000000001</v>
      </c>
      <c r="AE84" s="22">
        <v>0</v>
      </c>
      <c r="AF84" s="21">
        <v>0</v>
      </c>
      <c r="AG84" s="21">
        <v>0</v>
      </c>
      <c r="AH84" s="21">
        <v>1</v>
      </c>
      <c r="AI84" s="21">
        <v>2</v>
      </c>
      <c r="AJ84" s="21">
        <v>0</v>
      </c>
      <c r="AK84" s="21">
        <v>0</v>
      </c>
      <c r="AL84" s="21">
        <v>2</v>
      </c>
      <c r="AM84" s="21">
        <v>0</v>
      </c>
      <c r="AN84" s="20" t="s">
        <v>96</v>
      </c>
      <c r="AO84" s="23">
        <v>1.1866666666666665</v>
      </c>
      <c r="AP84" s="21">
        <v>33.080169832197612</v>
      </c>
      <c r="AQ84" s="22">
        <v>0.26705882352941179</v>
      </c>
      <c r="AR84" s="23">
        <v>-1.2186738998704691</v>
      </c>
      <c r="AS84" s="23">
        <v>1.7142408475626898</v>
      </c>
      <c r="AT84">
        <v>32.381696187419465</v>
      </c>
      <c r="AU84">
        <v>1.0215700141442716</v>
      </c>
      <c r="AV84">
        <v>55</v>
      </c>
      <c r="AW84" s="30">
        <v>0.32727272727272727</v>
      </c>
      <c r="AX84" s="29">
        <v>9.0909090909090912E-2</v>
      </c>
      <c r="AY84" t="s">
        <v>1224</v>
      </c>
      <c r="AZ84" s="20" t="s">
        <v>278</v>
      </c>
      <c r="BA84" s="20" t="s">
        <v>78</v>
      </c>
      <c r="BB84" s="20" t="s">
        <v>748</v>
      </c>
      <c r="BC84" s="20">
        <v>4</v>
      </c>
      <c r="BD84" s="23">
        <v>-6.77041055483594E-2</v>
      </c>
      <c r="BE84" s="20"/>
      <c r="BF84" s="20"/>
      <c r="BG84" s="20"/>
    </row>
    <row r="85" spans="1:59" x14ac:dyDescent="0.3">
      <c r="A85" t="s">
        <v>3</v>
      </c>
      <c r="B85" s="20" t="s">
        <v>943</v>
      </c>
      <c r="C85" s="20" t="s">
        <v>520</v>
      </c>
      <c r="D85" s="20" t="s">
        <v>109</v>
      </c>
      <c r="E85" s="20" t="s">
        <v>113</v>
      </c>
      <c r="F85" s="21">
        <v>3</v>
      </c>
      <c r="G85" s="21">
        <v>12</v>
      </c>
      <c r="H85" s="23">
        <v>4</v>
      </c>
      <c r="I85" s="21">
        <v>11</v>
      </c>
      <c r="J85" s="21">
        <v>0</v>
      </c>
      <c r="K85" s="23">
        <v>0</v>
      </c>
      <c r="L85" s="21">
        <v>1</v>
      </c>
      <c r="M85" s="21">
        <v>1</v>
      </c>
      <c r="N85" s="21">
        <v>0</v>
      </c>
      <c r="O85" s="21">
        <v>0</v>
      </c>
      <c r="P85" s="21">
        <v>0</v>
      </c>
      <c r="Q85" s="21">
        <v>0</v>
      </c>
      <c r="R85" s="21">
        <v>1</v>
      </c>
      <c r="S85" s="24">
        <v>8.3333333333333329E-2</v>
      </c>
      <c r="T85" s="21">
        <v>5</v>
      </c>
      <c r="U85" s="24">
        <v>0.41666666666666669</v>
      </c>
      <c r="V85" s="21">
        <v>6</v>
      </c>
      <c r="W85" s="24">
        <v>0.5</v>
      </c>
      <c r="X85" s="21">
        <v>0</v>
      </c>
      <c r="Y85" s="21">
        <v>0</v>
      </c>
      <c r="Z85" s="22">
        <v>9.0999999999999998E-2</v>
      </c>
      <c r="AA85" s="23">
        <v>0.16666666666666666</v>
      </c>
      <c r="AB85" s="22">
        <v>0.16700000000000001</v>
      </c>
      <c r="AC85" s="22">
        <v>9.0999999999999998E-2</v>
      </c>
      <c r="AD85" s="22">
        <v>0.25800000000000001</v>
      </c>
      <c r="AE85" s="22">
        <v>0</v>
      </c>
      <c r="AF85" s="21">
        <v>0</v>
      </c>
      <c r="AG85" s="21">
        <v>0</v>
      </c>
      <c r="AH85" s="21">
        <v>0</v>
      </c>
      <c r="AI85" s="21">
        <v>1</v>
      </c>
      <c r="AJ85" s="21">
        <v>0</v>
      </c>
      <c r="AK85" s="21">
        <v>1</v>
      </c>
      <c r="AL85" s="21">
        <v>3</v>
      </c>
      <c r="AM85" s="21">
        <v>2</v>
      </c>
      <c r="AN85" s="20" t="s">
        <v>374</v>
      </c>
      <c r="AO85" s="23">
        <v>0.105</v>
      </c>
      <c r="AP85" s="21">
        <v>-32.232496433744842</v>
      </c>
      <c r="AQ85" s="22">
        <v>0.13166666666666668</v>
      </c>
      <c r="AR85" s="23">
        <v>-2.2252369903654792</v>
      </c>
      <c r="AS85" s="23">
        <v>-0.26996049207670669</v>
      </c>
      <c r="AT85">
        <v>-31.551921050408588</v>
      </c>
      <c r="AU85">
        <v>1.0215700141442716</v>
      </c>
      <c r="AV85">
        <v>55</v>
      </c>
      <c r="AW85" s="30">
        <v>0.21818181818181817</v>
      </c>
      <c r="AX85" s="29">
        <v>5.4545454545454543E-2</v>
      </c>
      <c r="AY85" t="s">
        <v>1224</v>
      </c>
      <c r="AZ85" s="20" t="s">
        <v>277</v>
      </c>
      <c r="BA85" s="20" t="s">
        <v>78</v>
      </c>
      <c r="BB85" s="20" t="s">
        <v>746</v>
      </c>
      <c r="BC85" s="20">
        <v>6</v>
      </c>
      <c r="BD85" s="23">
        <v>-0.18543641586378992</v>
      </c>
      <c r="BE85" s="20"/>
      <c r="BF85" s="20"/>
      <c r="BG85" s="20"/>
    </row>
    <row r="86" spans="1:59" x14ac:dyDescent="0.3">
      <c r="A86" t="s">
        <v>3</v>
      </c>
      <c r="B86" s="20" t="s">
        <v>943</v>
      </c>
      <c r="C86" s="20" t="s">
        <v>1554</v>
      </c>
      <c r="D86" s="20" t="s">
        <v>156</v>
      </c>
      <c r="E86" s="20" t="s">
        <v>101</v>
      </c>
      <c r="F86" s="21">
        <v>5</v>
      </c>
      <c r="G86" s="21">
        <v>13</v>
      </c>
      <c r="H86" s="23">
        <v>2.6</v>
      </c>
      <c r="I86" s="21">
        <v>8</v>
      </c>
      <c r="J86" s="21">
        <v>1</v>
      </c>
      <c r="K86" s="23">
        <v>7.6923076923076927E-2</v>
      </c>
      <c r="L86" s="21">
        <v>3</v>
      </c>
      <c r="M86" s="21">
        <v>3</v>
      </c>
      <c r="N86" s="21">
        <v>0</v>
      </c>
      <c r="O86" s="21">
        <v>0</v>
      </c>
      <c r="P86" s="21">
        <v>0</v>
      </c>
      <c r="Q86" s="21">
        <v>2</v>
      </c>
      <c r="R86" s="21">
        <v>2</v>
      </c>
      <c r="S86" s="24">
        <v>0.15384615384615385</v>
      </c>
      <c r="T86" s="21">
        <v>4</v>
      </c>
      <c r="U86" s="24">
        <v>0.30769230769230771</v>
      </c>
      <c r="V86" s="21">
        <v>6</v>
      </c>
      <c r="W86" s="24">
        <v>0.46153846153846156</v>
      </c>
      <c r="X86" s="21">
        <v>0</v>
      </c>
      <c r="Y86" s="21">
        <v>0</v>
      </c>
      <c r="Z86" s="22">
        <v>0.375</v>
      </c>
      <c r="AA86" s="23">
        <v>0.5</v>
      </c>
      <c r="AB86" s="22">
        <v>0.46200000000000002</v>
      </c>
      <c r="AC86" s="22">
        <v>0.375</v>
      </c>
      <c r="AD86" s="22">
        <v>0.83699999999999997</v>
      </c>
      <c r="AE86" s="22">
        <v>0</v>
      </c>
      <c r="AF86" s="21">
        <v>1</v>
      </c>
      <c r="AG86" s="21">
        <v>2</v>
      </c>
      <c r="AH86" s="21">
        <v>0</v>
      </c>
      <c r="AI86" s="21">
        <v>3</v>
      </c>
      <c r="AJ86" s="21">
        <v>0</v>
      </c>
      <c r="AK86" s="21">
        <v>0</v>
      </c>
      <c r="AL86" s="21">
        <v>0</v>
      </c>
      <c r="AM86" s="21">
        <v>3</v>
      </c>
      <c r="AN86" s="20" t="s">
        <v>96</v>
      </c>
      <c r="AO86" s="23">
        <v>2.2246153846153849</v>
      </c>
      <c r="AP86" s="21">
        <v>120.14235834425931</v>
      </c>
      <c r="AQ86" s="22">
        <v>0.36692307692307691</v>
      </c>
      <c r="AR86" s="23">
        <v>0.24874688362580299</v>
      </c>
      <c r="AS86" s="23">
        <v>2.3669630901053065</v>
      </c>
      <c r="AT86">
        <v>117.60560380670312</v>
      </c>
      <c r="AU86">
        <v>1.0215700141442716</v>
      </c>
      <c r="AV86">
        <v>55</v>
      </c>
      <c r="AW86" s="30">
        <v>0.23636363636363636</v>
      </c>
      <c r="AX86" s="29">
        <v>9.0909090909090912E-2</v>
      </c>
      <c r="AY86" t="s">
        <v>1224</v>
      </c>
      <c r="AZ86" s="20" t="s">
        <v>1555</v>
      </c>
      <c r="BA86" s="20" t="s">
        <v>78</v>
      </c>
      <c r="BB86" s="20" t="s">
        <v>1556</v>
      </c>
      <c r="BC86" s="20">
        <v>6</v>
      </c>
      <c r="BD86" s="23">
        <v>1.9134375663523308E-2</v>
      </c>
      <c r="BE86" s="20"/>
      <c r="BF86" s="20"/>
      <c r="BG86" s="20"/>
    </row>
    <row r="87" spans="1:59" x14ac:dyDescent="0.3">
      <c r="A87" t="s">
        <v>3</v>
      </c>
      <c r="B87" s="20" t="s">
        <v>117</v>
      </c>
      <c r="C87" s="20" t="s">
        <v>528</v>
      </c>
      <c r="D87" s="20" t="s">
        <v>109</v>
      </c>
      <c r="E87" s="20" t="s">
        <v>241</v>
      </c>
      <c r="F87" s="21">
        <v>12</v>
      </c>
      <c r="G87" s="21">
        <v>13</v>
      </c>
      <c r="H87" s="23">
        <v>1.0833333333333333</v>
      </c>
      <c r="I87" s="21">
        <v>11</v>
      </c>
      <c r="J87" s="21">
        <v>1</v>
      </c>
      <c r="K87" s="23">
        <v>7.6923076923076927E-2</v>
      </c>
      <c r="L87" s="21">
        <v>2</v>
      </c>
      <c r="M87" s="21">
        <v>2</v>
      </c>
      <c r="N87" s="21">
        <v>0</v>
      </c>
      <c r="O87" s="21">
        <v>0</v>
      </c>
      <c r="P87" s="21">
        <v>0</v>
      </c>
      <c r="Q87" s="21">
        <v>0</v>
      </c>
      <c r="R87" s="21">
        <v>2</v>
      </c>
      <c r="S87" s="24">
        <v>0.15384615384615385</v>
      </c>
      <c r="T87" s="21">
        <v>5</v>
      </c>
      <c r="U87" s="24">
        <v>0.38461538461538464</v>
      </c>
      <c r="V87" s="21">
        <v>7</v>
      </c>
      <c r="W87" s="24">
        <v>0.53846153846153844</v>
      </c>
      <c r="X87" s="21">
        <v>0</v>
      </c>
      <c r="Y87" s="21">
        <v>0</v>
      </c>
      <c r="Z87" s="22">
        <v>0.182</v>
      </c>
      <c r="AA87" s="23">
        <v>0.33333333333333331</v>
      </c>
      <c r="AB87" s="22">
        <v>0.308</v>
      </c>
      <c r="AC87" s="22">
        <v>0.182</v>
      </c>
      <c r="AD87" s="22">
        <v>0.49</v>
      </c>
      <c r="AE87" s="22">
        <v>0</v>
      </c>
      <c r="AF87" s="21">
        <v>0</v>
      </c>
      <c r="AG87" s="21">
        <v>0</v>
      </c>
      <c r="AH87" s="21">
        <v>0</v>
      </c>
      <c r="AI87" s="21">
        <v>2</v>
      </c>
      <c r="AJ87" s="21">
        <v>0</v>
      </c>
      <c r="AK87" s="21">
        <v>0</v>
      </c>
      <c r="AL87" s="21">
        <v>1</v>
      </c>
      <c r="AM87" s="21">
        <v>3</v>
      </c>
      <c r="AN87" s="20" t="s">
        <v>372</v>
      </c>
      <c r="AO87" s="23">
        <v>0.77538461538461534</v>
      </c>
      <c r="AP87" s="21">
        <v>28.739285423892991</v>
      </c>
      <c r="AQ87" s="22">
        <v>0.24307692307692308</v>
      </c>
      <c r="AR87" s="23">
        <v>-1.1512531163741968</v>
      </c>
      <c r="AS87" s="23">
        <v>0.96696309010530701</v>
      </c>
      <c r="AT87">
        <v>28.132467697739486</v>
      </c>
      <c r="AU87">
        <v>1.0215700141442716</v>
      </c>
      <c r="AV87">
        <v>55</v>
      </c>
      <c r="AW87" s="30">
        <v>0.23636363636363636</v>
      </c>
      <c r="AX87" s="29">
        <v>0.21818181818181817</v>
      </c>
      <c r="AY87" t="s">
        <v>1224</v>
      </c>
      <c r="AZ87" s="20" t="s">
        <v>284</v>
      </c>
      <c r="BA87" s="20" t="s">
        <v>78</v>
      </c>
      <c r="BB87" s="20" t="s">
        <v>754</v>
      </c>
      <c r="BC87" s="20">
        <v>6</v>
      </c>
      <c r="BD87" s="23">
        <v>-8.855793202878437E-2</v>
      </c>
      <c r="BE87" s="20"/>
      <c r="BF87" s="20"/>
      <c r="BG87" s="20"/>
    </row>
    <row r="88" spans="1:59" x14ac:dyDescent="0.3">
      <c r="A88" t="s">
        <v>3</v>
      </c>
      <c r="B88" s="20" t="s">
        <v>186</v>
      </c>
      <c r="C88" s="20" t="s">
        <v>1668</v>
      </c>
      <c r="D88" s="20" t="s">
        <v>109</v>
      </c>
      <c r="E88" s="20" t="s">
        <v>241</v>
      </c>
      <c r="F88" s="21">
        <v>9</v>
      </c>
      <c r="G88" s="21">
        <v>3</v>
      </c>
      <c r="H88" s="23">
        <v>0.33333333333333331</v>
      </c>
      <c r="I88" s="21">
        <v>3</v>
      </c>
      <c r="J88" s="21">
        <v>1</v>
      </c>
      <c r="K88" s="23">
        <v>0.33333333333333331</v>
      </c>
      <c r="L88" s="21">
        <v>1</v>
      </c>
      <c r="M88" s="21">
        <v>1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4">
        <v>0</v>
      </c>
      <c r="T88" s="21">
        <v>2</v>
      </c>
      <c r="U88" s="24">
        <v>0.66666666666666663</v>
      </c>
      <c r="V88" s="21">
        <v>2</v>
      </c>
      <c r="W88" s="24">
        <v>0.66666666666666663</v>
      </c>
      <c r="X88" s="21">
        <v>0</v>
      </c>
      <c r="Y88" s="21">
        <v>0</v>
      </c>
      <c r="Z88" s="22">
        <v>0.33300000000000002</v>
      </c>
      <c r="AA88" s="23">
        <v>1</v>
      </c>
      <c r="AB88" s="22">
        <v>0.33300000000000002</v>
      </c>
      <c r="AC88" s="22">
        <v>0.33300000000000002</v>
      </c>
      <c r="AD88" s="22">
        <v>0.66600000000000004</v>
      </c>
      <c r="AE88" s="22">
        <v>0</v>
      </c>
      <c r="AF88" s="21">
        <v>0</v>
      </c>
      <c r="AG88" s="21">
        <v>0</v>
      </c>
      <c r="AH88" s="21">
        <v>0</v>
      </c>
      <c r="AI88" s="21">
        <v>1</v>
      </c>
      <c r="AJ88" s="21">
        <v>0</v>
      </c>
      <c r="AK88" s="21">
        <v>0</v>
      </c>
      <c r="AL88" s="21">
        <v>0</v>
      </c>
      <c r="AM88" s="21">
        <v>0</v>
      </c>
      <c r="AN88" s="20" t="s">
        <v>96</v>
      </c>
      <c r="AO88" s="23">
        <v>0.33333333333333331</v>
      </c>
      <c r="AP88" s="21">
        <v>75.29371127428152</v>
      </c>
      <c r="AQ88" s="22">
        <v>0.29666666666666669</v>
      </c>
      <c r="AR88" s="23">
        <v>-0.12587446498267413</v>
      </c>
      <c r="AS88" s="23">
        <v>0.36294465958951905</v>
      </c>
      <c r="AT88">
        <v>73.703916747548675</v>
      </c>
      <c r="AU88">
        <v>1.0215700141442716</v>
      </c>
      <c r="AV88">
        <v>55</v>
      </c>
      <c r="AW88" s="30">
        <v>5.4545454545454543E-2</v>
      </c>
      <c r="AX88" s="29">
        <v>0.16363636363636364</v>
      </c>
      <c r="AY88" t="s">
        <v>1224</v>
      </c>
      <c r="AZ88" s="20" t="s">
        <v>1669</v>
      </c>
      <c r="BA88" s="20" t="s">
        <v>78</v>
      </c>
      <c r="BB88" s="20" t="s">
        <v>1670</v>
      </c>
      <c r="BC88" s="20">
        <v>1</v>
      </c>
      <c r="BD88" s="23">
        <v>-4.1958154994224707E-2</v>
      </c>
      <c r="BE88" s="20"/>
      <c r="BF88" s="20"/>
      <c r="BG88" s="20"/>
    </row>
    <row r="89" spans="1:59" x14ac:dyDescent="0.3">
      <c r="A89" t="s">
        <v>4</v>
      </c>
      <c r="B89" s="20" t="s">
        <v>107</v>
      </c>
      <c r="C89" s="20" t="s">
        <v>384</v>
      </c>
      <c r="D89" s="20" t="s">
        <v>109</v>
      </c>
      <c r="E89" s="20" t="s">
        <v>101</v>
      </c>
      <c r="F89" s="21">
        <v>44</v>
      </c>
      <c r="G89" s="21">
        <v>167</v>
      </c>
      <c r="H89" s="23">
        <v>3.7954545454545454</v>
      </c>
      <c r="I89" s="21">
        <v>140</v>
      </c>
      <c r="J89" s="21">
        <v>23</v>
      </c>
      <c r="K89" s="23">
        <v>0.1377245508982036</v>
      </c>
      <c r="L89" s="21">
        <v>34</v>
      </c>
      <c r="M89" s="21">
        <v>31</v>
      </c>
      <c r="N89" s="21">
        <v>3</v>
      </c>
      <c r="O89" s="21">
        <v>0</v>
      </c>
      <c r="P89" s="21">
        <v>0</v>
      </c>
      <c r="Q89" s="21">
        <v>18</v>
      </c>
      <c r="R89" s="21">
        <v>19</v>
      </c>
      <c r="S89" s="24">
        <v>0.11377245508982035</v>
      </c>
      <c r="T89" s="21">
        <v>28</v>
      </c>
      <c r="U89" s="24">
        <v>0.16766467065868262</v>
      </c>
      <c r="V89" s="21">
        <v>47</v>
      </c>
      <c r="W89" s="24">
        <v>0.28143712574850299</v>
      </c>
      <c r="X89" s="21">
        <v>8</v>
      </c>
      <c r="Y89" s="21">
        <v>3</v>
      </c>
      <c r="Z89" s="22">
        <v>0.24299999999999999</v>
      </c>
      <c r="AA89" s="23">
        <v>0.2982456140350877</v>
      </c>
      <c r="AB89" s="22">
        <v>0.34499999999999997</v>
      </c>
      <c r="AC89" s="22">
        <v>0.26400000000000001</v>
      </c>
      <c r="AD89" s="22">
        <v>0.60899999999999999</v>
      </c>
      <c r="AE89" s="22">
        <v>2.1000000000000019E-2</v>
      </c>
      <c r="AF89" s="21">
        <v>4</v>
      </c>
      <c r="AG89" s="21">
        <v>2</v>
      </c>
      <c r="AH89" s="21">
        <v>2</v>
      </c>
      <c r="AI89" s="21">
        <v>37</v>
      </c>
      <c r="AJ89" s="21">
        <v>3</v>
      </c>
      <c r="AK89" s="21">
        <v>8</v>
      </c>
      <c r="AL89" s="21">
        <v>43</v>
      </c>
      <c r="AM89" s="21">
        <v>29</v>
      </c>
      <c r="AN89" s="20" t="s">
        <v>1648</v>
      </c>
      <c r="AO89" s="23">
        <v>13.557604790419164</v>
      </c>
      <c r="AP89" s="21">
        <v>60.142877781612761</v>
      </c>
      <c r="AQ89" s="22">
        <v>0.2872121212121212</v>
      </c>
      <c r="AR89" s="23">
        <v>-8.379976310913003</v>
      </c>
      <c r="AS89" s="23">
        <v>18.830954956939085</v>
      </c>
      <c r="AT89">
        <v>62.940220934245907</v>
      </c>
      <c r="AU89">
        <v>0.9555555555555556</v>
      </c>
      <c r="AV89">
        <v>56</v>
      </c>
      <c r="AW89" s="30">
        <v>2.9821428571428572</v>
      </c>
      <c r="AX89" s="29">
        <v>0.7857142857142857</v>
      </c>
      <c r="AY89" t="s">
        <v>1223</v>
      </c>
      <c r="AZ89" s="20" t="s">
        <v>108</v>
      </c>
      <c r="BA89" s="20" t="s">
        <v>65</v>
      </c>
      <c r="BB89" s="20" t="s">
        <v>610</v>
      </c>
      <c r="BC89" s="20">
        <v>114</v>
      </c>
      <c r="BD89" s="23">
        <v>-5.0179498867742534E-2</v>
      </c>
      <c r="BE89" s="20"/>
      <c r="BF89" s="20"/>
      <c r="BG89" s="20"/>
    </row>
    <row r="90" spans="1:59" x14ac:dyDescent="0.3">
      <c r="A90" t="s">
        <v>4</v>
      </c>
      <c r="B90" s="20" t="s">
        <v>117</v>
      </c>
      <c r="C90" s="20" t="s">
        <v>1014</v>
      </c>
      <c r="D90" s="20" t="s">
        <v>109</v>
      </c>
      <c r="E90" s="20" t="s">
        <v>101</v>
      </c>
      <c r="F90" s="21">
        <v>37</v>
      </c>
      <c r="G90" s="21">
        <v>163</v>
      </c>
      <c r="H90" s="23">
        <v>4.4054054054054053</v>
      </c>
      <c r="I90" s="21">
        <v>138</v>
      </c>
      <c r="J90" s="21">
        <v>26</v>
      </c>
      <c r="K90" s="23">
        <v>0.15950920245398773</v>
      </c>
      <c r="L90" s="21">
        <v>40</v>
      </c>
      <c r="M90" s="21">
        <v>29</v>
      </c>
      <c r="N90" s="21">
        <v>7</v>
      </c>
      <c r="O90" s="21">
        <v>1</v>
      </c>
      <c r="P90" s="21">
        <v>3</v>
      </c>
      <c r="Q90" s="21">
        <v>16</v>
      </c>
      <c r="R90" s="21">
        <v>19</v>
      </c>
      <c r="S90" s="24">
        <v>0.1165644171779141</v>
      </c>
      <c r="T90" s="21">
        <v>18</v>
      </c>
      <c r="U90" s="24">
        <v>0.11042944785276074</v>
      </c>
      <c r="V90" s="21">
        <v>40</v>
      </c>
      <c r="W90" s="24">
        <v>0.24539877300613497</v>
      </c>
      <c r="X90" s="21">
        <v>8</v>
      </c>
      <c r="Y90" s="21">
        <v>5</v>
      </c>
      <c r="Z90" s="22">
        <v>0.28999999999999998</v>
      </c>
      <c r="AA90" s="23">
        <v>0.31623931623931623</v>
      </c>
      <c r="AB90" s="22">
        <v>0.39900000000000002</v>
      </c>
      <c r="AC90" s="22">
        <v>0.42</v>
      </c>
      <c r="AD90" s="22">
        <v>0.81899999999999995</v>
      </c>
      <c r="AE90" s="22">
        <v>0.13</v>
      </c>
      <c r="AF90" s="21">
        <v>6</v>
      </c>
      <c r="AG90" s="21">
        <v>0</v>
      </c>
      <c r="AH90" s="21">
        <v>0</v>
      </c>
      <c r="AI90" s="21">
        <v>58</v>
      </c>
      <c r="AJ90" s="21">
        <v>11</v>
      </c>
      <c r="AK90" s="21">
        <v>0</v>
      </c>
      <c r="AL90" s="21">
        <v>37</v>
      </c>
      <c r="AM90" s="21">
        <v>38</v>
      </c>
      <c r="AN90" s="20" t="s">
        <v>1375</v>
      </c>
      <c r="AO90" s="23">
        <v>25.273619631901838</v>
      </c>
      <c r="AP90" s="21">
        <v>115.60231522369983</v>
      </c>
      <c r="AQ90" s="22">
        <v>0.36840490797546011</v>
      </c>
      <c r="AR90" s="23">
        <v>3.3289366779703524</v>
      </c>
      <c r="AS90" s="23">
        <v>29.888109113059517</v>
      </c>
      <c r="AT90">
        <v>120.97916709456959</v>
      </c>
      <c r="AU90">
        <v>0.9555555555555556</v>
      </c>
      <c r="AV90">
        <v>56</v>
      </c>
      <c r="AW90" s="30">
        <v>2.9107142857142856</v>
      </c>
      <c r="AX90" s="29">
        <v>0.6607142857142857</v>
      </c>
      <c r="AY90" t="s">
        <v>1223</v>
      </c>
      <c r="AZ90" s="20" t="s">
        <v>1013</v>
      </c>
      <c r="BA90" s="20" t="s">
        <v>65</v>
      </c>
      <c r="BB90" s="20" t="s">
        <v>1015</v>
      </c>
      <c r="BC90" s="20">
        <v>117</v>
      </c>
      <c r="BD90" s="23">
        <v>2.0422924404726088E-2</v>
      </c>
      <c r="BE90" s="20"/>
      <c r="BF90" s="20"/>
      <c r="BG90" s="20"/>
    </row>
    <row r="91" spans="1:59" x14ac:dyDescent="0.3">
      <c r="A91" t="s">
        <v>4</v>
      </c>
      <c r="B91" s="20" t="s">
        <v>211</v>
      </c>
      <c r="C91" s="20" t="s">
        <v>882</v>
      </c>
      <c r="D91" s="20" t="s">
        <v>109</v>
      </c>
      <c r="E91" s="20" t="s">
        <v>101</v>
      </c>
      <c r="F91" s="21">
        <v>37</v>
      </c>
      <c r="G91" s="21">
        <v>147</v>
      </c>
      <c r="H91" s="23">
        <v>3.9729729729729728</v>
      </c>
      <c r="I91" s="21">
        <v>122</v>
      </c>
      <c r="J91" s="21">
        <v>17</v>
      </c>
      <c r="K91" s="23">
        <v>0.11564625850340136</v>
      </c>
      <c r="L91" s="21">
        <v>29</v>
      </c>
      <c r="M91" s="21">
        <v>19</v>
      </c>
      <c r="N91" s="21">
        <v>6</v>
      </c>
      <c r="O91" s="21">
        <v>1</v>
      </c>
      <c r="P91" s="21">
        <v>3</v>
      </c>
      <c r="Q91" s="21">
        <v>18</v>
      </c>
      <c r="R91" s="21">
        <v>23</v>
      </c>
      <c r="S91" s="24">
        <v>0.15646258503401361</v>
      </c>
      <c r="T91" s="21">
        <v>27</v>
      </c>
      <c r="U91" s="24">
        <v>0.18367346938775511</v>
      </c>
      <c r="V91" s="21">
        <v>53</v>
      </c>
      <c r="W91" s="24">
        <v>0.36054421768707484</v>
      </c>
      <c r="X91" s="21">
        <v>0</v>
      </c>
      <c r="Y91" s="21">
        <v>0</v>
      </c>
      <c r="Z91" s="22">
        <v>0.23799999999999999</v>
      </c>
      <c r="AA91" s="23">
        <v>0.27659574468085107</v>
      </c>
      <c r="AB91" s="22">
        <v>0.35399999999999998</v>
      </c>
      <c r="AC91" s="22">
        <v>0.377</v>
      </c>
      <c r="AD91" s="22">
        <v>0.73099999999999998</v>
      </c>
      <c r="AE91" s="22">
        <v>0.13900000000000001</v>
      </c>
      <c r="AF91" s="21">
        <v>0</v>
      </c>
      <c r="AG91" s="21">
        <v>2</v>
      </c>
      <c r="AH91" s="21">
        <v>0</v>
      </c>
      <c r="AI91" s="21">
        <v>46</v>
      </c>
      <c r="AJ91" s="21">
        <v>10</v>
      </c>
      <c r="AK91" s="21">
        <v>2</v>
      </c>
      <c r="AL91" s="21">
        <v>32</v>
      </c>
      <c r="AM91" s="21">
        <v>32</v>
      </c>
      <c r="AN91" s="20" t="s">
        <v>364</v>
      </c>
      <c r="AO91" s="23">
        <v>18.034013605442176</v>
      </c>
      <c r="AP91" s="21">
        <v>92.444043121299075</v>
      </c>
      <c r="AQ91" s="22">
        <v>0.32870748299319724</v>
      </c>
      <c r="AR91" s="23">
        <v>-2.0721966102379965</v>
      </c>
      <c r="AS91" s="23">
        <v>21.87994049379947</v>
      </c>
      <c r="AT91">
        <v>96.743766057173445</v>
      </c>
      <c r="AU91">
        <v>0.9555555555555556</v>
      </c>
      <c r="AV91">
        <v>56</v>
      </c>
      <c r="AW91" s="30">
        <v>2.625</v>
      </c>
      <c r="AX91" s="29">
        <v>0.6607142857142857</v>
      </c>
      <c r="AY91" t="s">
        <v>1224</v>
      </c>
      <c r="AZ91" s="20" t="s">
        <v>881</v>
      </c>
      <c r="BA91" s="20" t="s">
        <v>65</v>
      </c>
      <c r="BB91" s="20" t="s">
        <v>883</v>
      </c>
      <c r="BC91" s="20">
        <v>94</v>
      </c>
      <c r="BD91" s="23">
        <v>-1.4096575579850317E-2</v>
      </c>
      <c r="BE91" s="20"/>
      <c r="BF91" s="20"/>
      <c r="BG91" s="20"/>
    </row>
    <row r="92" spans="1:59" x14ac:dyDescent="0.3">
      <c r="A92" t="s">
        <v>4</v>
      </c>
      <c r="B92" s="20" t="s">
        <v>103</v>
      </c>
      <c r="C92" s="20" t="s">
        <v>383</v>
      </c>
      <c r="D92" s="20" t="s">
        <v>91</v>
      </c>
      <c r="E92" s="20" t="s">
        <v>105</v>
      </c>
      <c r="F92" s="21">
        <v>37</v>
      </c>
      <c r="G92" s="21">
        <v>152</v>
      </c>
      <c r="H92" s="23">
        <v>4.1081081081081079</v>
      </c>
      <c r="I92" s="21">
        <v>119</v>
      </c>
      <c r="J92" s="21">
        <v>23</v>
      </c>
      <c r="K92" s="23">
        <v>0.15131578947368421</v>
      </c>
      <c r="L92" s="21">
        <v>34</v>
      </c>
      <c r="M92" s="21">
        <v>29</v>
      </c>
      <c r="N92" s="21">
        <v>4</v>
      </c>
      <c r="O92" s="21">
        <v>0</v>
      </c>
      <c r="P92" s="21">
        <v>1</v>
      </c>
      <c r="Q92" s="21">
        <v>15</v>
      </c>
      <c r="R92" s="21">
        <v>22</v>
      </c>
      <c r="S92" s="24">
        <v>0.14473684210526316</v>
      </c>
      <c r="T92" s="21">
        <v>28</v>
      </c>
      <c r="U92" s="24">
        <v>0.18421052631578946</v>
      </c>
      <c r="V92" s="21">
        <v>51</v>
      </c>
      <c r="W92" s="24">
        <v>0.33552631578947367</v>
      </c>
      <c r="X92" s="21">
        <v>9</v>
      </c>
      <c r="Y92" s="21">
        <v>5</v>
      </c>
      <c r="Z92" s="22">
        <v>0.28599999999999998</v>
      </c>
      <c r="AA92" s="23">
        <v>0.36263736263736263</v>
      </c>
      <c r="AB92" s="22">
        <v>0.434</v>
      </c>
      <c r="AC92" s="22">
        <v>0.34499999999999997</v>
      </c>
      <c r="AD92" s="22">
        <v>0.77899999999999991</v>
      </c>
      <c r="AE92" s="22">
        <v>5.8999999999999997E-2</v>
      </c>
      <c r="AF92" s="21">
        <v>10</v>
      </c>
      <c r="AG92" s="21">
        <v>1</v>
      </c>
      <c r="AH92" s="21">
        <v>0</v>
      </c>
      <c r="AI92" s="21">
        <v>41</v>
      </c>
      <c r="AJ92" s="21">
        <v>5</v>
      </c>
      <c r="AK92" s="21">
        <v>1</v>
      </c>
      <c r="AL92" s="21">
        <v>33</v>
      </c>
      <c r="AM92" s="21">
        <v>23</v>
      </c>
      <c r="AN92" s="20" t="s">
        <v>1458</v>
      </c>
      <c r="AO92" s="23">
        <v>21.52105263157895</v>
      </c>
      <c r="AP92" s="21">
        <v>104.87287992707283</v>
      </c>
      <c r="AQ92" s="22">
        <v>0.36427631578947367</v>
      </c>
      <c r="AR92" s="23">
        <v>2.5585923249358102</v>
      </c>
      <c r="AS92" s="23">
        <v>27.325427969926931</v>
      </c>
      <c r="AT92">
        <v>109.75068829577388</v>
      </c>
      <c r="AU92">
        <v>0.9555555555555556</v>
      </c>
      <c r="AV92">
        <v>56</v>
      </c>
      <c r="AW92" s="30">
        <v>2.7142857142857144</v>
      </c>
      <c r="AX92" s="29">
        <v>0.6607142857142857</v>
      </c>
      <c r="AY92" t="s">
        <v>1223</v>
      </c>
      <c r="AZ92" s="20" t="s">
        <v>104</v>
      </c>
      <c r="BA92" s="20" t="s">
        <v>65</v>
      </c>
      <c r="BB92" s="20" t="s">
        <v>609</v>
      </c>
      <c r="BC92" s="20">
        <v>91</v>
      </c>
      <c r="BD92" s="23">
        <v>1.6832844242998753E-2</v>
      </c>
      <c r="BE92" s="20"/>
      <c r="BF92" s="20"/>
      <c r="BG92" s="20"/>
    </row>
    <row r="93" spans="1:59" x14ac:dyDescent="0.3">
      <c r="A93" t="s">
        <v>4</v>
      </c>
      <c r="B93" s="20" t="s">
        <v>164</v>
      </c>
      <c r="C93" s="20" t="s">
        <v>948</v>
      </c>
      <c r="D93" s="20" t="s">
        <v>156</v>
      </c>
      <c r="E93" s="20" t="s">
        <v>101</v>
      </c>
      <c r="F93" s="21">
        <v>36</v>
      </c>
      <c r="G93" s="21">
        <v>139</v>
      </c>
      <c r="H93" s="23">
        <v>3.8611111111111112</v>
      </c>
      <c r="I93" s="21">
        <v>118</v>
      </c>
      <c r="J93" s="21">
        <v>19</v>
      </c>
      <c r="K93" s="23">
        <v>0.1366906474820144</v>
      </c>
      <c r="L93" s="21">
        <v>33</v>
      </c>
      <c r="M93" s="21">
        <v>23</v>
      </c>
      <c r="N93" s="21">
        <v>7</v>
      </c>
      <c r="O93" s="21">
        <v>0</v>
      </c>
      <c r="P93" s="21">
        <v>3</v>
      </c>
      <c r="Q93" s="21">
        <v>24</v>
      </c>
      <c r="R93" s="21">
        <v>17</v>
      </c>
      <c r="S93" s="24">
        <v>0.1223021582733813</v>
      </c>
      <c r="T93" s="21">
        <v>17</v>
      </c>
      <c r="U93" s="24">
        <v>0.1223021582733813</v>
      </c>
      <c r="V93" s="21">
        <v>37</v>
      </c>
      <c r="W93" s="24">
        <v>0.26618705035971224</v>
      </c>
      <c r="X93" s="21">
        <v>0</v>
      </c>
      <c r="Y93" s="21">
        <v>0</v>
      </c>
      <c r="Z93" s="22">
        <v>0.28000000000000003</v>
      </c>
      <c r="AA93" s="23">
        <v>0.30303030303030304</v>
      </c>
      <c r="AB93" s="22">
        <v>0.38100000000000001</v>
      </c>
      <c r="AC93" s="22">
        <v>0.41499999999999998</v>
      </c>
      <c r="AD93" s="22">
        <v>0.79600000000000004</v>
      </c>
      <c r="AE93" s="22">
        <v>0.13499999999999995</v>
      </c>
      <c r="AF93" s="21">
        <v>3</v>
      </c>
      <c r="AG93" s="21">
        <v>1</v>
      </c>
      <c r="AH93" s="21">
        <v>0</v>
      </c>
      <c r="AI93" s="21">
        <v>49</v>
      </c>
      <c r="AJ93" s="21">
        <v>10</v>
      </c>
      <c r="AK93" s="21">
        <v>0</v>
      </c>
      <c r="AL93" s="21">
        <v>30</v>
      </c>
      <c r="AM93" s="21">
        <v>34</v>
      </c>
      <c r="AN93" s="20" t="s">
        <v>1072</v>
      </c>
      <c r="AO93" s="23">
        <v>20.864460431654678</v>
      </c>
      <c r="AP93" s="21">
        <v>109.57241666257013</v>
      </c>
      <c r="AQ93" s="22">
        <v>0.35647482014388487</v>
      </c>
      <c r="AR93" s="23">
        <v>1.3968019630491375</v>
      </c>
      <c r="AS93" s="23">
        <v>24.045421401560755</v>
      </c>
      <c r="AT93">
        <v>114.66880813524782</v>
      </c>
      <c r="AU93">
        <v>0.9555555555555556</v>
      </c>
      <c r="AV93">
        <v>56</v>
      </c>
      <c r="AW93" s="30">
        <v>2.4821428571428572</v>
      </c>
      <c r="AX93" s="29">
        <v>0.6428571428571429</v>
      </c>
      <c r="AY93" t="s">
        <v>1224</v>
      </c>
      <c r="AZ93" s="20" t="s">
        <v>947</v>
      </c>
      <c r="BA93" s="20" t="s">
        <v>65</v>
      </c>
      <c r="BB93" s="20" t="s">
        <v>949</v>
      </c>
      <c r="BC93" s="20">
        <v>99</v>
      </c>
      <c r="BD93" s="23">
        <v>1.0048934985965019E-2</v>
      </c>
      <c r="BE93" s="20"/>
      <c r="BF93" s="20"/>
      <c r="BG93" s="20"/>
    </row>
    <row r="94" spans="1:59" x14ac:dyDescent="0.3">
      <c r="A94" t="s">
        <v>4</v>
      </c>
      <c r="B94" s="20" t="s">
        <v>121</v>
      </c>
      <c r="C94" s="20" t="s">
        <v>390</v>
      </c>
      <c r="D94" s="20" t="s">
        <v>91</v>
      </c>
      <c r="E94" s="20" t="s">
        <v>113</v>
      </c>
      <c r="F94" s="21">
        <v>34</v>
      </c>
      <c r="G94" s="21">
        <v>142</v>
      </c>
      <c r="H94" s="23">
        <v>4.1764705882352944</v>
      </c>
      <c r="I94" s="21">
        <v>117</v>
      </c>
      <c r="J94" s="21">
        <v>22</v>
      </c>
      <c r="K94" s="23">
        <v>0.15492957746478872</v>
      </c>
      <c r="L94" s="21">
        <v>34</v>
      </c>
      <c r="M94" s="21">
        <v>22</v>
      </c>
      <c r="N94" s="21">
        <v>6</v>
      </c>
      <c r="O94" s="21">
        <v>2</v>
      </c>
      <c r="P94" s="21">
        <v>4</v>
      </c>
      <c r="Q94" s="21">
        <v>20</v>
      </c>
      <c r="R94" s="21">
        <v>15</v>
      </c>
      <c r="S94" s="24">
        <v>0.10563380281690141</v>
      </c>
      <c r="T94" s="21">
        <v>24</v>
      </c>
      <c r="U94" s="24">
        <v>0.16901408450704225</v>
      </c>
      <c r="V94" s="21">
        <v>43</v>
      </c>
      <c r="W94" s="24">
        <v>0.30281690140845069</v>
      </c>
      <c r="X94" s="21">
        <v>0</v>
      </c>
      <c r="Y94" s="21">
        <v>0</v>
      </c>
      <c r="Z94" s="22">
        <v>0.29099999999999998</v>
      </c>
      <c r="AA94" s="23">
        <v>0.33333333333333331</v>
      </c>
      <c r="AB94" s="22">
        <v>0.40799999999999997</v>
      </c>
      <c r="AC94" s="22">
        <v>0.47899999999999998</v>
      </c>
      <c r="AD94" s="22">
        <v>0.88700000000000001</v>
      </c>
      <c r="AE94" s="22">
        <v>0.188</v>
      </c>
      <c r="AF94" s="21">
        <v>9</v>
      </c>
      <c r="AG94" s="21">
        <v>1</v>
      </c>
      <c r="AH94" s="21">
        <v>0</v>
      </c>
      <c r="AI94" s="21">
        <v>56</v>
      </c>
      <c r="AJ94" s="21">
        <v>12</v>
      </c>
      <c r="AK94" s="21">
        <v>3</v>
      </c>
      <c r="AL94" s="21">
        <v>18</v>
      </c>
      <c r="AM94" s="21">
        <v>36</v>
      </c>
      <c r="AN94" s="20" t="s">
        <v>365</v>
      </c>
      <c r="AO94" s="23">
        <v>24.308450704225354</v>
      </c>
      <c r="AP94" s="21">
        <v>133.59166457069333</v>
      </c>
      <c r="AQ94" s="22">
        <v>0.3920422535211267</v>
      </c>
      <c r="AR94" s="23">
        <v>5.8187535850229803</v>
      </c>
      <c r="AS94" s="23">
        <v>28.956192148106791</v>
      </c>
      <c r="AT94">
        <v>139.80523036467906</v>
      </c>
      <c r="AU94">
        <v>0.9555555555555556</v>
      </c>
      <c r="AV94">
        <v>56</v>
      </c>
      <c r="AW94" s="30">
        <v>2.5357142857142856</v>
      </c>
      <c r="AX94" s="29">
        <v>0.6071428571428571</v>
      </c>
      <c r="AY94" t="s">
        <v>1224</v>
      </c>
      <c r="AZ94" s="20" t="s">
        <v>122</v>
      </c>
      <c r="BA94" s="20" t="s">
        <v>65</v>
      </c>
      <c r="BB94" s="20" t="s">
        <v>616</v>
      </c>
      <c r="BC94" s="20">
        <v>90</v>
      </c>
      <c r="BD94" s="23">
        <v>4.0977137922697048E-2</v>
      </c>
      <c r="BE94" s="20"/>
      <c r="BF94" s="20"/>
      <c r="BG94" s="20"/>
    </row>
    <row r="95" spans="1:59" x14ac:dyDescent="0.3">
      <c r="A95" t="s">
        <v>4</v>
      </c>
      <c r="B95" s="20" t="s">
        <v>98</v>
      </c>
      <c r="C95" s="20" t="s">
        <v>1293</v>
      </c>
      <c r="D95" s="20" t="s">
        <v>91</v>
      </c>
      <c r="E95" s="20" t="s">
        <v>105</v>
      </c>
      <c r="F95" s="21">
        <v>24</v>
      </c>
      <c r="G95" s="21">
        <v>103</v>
      </c>
      <c r="H95" s="23">
        <v>4.291666666666667</v>
      </c>
      <c r="I95" s="21">
        <v>94</v>
      </c>
      <c r="J95" s="21">
        <v>16</v>
      </c>
      <c r="K95" s="23">
        <v>0.1553398058252427</v>
      </c>
      <c r="L95" s="21">
        <v>29</v>
      </c>
      <c r="M95" s="21">
        <v>20</v>
      </c>
      <c r="N95" s="21">
        <v>3</v>
      </c>
      <c r="O95" s="21">
        <v>2</v>
      </c>
      <c r="P95" s="21">
        <v>4</v>
      </c>
      <c r="Q95" s="21">
        <v>19</v>
      </c>
      <c r="R95" s="21">
        <v>5</v>
      </c>
      <c r="S95" s="24">
        <v>4.8543689320388349E-2</v>
      </c>
      <c r="T95" s="21">
        <v>21</v>
      </c>
      <c r="U95" s="24">
        <v>0.20388349514563106</v>
      </c>
      <c r="V95" s="21">
        <v>30</v>
      </c>
      <c r="W95" s="24">
        <v>0.29126213592233008</v>
      </c>
      <c r="X95" s="21">
        <v>7</v>
      </c>
      <c r="Y95" s="21">
        <v>4</v>
      </c>
      <c r="Z95" s="22">
        <v>0.309</v>
      </c>
      <c r="AA95" s="23">
        <v>0.352112676056338</v>
      </c>
      <c r="AB95" s="22">
        <v>0.35</v>
      </c>
      <c r="AC95" s="22">
        <v>0.51100000000000001</v>
      </c>
      <c r="AD95" s="22">
        <v>0.86099999999999999</v>
      </c>
      <c r="AE95" s="22">
        <v>0.20200000000000001</v>
      </c>
      <c r="AF95" s="21">
        <v>2</v>
      </c>
      <c r="AG95" s="21">
        <v>2</v>
      </c>
      <c r="AH95" s="21">
        <v>0</v>
      </c>
      <c r="AI95" s="21">
        <v>48</v>
      </c>
      <c r="AJ95" s="21">
        <v>9</v>
      </c>
      <c r="AK95" s="21">
        <v>1</v>
      </c>
      <c r="AL95" s="21">
        <v>12</v>
      </c>
      <c r="AM95" s="21">
        <v>30</v>
      </c>
      <c r="AN95" s="20" t="s">
        <v>1412</v>
      </c>
      <c r="AO95" s="23">
        <v>16.402912621359224</v>
      </c>
      <c r="AP95" s="21">
        <v>126.91305382605731</v>
      </c>
      <c r="AQ95" s="22">
        <v>0.37029126213592234</v>
      </c>
      <c r="AR95" s="23">
        <v>2.2725129341455785</v>
      </c>
      <c r="AS95" s="23">
        <v>19.055302877790876</v>
      </c>
      <c r="AT95">
        <v>132.815986562153</v>
      </c>
      <c r="AU95">
        <v>0.9555555555555556</v>
      </c>
      <c r="AV95">
        <v>56</v>
      </c>
      <c r="AW95" s="30">
        <v>1.8392857142857142</v>
      </c>
      <c r="AX95" s="29">
        <v>0.42857142857142855</v>
      </c>
      <c r="AY95" t="s">
        <v>1224</v>
      </c>
      <c r="AZ95" s="20" t="s">
        <v>1294</v>
      </c>
      <c r="BA95" s="20" t="s">
        <v>65</v>
      </c>
      <c r="BB95" s="20" t="s">
        <v>1295</v>
      </c>
      <c r="BC95" s="20">
        <v>71</v>
      </c>
      <c r="BD95" s="23">
        <v>2.2063232370345423E-2</v>
      </c>
      <c r="BE95" s="20"/>
      <c r="BF95" s="20"/>
      <c r="BG95" s="20"/>
    </row>
    <row r="96" spans="1:59" x14ac:dyDescent="0.3">
      <c r="A96" t="s">
        <v>4</v>
      </c>
      <c r="B96" s="20" t="s">
        <v>262</v>
      </c>
      <c r="C96" s="20" t="s">
        <v>885</v>
      </c>
      <c r="D96" s="20" t="s">
        <v>91</v>
      </c>
      <c r="E96" s="20" t="s">
        <v>113</v>
      </c>
      <c r="F96" s="21">
        <v>28</v>
      </c>
      <c r="G96" s="21">
        <v>114</v>
      </c>
      <c r="H96" s="23">
        <v>4.0714285714285712</v>
      </c>
      <c r="I96" s="21">
        <v>91</v>
      </c>
      <c r="J96" s="21">
        <v>16</v>
      </c>
      <c r="K96" s="23">
        <v>0.14035087719298245</v>
      </c>
      <c r="L96" s="21">
        <v>27</v>
      </c>
      <c r="M96" s="21">
        <v>18</v>
      </c>
      <c r="N96" s="21">
        <v>6</v>
      </c>
      <c r="O96" s="21">
        <v>0</v>
      </c>
      <c r="P96" s="21">
        <v>3</v>
      </c>
      <c r="Q96" s="21">
        <v>19</v>
      </c>
      <c r="R96" s="21">
        <v>12</v>
      </c>
      <c r="S96" s="24">
        <v>0.10526315789473684</v>
      </c>
      <c r="T96" s="21">
        <v>26</v>
      </c>
      <c r="U96" s="24">
        <v>0.22807017543859648</v>
      </c>
      <c r="V96" s="21">
        <v>41</v>
      </c>
      <c r="W96" s="24">
        <v>0.35964912280701755</v>
      </c>
      <c r="X96" s="21">
        <v>0</v>
      </c>
      <c r="Y96" s="21">
        <v>0</v>
      </c>
      <c r="Z96" s="22">
        <v>0.29699999999999999</v>
      </c>
      <c r="AA96" s="23">
        <v>0.38095238095238093</v>
      </c>
      <c r="AB96" s="22">
        <v>0.43</v>
      </c>
      <c r="AC96" s="22">
        <v>0.46200000000000002</v>
      </c>
      <c r="AD96" s="22">
        <v>0.89200000000000002</v>
      </c>
      <c r="AE96" s="22">
        <v>0.16500000000000004</v>
      </c>
      <c r="AF96" s="21">
        <v>10</v>
      </c>
      <c r="AG96" s="21">
        <v>1</v>
      </c>
      <c r="AH96" s="21">
        <v>0</v>
      </c>
      <c r="AI96" s="21">
        <v>42</v>
      </c>
      <c r="AJ96" s="21">
        <v>9</v>
      </c>
      <c r="AK96" s="21">
        <v>0</v>
      </c>
      <c r="AL96" s="21">
        <v>20</v>
      </c>
      <c r="AM96" s="21">
        <v>15</v>
      </c>
      <c r="AN96" s="20" t="s">
        <v>845</v>
      </c>
      <c r="AO96" s="23">
        <v>20.734736842105264</v>
      </c>
      <c r="AP96" s="21">
        <v>134.83631893042781</v>
      </c>
      <c r="AQ96" s="22">
        <v>0.39842105263157895</v>
      </c>
      <c r="AR96" s="23">
        <v>5.3037268523975118</v>
      </c>
      <c r="AS96" s="23">
        <v>23.878853586140853</v>
      </c>
      <c r="AT96">
        <v>141.10777562486629</v>
      </c>
      <c r="AU96">
        <v>0.9555555555555556</v>
      </c>
      <c r="AV96">
        <v>56</v>
      </c>
      <c r="AW96" s="30">
        <v>2.0357142857142856</v>
      </c>
      <c r="AX96" s="29">
        <v>0.5</v>
      </c>
      <c r="AY96" t="s">
        <v>1224</v>
      </c>
      <c r="AZ96" s="20" t="s">
        <v>884</v>
      </c>
      <c r="BA96" s="20" t="s">
        <v>65</v>
      </c>
      <c r="BB96" s="20" t="s">
        <v>886</v>
      </c>
      <c r="BC96" s="20">
        <v>63</v>
      </c>
      <c r="BD96" s="23">
        <v>4.6523919757872914E-2</v>
      </c>
      <c r="BE96" s="20"/>
      <c r="BF96" s="20"/>
      <c r="BG96" s="20"/>
    </row>
    <row r="97" spans="1:59" x14ac:dyDescent="0.3">
      <c r="A97" t="s">
        <v>4</v>
      </c>
      <c r="B97" s="20" t="s">
        <v>102</v>
      </c>
      <c r="C97" s="20" t="s">
        <v>1226</v>
      </c>
      <c r="D97" s="20" t="s">
        <v>91</v>
      </c>
      <c r="E97" s="20" t="s">
        <v>105</v>
      </c>
      <c r="F97" s="21">
        <v>24</v>
      </c>
      <c r="G97" s="21">
        <v>104</v>
      </c>
      <c r="H97" s="23">
        <v>4.333333333333333</v>
      </c>
      <c r="I97" s="21">
        <v>86</v>
      </c>
      <c r="J97" s="21">
        <v>24</v>
      </c>
      <c r="K97" s="23">
        <v>0.23076923076923078</v>
      </c>
      <c r="L97" s="21">
        <v>23</v>
      </c>
      <c r="M97" s="21">
        <v>16</v>
      </c>
      <c r="N97" s="21">
        <v>3</v>
      </c>
      <c r="O97" s="21">
        <v>4</v>
      </c>
      <c r="P97" s="21">
        <v>0</v>
      </c>
      <c r="Q97" s="21">
        <v>8</v>
      </c>
      <c r="R97" s="21">
        <v>8</v>
      </c>
      <c r="S97" s="24">
        <v>7.6923076923076927E-2</v>
      </c>
      <c r="T97" s="21">
        <v>20</v>
      </c>
      <c r="U97" s="24">
        <v>0.19230769230769232</v>
      </c>
      <c r="V97" s="21">
        <v>28</v>
      </c>
      <c r="W97" s="24">
        <v>0.26923076923076922</v>
      </c>
      <c r="X97" s="21">
        <v>8</v>
      </c>
      <c r="Y97" s="21">
        <v>0</v>
      </c>
      <c r="Z97" s="22">
        <v>0.26700000000000002</v>
      </c>
      <c r="AA97" s="23">
        <v>0.34848484848484851</v>
      </c>
      <c r="AB97" s="22">
        <v>0.39400000000000002</v>
      </c>
      <c r="AC97" s="22">
        <v>0.39500000000000002</v>
      </c>
      <c r="AD97" s="22">
        <v>0.78900000000000003</v>
      </c>
      <c r="AE97" s="22">
        <v>0.128</v>
      </c>
      <c r="AF97" s="21">
        <v>10</v>
      </c>
      <c r="AG97" s="21">
        <v>0</v>
      </c>
      <c r="AH97" s="21">
        <v>0</v>
      </c>
      <c r="AI97" s="21">
        <v>34</v>
      </c>
      <c r="AJ97" s="21">
        <v>7</v>
      </c>
      <c r="AK97" s="21">
        <v>3</v>
      </c>
      <c r="AL97" s="21">
        <v>26</v>
      </c>
      <c r="AM97" s="21">
        <v>15</v>
      </c>
      <c r="AN97" s="20" t="s">
        <v>1354</v>
      </c>
      <c r="AO97" s="23">
        <v>15.653076923076924</v>
      </c>
      <c r="AP97" s="21">
        <v>107.6696049269926</v>
      </c>
      <c r="AQ97" s="22">
        <v>0.35817307692307693</v>
      </c>
      <c r="AR97" s="23">
        <v>1.1986707211803389</v>
      </c>
      <c r="AS97" s="23">
        <v>18.144400373016367</v>
      </c>
      <c r="AT97">
        <v>112.67749352824806</v>
      </c>
      <c r="AU97">
        <v>0.9555555555555556</v>
      </c>
      <c r="AV97">
        <v>56</v>
      </c>
      <c r="AW97" s="30">
        <v>1.8571428571428572</v>
      </c>
      <c r="AX97" s="29">
        <v>0.42857142857142855</v>
      </c>
      <c r="AY97" t="s">
        <v>1224</v>
      </c>
      <c r="AZ97" s="20" t="s">
        <v>1225</v>
      </c>
      <c r="BA97" s="20" t="s">
        <v>65</v>
      </c>
      <c r="BB97" s="20" t="s">
        <v>1227</v>
      </c>
      <c r="BC97" s="20">
        <v>66</v>
      </c>
      <c r="BD97" s="23">
        <v>1.1525680011349413E-2</v>
      </c>
      <c r="BE97" s="20"/>
      <c r="BF97" s="20"/>
      <c r="BG97" s="20"/>
    </row>
    <row r="98" spans="1:59" x14ac:dyDescent="0.3">
      <c r="A98" t="s">
        <v>4</v>
      </c>
      <c r="B98" s="20" t="s">
        <v>166</v>
      </c>
      <c r="C98" s="20" t="s">
        <v>1055</v>
      </c>
      <c r="D98" s="20" t="s">
        <v>156</v>
      </c>
      <c r="E98" s="20" t="s">
        <v>105</v>
      </c>
      <c r="F98" s="21">
        <v>26</v>
      </c>
      <c r="G98" s="21">
        <v>102</v>
      </c>
      <c r="H98" s="23">
        <v>3.9230769230769229</v>
      </c>
      <c r="I98" s="21">
        <v>87</v>
      </c>
      <c r="J98" s="21">
        <v>6</v>
      </c>
      <c r="K98" s="23">
        <v>5.8823529411764705E-2</v>
      </c>
      <c r="L98" s="21">
        <v>21</v>
      </c>
      <c r="M98" s="21">
        <v>16</v>
      </c>
      <c r="N98" s="21">
        <v>4</v>
      </c>
      <c r="O98" s="21">
        <v>0</v>
      </c>
      <c r="P98" s="21">
        <v>1</v>
      </c>
      <c r="Q98" s="21">
        <v>17</v>
      </c>
      <c r="R98" s="21">
        <v>5</v>
      </c>
      <c r="S98" s="24">
        <v>4.9019607843137254E-2</v>
      </c>
      <c r="T98" s="21">
        <v>26</v>
      </c>
      <c r="U98" s="24">
        <v>0.25490196078431371</v>
      </c>
      <c r="V98" s="21">
        <v>32</v>
      </c>
      <c r="W98" s="24">
        <v>0.31372549019607843</v>
      </c>
      <c r="X98" s="21">
        <v>1</v>
      </c>
      <c r="Y98" s="21">
        <v>2</v>
      </c>
      <c r="Z98" s="22">
        <v>0.24099999999999999</v>
      </c>
      <c r="AA98" s="23">
        <v>0.32786885245901637</v>
      </c>
      <c r="AB98" s="22">
        <v>0.34300000000000003</v>
      </c>
      <c r="AC98" s="22">
        <v>0.32200000000000001</v>
      </c>
      <c r="AD98" s="22">
        <v>0.66500000000000004</v>
      </c>
      <c r="AE98" s="22">
        <v>8.1000000000000016E-2</v>
      </c>
      <c r="AF98" s="21">
        <v>9</v>
      </c>
      <c r="AG98" s="21">
        <v>1</v>
      </c>
      <c r="AH98" s="21">
        <v>0</v>
      </c>
      <c r="AI98" s="21">
        <v>28</v>
      </c>
      <c r="AJ98" s="21">
        <v>5</v>
      </c>
      <c r="AK98" s="21">
        <v>3</v>
      </c>
      <c r="AL98" s="21">
        <v>20</v>
      </c>
      <c r="AM98" s="21">
        <v>19</v>
      </c>
      <c r="AN98" s="20" t="s">
        <v>1283</v>
      </c>
      <c r="AO98" s="23">
        <v>9.6117647058823525</v>
      </c>
      <c r="AP98" s="21">
        <v>74.992080468543065</v>
      </c>
      <c r="AQ98" s="22">
        <v>0.30735294117647061</v>
      </c>
      <c r="AR98" s="23">
        <v>-3.3319057224543989</v>
      </c>
      <c r="AS98" s="23">
        <v>13.287944513000168</v>
      </c>
      <c r="AT98">
        <v>78.480084211265989</v>
      </c>
      <c r="AU98">
        <v>0.9555555555555556</v>
      </c>
      <c r="AV98">
        <v>56</v>
      </c>
      <c r="AW98" s="30">
        <v>1.8214285714285714</v>
      </c>
      <c r="AX98" s="29">
        <v>0.4642857142857143</v>
      </c>
      <c r="AY98" t="s">
        <v>1224</v>
      </c>
      <c r="AZ98" s="20" t="s">
        <v>1054</v>
      </c>
      <c r="BA98" s="20" t="s">
        <v>65</v>
      </c>
      <c r="BB98" s="20" t="s">
        <v>1056</v>
      </c>
      <c r="BC98" s="20">
        <v>61</v>
      </c>
      <c r="BD98" s="23">
        <v>-3.2665742377003912E-2</v>
      </c>
      <c r="BE98" s="20"/>
      <c r="BF98" s="20"/>
      <c r="BG98" s="20"/>
    </row>
    <row r="99" spans="1:59" x14ac:dyDescent="0.3">
      <c r="A99" t="s">
        <v>4</v>
      </c>
      <c r="B99" s="20" t="s">
        <v>140</v>
      </c>
      <c r="C99" s="20" t="s">
        <v>1304</v>
      </c>
      <c r="D99" s="20" t="s">
        <v>91</v>
      </c>
      <c r="E99" s="20" t="s">
        <v>101</v>
      </c>
      <c r="F99" s="21">
        <v>23</v>
      </c>
      <c r="G99" s="21">
        <v>100</v>
      </c>
      <c r="H99" s="23">
        <v>4.3478260869565215</v>
      </c>
      <c r="I99" s="21">
        <v>85</v>
      </c>
      <c r="J99" s="21">
        <v>19</v>
      </c>
      <c r="K99" s="23">
        <v>0.19</v>
      </c>
      <c r="L99" s="21">
        <v>27</v>
      </c>
      <c r="M99" s="21">
        <v>20</v>
      </c>
      <c r="N99" s="21">
        <v>5</v>
      </c>
      <c r="O99" s="21">
        <v>0</v>
      </c>
      <c r="P99" s="21">
        <v>2</v>
      </c>
      <c r="Q99" s="21">
        <v>10</v>
      </c>
      <c r="R99" s="21">
        <v>8</v>
      </c>
      <c r="S99" s="24">
        <v>0.08</v>
      </c>
      <c r="T99" s="21">
        <v>13</v>
      </c>
      <c r="U99" s="24">
        <v>0.13</v>
      </c>
      <c r="V99" s="21">
        <v>23</v>
      </c>
      <c r="W99" s="24">
        <v>0.23</v>
      </c>
      <c r="X99" s="21">
        <v>3</v>
      </c>
      <c r="Y99" s="21">
        <v>0</v>
      </c>
      <c r="Z99" s="22">
        <v>0.318</v>
      </c>
      <c r="AA99" s="23">
        <v>0.33783783783783783</v>
      </c>
      <c r="AB99" s="22">
        <v>0.374</v>
      </c>
      <c r="AC99" s="22">
        <v>0.44700000000000001</v>
      </c>
      <c r="AD99" s="22">
        <v>0.82099999999999995</v>
      </c>
      <c r="AE99" s="22">
        <v>0.129</v>
      </c>
      <c r="AF99" s="21">
        <v>2</v>
      </c>
      <c r="AG99" s="21">
        <v>4</v>
      </c>
      <c r="AH99" s="21">
        <v>1</v>
      </c>
      <c r="AI99" s="21">
        <v>38</v>
      </c>
      <c r="AJ99" s="21">
        <v>7</v>
      </c>
      <c r="AK99" s="21">
        <v>1</v>
      </c>
      <c r="AL99" s="21">
        <v>21</v>
      </c>
      <c r="AM99" s="21">
        <v>28</v>
      </c>
      <c r="AN99" s="20" t="s">
        <v>368</v>
      </c>
      <c r="AO99" s="23">
        <v>16.113600000000002</v>
      </c>
      <c r="AP99" s="21">
        <v>116.22387542329884</v>
      </c>
      <c r="AQ99" s="22">
        <v>0.35666666666666669</v>
      </c>
      <c r="AR99" s="23">
        <v>1.0215758049253552</v>
      </c>
      <c r="AS99" s="23">
        <v>17.315546623998461</v>
      </c>
      <c r="AT99">
        <v>121.62963707089412</v>
      </c>
      <c r="AU99">
        <v>0.9555555555555556</v>
      </c>
      <c r="AV99">
        <v>56</v>
      </c>
      <c r="AW99" s="30">
        <v>1.7857142857142858</v>
      </c>
      <c r="AX99" s="29">
        <v>0.4107142857142857</v>
      </c>
      <c r="AY99" t="s">
        <v>1224</v>
      </c>
      <c r="AZ99" s="20" t="s">
        <v>1305</v>
      </c>
      <c r="BA99" s="20" t="s">
        <v>65</v>
      </c>
      <c r="BB99" s="20" t="s">
        <v>1306</v>
      </c>
      <c r="BC99" s="20">
        <v>74</v>
      </c>
      <c r="BD99" s="23">
        <v>1.0215758049253551E-2</v>
      </c>
      <c r="BE99" s="20"/>
      <c r="BF99" s="20"/>
      <c r="BG99" s="20"/>
    </row>
    <row r="100" spans="1:59" x14ac:dyDescent="0.3">
      <c r="A100" t="s">
        <v>4</v>
      </c>
      <c r="B100" s="20" t="s">
        <v>119</v>
      </c>
      <c r="C100" s="20" t="s">
        <v>389</v>
      </c>
      <c r="D100" s="20" t="s">
        <v>100</v>
      </c>
      <c r="E100" s="20" t="s">
        <v>101</v>
      </c>
      <c r="F100" s="21">
        <v>25</v>
      </c>
      <c r="G100" s="21">
        <v>101</v>
      </c>
      <c r="H100" s="23">
        <v>4.04</v>
      </c>
      <c r="I100" s="21">
        <v>84</v>
      </c>
      <c r="J100" s="21">
        <v>10</v>
      </c>
      <c r="K100" s="23">
        <v>9.9009900990099015E-2</v>
      </c>
      <c r="L100" s="21">
        <v>16</v>
      </c>
      <c r="M100" s="21">
        <v>13</v>
      </c>
      <c r="N100" s="21">
        <v>2</v>
      </c>
      <c r="O100" s="21">
        <v>1</v>
      </c>
      <c r="P100" s="21">
        <v>0</v>
      </c>
      <c r="Q100" s="21">
        <v>10</v>
      </c>
      <c r="R100" s="21">
        <v>9</v>
      </c>
      <c r="S100" s="24">
        <v>8.9108910891089105E-2</v>
      </c>
      <c r="T100" s="21">
        <v>34</v>
      </c>
      <c r="U100" s="24">
        <v>0.33663366336633666</v>
      </c>
      <c r="V100" s="21">
        <v>43</v>
      </c>
      <c r="W100" s="24">
        <v>0.42574257425742573</v>
      </c>
      <c r="X100" s="21">
        <v>2</v>
      </c>
      <c r="Y100" s="21">
        <v>0</v>
      </c>
      <c r="Z100" s="22">
        <v>0.19</v>
      </c>
      <c r="AA100" s="23">
        <v>0.32</v>
      </c>
      <c r="AB100" s="22">
        <v>0.32700000000000001</v>
      </c>
      <c r="AC100" s="22">
        <v>0.23799999999999999</v>
      </c>
      <c r="AD100" s="22">
        <v>0.56499999999999995</v>
      </c>
      <c r="AE100" s="22">
        <v>4.7999999999999987E-2</v>
      </c>
      <c r="AF100" s="21">
        <v>8</v>
      </c>
      <c r="AG100" s="21">
        <v>0</v>
      </c>
      <c r="AH100" s="21">
        <v>0</v>
      </c>
      <c r="AI100" s="21">
        <v>20</v>
      </c>
      <c r="AJ100" s="21">
        <v>3</v>
      </c>
      <c r="AK100" s="21">
        <v>2</v>
      </c>
      <c r="AL100" s="21">
        <v>15</v>
      </c>
      <c r="AM100" s="21">
        <v>18</v>
      </c>
      <c r="AN100" s="20" t="s">
        <v>1367</v>
      </c>
      <c r="AO100" s="23">
        <v>7.8144554455445547</v>
      </c>
      <c r="AP100" s="21">
        <v>48.547273001102511</v>
      </c>
      <c r="AQ100" s="22">
        <v>0.27425742574257422</v>
      </c>
      <c r="AR100" s="23">
        <v>-6.2058895964456866</v>
      </c>
      <c r="AS100" s="23">
        <v>10.25102093081815</v>
      </c>
      <c r="AT100">
        <v>50.805285698828207</v>
      </c>
      <c r="AU100">
        <v>0.9555555555555556</v>
      </c>
      <c r="AV100">
        <v>56</v>
      </c>
      <c r="AW100" s="30">
        <v>1.8035714285714286</v>
      </c>
      <c r="AX100" s="29">
        <v>0.44642857142857145</v>
      </c>
      <c r="AY100" t="s">
        <v>1224</v>
      </c>
      <c r="AZ100" s="20" t="s">
        <v>120</v>
      </c>
      <c r="BA100" s="20" t="s">
        <v>65</v>
      </c>
      <c r="BB100" s="20" t="s">
        <v>615</v>
      </c>
      <c r="BC100" s="20">
        <v>50</v>
      </c>
      <c r="BD100" s="23">
        <v>-6.1444451449957291E-2</v>
      </c>
      <c r="BE100" s="20"/>
      <c r="BF100" s="20"/>
      <c r="BG100" s="20"/>
    </row>
    <row r="101" spans="1:59" x14ac:dyDescent="0.3">
      <c r="A101" t="s">
        <v>4</v>
      </c>
      <c r="B101" s="20" t="s">
        <v>89</v>
      </c>
      <c r="C101" s="20" t="s">
        <v>381</v>
      </c>
      <c r="D101" s="20" t="s">
        <v>91</v>
      </c>
      <c r="E101" s="20" t="s">
        <v>92</v>
      </c>
      <c r="F101" s="21">
        <v>22</v>
      </c>
      <c r="G101" s="21">
        <v>92</v>
      </c>
      <c r="H101" s="23">
        <v>4.1818181818181817</v>
      </c>
      <c r="I101" s="21">
        <v>76</v>
      </c>
      <c r="J101" s="21">
        <v>14</v>
      </c>
      <c r="K101" s="23">
        <v>0.15217391304347827</v>
      </c>
      <c r="L101" s="21">
        <v>16</v>
      </c>
      <c r="M101" s="21">
        <v>6</v>
      </c>
      <c r="N101" s="21">
        <v>4</v>
      </c>
      <c r="O101" s="21">
        <v>0</v>
      </c>
      <c r="P101" s="21">
        <v>6</v>
      </c>
      <c r="Q101" s="21">
        <v>17</v>
      </c>
      <c r="R101" s="21">
        <v>13</v>
      </c>
      <c r="S101" s="24">
        <v>0.14130434782608695</v>
      </c>
      <c r="T101" s="21">
        <v>34</v>
      </c>
      <c r="U101" s="24">
        <v>0.36956521739130432</v>
      </c>
      <c r="V101" s="21">
        <v>53</v>
      </c>
      <c r="W101" s="24">
        <v>0.57608695652173914</v>
      </c>
      <c r="X101" s="21">
        <v>2</v>
      </c>
      <c r="Y101" s="21">
        <v>0</v>
      </c>
      <c r="Z101" s="22">
        <v>0.21099999999999999</v>
      </c>
      <c r="AA101" s="23">
        <v>0.27027027027027029</v>
      </c>
      <c r="AB101" s="22">
        <v>0.33700000000000002</v>
      </c>
      <c r="AC101" s="22">
        <v>0.5</v>
      </c>
      <c r="AD101" s="22">
        <v>0.83699999999999997</v>
      </c>
      <c r="AE101" s="22">
        <v>0.28900000000000003</v>
      </c>
      <c r="AF101" s="21">
        <v>2</v>
      </c>
      <c r="AG101" s="21">
        <v>1</v>
      </c>
      <c r="AH101" s="21">
        <v>0</v>
      </c>
      <c r="AI101" s="21">
        <v>38</v>
      </c>
      <c r="AJ101" s="21">
        <v>10</v>
      </c>
      <c r="AK101" s="21">
        <v>0</v>
      </c>
      <c r="AL101" s="21">
        <v>8</v>
      </c>
      <c r="AM101" s="21">
        <v>16</v>
      </c>
      <c r="AN101" s="20" t="s">
        <v>365</v>
      </c>
      <c r="AO101" s="23">
        <v>14.644130434782609</v>
      </c>
      <c r="AP101" s="21">
        <v>120.59982304731123</v>
      </c>
      <c r="AQ101" s="22">
        <v>0.36336956521739128</v>
      </c>
      <c r="AR101" s="23">
        <v>1.476081624589294</v>
      </c>
      <c r="AS101" s="23">
        <v>16.466534778136552</v>
      </c>
      <c r="AT101">
        <v>126.20911714253501</v>
      </c>
      <c r="AU101">
        <v>0.9555555555555556</v>
      </c>
      <c r="AV101">
        <v>56</v>
      </c>
      <c r="AW101" s="30">
        <v>1.6428571428571428</v>
      </c>
      <c r="AX101" s="29">
        <v>0.39285714285714285</v>
      </c>
      <c r="AY101" t="s">
        <v>1224</v>
      </c>
      <c r="AZ101" s="20" t="s">
        <v>90</v>
      </c>
      <c r="BA101" s="20" t="s">
        <v>65</v>
      </c>
      <c r="BB101" s="20" t="s">
        <v>607</v>
      </c>
      <c r="BC101" s="20">
        <v>37</v>
      </c>
      <c r="BD101" s="23">
        <v>1.6044365484666239E-2</v>
      </c>
      <c r="BE101" s="20"/>
      <c r="BF101" s="20"/>
      <c r="BG101" s="20"/>
    </row>
    <row r="102" spans="1:59" x14ac:dyDescent="0.3">
      <c r="A102" t="s">
        <v>4</v>
      </c>
      <c r="B102" s="20" t="s">
        <v>114</v>
      </c>
      <c r="C102" s="20" t="s">
        <v>387</v>
      </c>
      <c r="D102" s="20" t="s">
        <v>109</v>
      </c>
      <c r="E102" s="20" t="s">
        <v>105</v>
      </c>
      <c r="F102" s="21">
        <v>29</v>
      </c>
      <c r="G102" s="21">
        <v>80</v>
      </c>
      <c r="H102" s="23">
        <v>2.7586206896551726</v>
      </c>
      <c r="I102" s="21">
        <v>72</v>
      </c>
      <c r="J102" s="21">
        <v>14</v>
      </c>
      <c r="K102" s="23">
        <v>0.17499999999999999</v>
      </c>
      <c r="L102" s="21">
        <v>16</v>
      </c>
      <c r="M102" s="21">
        <v>12</v>
      </c>
      <c r="N102" s="21">
        <v>4</v>
      </c>
      <c r="O102" s="21">
        <v>0</v>
      </c>
      <c r="P102" s="21">
        <v>0</v>
      </c>
      <c r="Q102" s="21">
        <v>9</v>
      </c>
      <c r="R102" s="21">
        <v>8</v>
      </c>
      <c r="S102" s="24">
        <v>0.1</v>
      </c>
      <c r="T102" s="21">
        <v>27</v>
      </c>
      <c r="U102" s="24">
        <v>0.33750000000000002</v>
      </c>
      <c r="V102" s="21">
        <v>35</v>
      </c>
      <c r="W102" s="24">
        <v>0.4375</v>
      </c>
      <c r="X102" s="21">
        <v>1</v>
      </c>
      <c r="Y102" s="21">
        <v>1</v>
      </c>
      <c r="Z102" s="22">
        <v>0.222</v>
      </c>
      <c r="AA102" s="23">
        <v>0.35555555555555557</v>
      </c>
      <c r="AB102" s="22">
        <v>0.3</v>
      </c>
      <c r="AC102" s="22">
        <v>0.27800000000000002</v>
      </c>
      <c r="AD102" s="22">
        <v>0.57800000000000007</v>
      </c>
      <c r="AE102" s="22">
        <v>5.6000000000000022E-2</v>
      </c>
      <c r="AF102" s="21">
        <v>0</v>
      </c>
      <c r="AG102" s="21">
        <v>0</v>
      </c>
      <c r="AH102" s="21">
        <v>0</v>
      </c>
      <c r="AI102" s="21">
        <v>20</v>
      </c>
      <c r="AJ102" s="21">
        <v>4</v>
      </c>
      <c r="AK102" s="21">
        <v>2</v>
      </c>
      <c r="AL102" s="21">
        <v>18</v>
      </c>
      <c r="AM102" s="21">
        <v>8</v>
      </c>
      <c r="AN102" s="20" t="s">
        <v>1608</v>
      </c>
      <c r="AO102" s="23">
        <v>5.9324999999999992</v>
      </c>
      <c r="AP102" s="21">
        <v>52.09152256038778</v>
      </c>
      <c r="AQ102" s="22">
        <v>0.26600000000000001</v>
      </c>
      <c r="AR102" s="23">
        <v>-5.4899857328713111</v>
      </c>
      <c r="AS102" s="23">
        <v>7.5451909223871736</v>
      </c>
      <c r="AT102">
        <v>54.51438407482442</v>
      </c>
      <c r="AU102">
        <v>0.9555555555555556</v>
      </c>
      <c r="AV102">
        <v>56</v>
      </c>
      <c r="AW102" s="30">
        <v>1.4285714285714286</v>
      </c>
      <c r="AX102" s="29">
        <v>0.5178571428571429</v>
      </c>
      <c r="AY102" t="s">
        <v>1224</v>
      </c>
      <c r="AZ102" s="20" t="s">
        <v>115</v>
      </c>
      <c r="BA102" s="20" t="s">
        <v>65</v>
      </c>
      <c r="BB102" s="20" t="s">
        <v>613</v>
      </c>
      <c r="BC102" s="20">
        <v>45</v>
      </c>
      <c r="BD102" s="23">
        <v>-6.8624821660891386E-2</v>
      </c>
      <c r="BE102" s="20"/>
      <c r="BF102" s="20"/>
      <c r="BG102" s="20"/>
    </row>
    <row r="103" spans="1:59" x14ac:dyDescent="0.3">
      <c r="A103" t="s">
        <v>4</v>
      </c>
      <c r="B103" s="20" t="s">
        <v>97</v>
      </c>
      <c r="C103" s="20" t="s">
        <v>385</v>
      </c>
      <c r="D103" s="20" t="s">
        <v>91</v>
      </c>
      <c r="E103" s="20" t="s">
        <v>105</v>
      </c>
      <c r="F103" s="21">
        <v>25</v>
      </c>
      <c r="G103" s="21">
        <v>83</v>
      </c>
      <c r="H103" s="23">
        <v>3.32</v>
      </c>
      <c r="I103" s="21">
        <v>61</v>
      </c>
      <c r="J103" s="21">
        <v>13</v>
      </c>
      <c r="K103" s="23">
        <v>0.15662650602409639</v>
      </c>
      <c r="L103" s="21">
        <v>16</v>
      </c>
      <c r="M103" s="21">
        <v>15</v>
      </c>
      <c r="N103" s="21">
        <v>0</v>
      </c>
      <c r="O103" s="21">
        <v>0</v>
      </c>
      <c r="P103" s="21">
        <v>1</v>
      </c>
      <c r="Q103" s="21">
        <v>6</v>
      </c>
      <c r="R103" s="21">
        <v>17</v>
      </c>
      <c r="S103" s="24">
        <v>0.20481927710843373</v>
      </c>
      <c r="T103" s="21">
        <v>15</v>
      </c>
      <c r="U103" s="24">
        <v>0.18072289156626506</v>
      </c>
      <c r="V103" s="21">
        <v>33</v>
      </c>
      <c r="W103" s="24">
        <v>0.39759036144578314</v>
      </c>
      <c r="X103" s="21">
        <v>1</v>
      </c>
      <c r="Y103" s="21">
        <v>2</v>
      </c>
      <c r="Z103" s="22">
        <v>0.26200000000000001</v>
      </c>
      <c r="AA103" s="23">
        <v>0.32608695652173914</v>
      </c>
      <c r="AB103" s="22">
        <v>0.432</v>
      </c>
      <c r="AC103" s="22">
        <v>0.311</v>
      </c>
      <c r="AD103" s="22">
        <v>0.74299999999999999</v>
      </c>
      <c r="AE103" s="22">
        <v>4.8999999999999988E-2</v>
      </c>
      <c r="AF103" s="21">
        <v>2</v>
      </c>
      <c r="AG103" s="21">
        <v>1</v>
      </c>
      <c r="AH103" s="21">
        <v>2</v>
      </c>
      <c r="AI103" s="21">
        <v>19</v>
      </c>
      <c r="AJ103" s="21">
        <v>1</v>
      </c>
      <c r="AK103" s="21">
        <v>4</v>
      </c>
      <c r="AL103" s="21">
        <v>18</v>
      </c>
      <c r="AM103" s="21">
        <v>12</v>
      </c>
      <c r="AN103" s="20" t="s">
        <v>374</v>
      </c>
      <c r="AO103" s="23">
        <v>9.0913253012048205</v>
      </c>
      <c r="AP103" s="21">
        <v>95.338988700526443</v>
      </c>
      <c r="AQ103" s="22">
        <v>0.35333333333333328</v>
      </c>
      <c r="AR103" s="23">
        <v>0.6073282079431116</v>
      </c>
      <c r="AS103" s="23">
        <v>14.13132398777379</v>
      </c>
      <c r="AT103">
        <v>99.773360267992786</v>
      </c>
      <c r="AU103">
        <v>0.9555555555555556</v>
      </c>
      <c r="AV103">
        <v>56</v>
      </c>
      <c r="AW103" s="30">
        <v>1.4821428571428572</v>
      </c>
      <c r="AX103" s="29">
        <v>0.44642857142857145</v>
      </c>
      <c r="AY103" t="s">
        <v>1224</v>
      </c>
      <c r="AZ103" s="20" t="s">
        <v>111</v>
      </c>
      <c r="BA103" s="20" t="s">
        <v>65</v>
      </c>
      <c r="BB103" s="20" t="s">
        <v>611</v>
      </c>
      <c r="BC103" s="20">
        <v>46</v>
      </c>
      <c r="BD103" s="23">
        <v>7.3172073246158022E-3</v>
      </c>
      <c r="BE103" s="20"/>
      <c r="BF103" s="20"/>
      <c r="BG103" s="20"/>
    </row>
    <row r="104" spans="1:59" x14ac:dyDescent="0.3">
      <c r="A104" t="s">
        <v>4</v>
      </c>
      <c r="B104" s="20" t="s">
        <v>125</v>
      </c>
      <c r="C104" s="20" t="s">
        <v>392</v>
      </c>
      <c r="D104" s="20" t="s">
        <v>91</v>
      </c>
      <c r="E104" s="20" t="s">
        <v>101</v>
      </c>
      <c r="F104" s="21">
        <v>22</v>
      </c>
      <c r="G104" s="21">
        <v>82</v>
      </c>
      <c r="H104" s="23">
        <v>3.7272727272727271</v>
      </c>
      <c r="I104" s="21">
        <v>70</v>
      </c>
      <c r="J104" s="21">
        <v>7</v>
      </c>
      <c r="K104" s="23">
        <v>8.5365853658536592E-2</v>
      </c>
      <c r="L104" s="21">
        <v>12</v>
      </c>
      <c r="M104" s="21">
        <v>9</v>
      </c>
      <c r="N104" s="21">
        <v>2</v>
      </c>
      <c r="O104" s="21">
        <v>0</v>
      </c>
      <c r="P104" s="21">
        <v>1</v>
      </c>
      <c r="Q104" s="21">
        <v>11</v>
      </c>
      <c r="R104" s="21">
        <v>5</v>
      </c>
      <c r="S104" s="24">
        <v>6.097560975609756E-2</v>
      </c>
      <c r="T104" s="21">
        <v>15</v>
      </c>
      <c r="U104" s="24">
        <v>0.18292682926829268</v>
      </c>
      <c r="V104" s="21">
        <v>21</v>
      </c>
      <c r="W104" s="24">
        <v>0.25609756097560976</v>
      </c>
      <c r="X104" s="21">
        <v>1</v>
      </c>
      <c r="Y104" s="21">
        <v>1</v>
      </c>
      <c r="Z104" s="22">
        <v>0.17100000000000001</v>
      </c>
      <c r="AA104" s="23">
        <v>0.19642857142857142</v>
      </c>
      <c r="AB104" s="22">
        <v>0.26800000000000002</v>
      </c>
      <c r="AC104" s="22">
        <v>0.24299999999999999</v>
      </c>
      <c r="AD104" s="22">
        <v>0.51100000000000001</v>
      </c>
      <c r="AE104" s="22">
        <v>7.1999999999999981E-2</v>
      </c>
      <c r="AF104" s="21">
        <v>5</v>
      </c>
      <c r="AG104" s="21">
        <v>2</v>
      </c>
      <c r="AH104" s="21">
        <v>0</v>
      </c>
      <c r="AI104" s="21">
        <v>17</v>
      </c>
      <c r="AJ104" s="21">
        <v>3</v>
      </c>
      <c r="AK104" s="21">
        <v>1</v>
      </c>
      <c r="AL104" s="21">
        <v>12</v>
      </c>
      <c r="AM104" s="21">
        <v>26</v>
      </c>
      <c r="AN104" s="20" t="s">
        <v>1263</v>
      </c>
      <c r="AO104" s="23">
        <v>5.1609756097560977</v>
      </c>
      <c r="AP104" s="21">
        <v>34.451380348250147</v>
      </c>
      <c r="AQ104" s="22">
        <v>0.24024390243902438</v>
      </c>
      <c r="AR104" s="23">
        <v>-7.4637571153235296</v>
      </c>
      <c r="AS104" s="23">
        <v>5.8972989563164164</v>
      </c>
      <c r="AT104">
        <v>36.053770131889685</v>
      </c>
      <c r="AU104">
        <v>0.9555555555555556</v>
      </c>
      <c r="AV104">
        <v>56</v>
      </c>
      <c r="AW104" s="30">
        <v>1.4642857142857142</v>
      </c>
      <c r="AX104" s="29">
        <v>0.39285714285714285</v>
      </c>
      <c r="AY104" t="s">
        <v>1224</v>
      </c>
      <c r="AZ104" s="20" t="s">
        <v>126</v>
      </c>
      <c r="BA104" s="20" t="s">
        <v>65</v>
      </c>
      <c r="BB104" s="20" t="s">
        <v>618</v>
      </c>
      <c r="BC104" s="20">
        <v>56</v>
      </c>
      <c r="BD104" s="23">
        <v>-9.1021428235652804E-2</v>
      </c>
      <c r="BE104" s="20"/>
      <c r="BF104" s="20"/>
      <c r="BG104" s="20"/>
    </row>
    <row r="105" spans="1:59" x14ac:dyDescent="0.3">
      <c r="A105" t="s">
        <v>4</v>
      </c>
      <c r="B105" s="20" t="s">
        <v>943</v>
      </c>
      <c r="C105" s="20" t="s">
        <v>832</v>
      </c>
      <c r="D105" s="20" t="s">
        <v>109</v>
      </c>
      <c r="E105" s="20" t="s">
        <v>113</v>
      </c>
      <c r="F105" s="21">
        <v>18</v>
      </c>
      <c r="G105" s="21">
        <v>77</v>
      </c>
      <c r="H105" s="23">
        <v>4.2777777777777777</v>
      </c>
      <c r="I105" s="21">
        <v>68</v>
      </c>
      <c r="J105" s="21">
        <v>9</v>
      </c>
      <c r="K105" s="23">
        <v>0.11688311688311688</v>
      </c>
      <c r="L105" s="21">
        <v>15</v>
      </c>
      <c r="M105" s="21">
        <v>10</v>
      </c>
      <c r="N105" s="21">
        <v>4</v>
      </c>
      <c r="O105" s="21">
        <v>0</v>
      </c>
      <c r="P105" s="21">
        <v>1</v>
      </c>
      <c r="Q105" s="21">
        <v>8</v>
      </c>
      <c r="R105" s="21">
        <v>6</v>
      </c>
      <c r="S105" s="24">
        <v>7.792207792207792E-2</v>
      </c>
      <c r="T105" s="21">
        <v>10</v>
      </c>
      <c r="U105" s="24">
        <v>0.12987012987012986</v>
      </c>
      <c r="V105" s="21">
        <v>17</v>
      </c>
      <c r="W105" s="24">
        <v>0.22077922077922077</v>
      </c>
      <c r="X105" s="21">
        <v>1</v>
      </c>
      <c r="Y105" s="21">
        <v>0</v>
      </c>
      <c r="Z105" s="22">
        <v>0.221</v>
      </c>
      <c r="AA105" s="23">
        <v>0.24561403508771928</v>
      </c>
      <c r="AB105" s="22">
        <v>0.312</v>
      </c>
      <c r="AC105" s="22">
        <v>0.32400000000000001</v>
      </c>
      <c r="AD105" s="22">
        <v>0.63600000000000001</v>
      </c>
      <c r="AE105" s="22">
        <v>0.10300000000000001</v>
      </c>
      <c r="AF105" s="21">
        <v>3</v>
      </c>
      <c r="AG105" s="21">
        <v>0</v>
      </c>
      <c r="AH105" s="21">
        <v>0</v>
      </c>
      <c r="AI105" s="21">
        <v>22</v>
      </c>
      <c r="AJ105" s="21">
        <v>5</v>
      </c>
      <c r="AK105" s="21">
        <v>0</v>
      </c>
      <c r="AL105" s="21">
        <v>11</v>
      </c>
      <c r="AM105" s="21">
        <v>28</v>
      </c>
      <c r="AN105" s="20" t="s">
        <v>1292</v>
      </c>
      <c r="AO105" s="23">
        <v>7.7485714285714282</v>
      </c>
      <c r="AP105" s="21">
        <v>67.419556459564902</v>
      </c>
      <c r="AQ105" s="22">
        <v>0.29064935064935066</v>
      </c>
      <c r="AR105" s="23">
        <v>-3.6336764852799415</v>
      </c>
      <c r="AS105" s="23">
        <v>8.9126810454063499</v>
      </c>
      <c r="AT105">
        <v>70.555349783265598</v>
      </c>
      <c r="AU105">
        <v>0.9555555555555556</v>
      </c>
      <c r="AV105">
        <v>56</v>
      </c>
      <c r="AW105" s="30">
        <v>1.375</v>
      </c>
      <c r="AX105" s="29">
        <v>0.32142857142857145</v>
      </c>
      <c r="AY105" t="s">
        <v>1224</v>
      </c>
      <c r="AZ105" s="20" t="s">
        <v>831</v>
      </c>
      <c r="BA105" s="20" t="s">
        <v>65</v>
      </c>
      <c r="BB105" s="20" t="s">
        <v>833</v>
      </c>
      <c r="BC105" s="20">
        <v>57</v>
      </c>
      <c r="BD105" s="23">
        <v>-4.7190603704934303E-2</v>
      </c>
      <c r="BE105" s="20"/>
      <c r="BF105" s="20"/>
      <c r="BG105" s="20"/>
    </row>
    <row r="106" spans="1:59" x14ac:dyDescent="0.3">
      <c r="A106" t="s">
        <v>4</v>
      </c>
      <c r="B106" s="20" t="s">
        <v>1307</v>
      </c>
      <c r="C106" s="20" t="s">
        <v>1308</v>
      </c>
      <c r="D106" s="20" t="s">
        <v>91</v>
      </c>
      <c r="E106" s="20" t="s">
        <v>101</v>
      </c>
      <c r="F106" s="21">
        <v>18</v>
      </c>
      <c r="G106" s="21">
        <v>66</v>
      </c>
      <c r="H106" s="23">
        <v>3.6666666666666665</v>
      </c>
      <c r="I106" s="21">
        <v>62</v>
      </c>
      <c r="J106" s="21">
        <v>5</v>
      </c>
      <c r="K106" s="23">
        <v>7.575757575757576E-2</v>
      </c>
      <c r="L106" s="21">
        <v>12</v>
      </c>
      <c r="M106" s="21">
        <v>8</v>
      </c>
      <c r="N106" s="21">
        <v>4</v>
      </c>
      <c r="O106" s="21">
        <v>0</v>
      </c>
      <c r="P106" s="21">
        <v>0</v>
      </c>
      <c r="Q106" s="21">
        <v>4</v>
      </c>
      <c r="R106" s="21">
        <v>3</v>
      </c>
      <c r="S106" s="24">
        <v>4.5454545454545456E-2</v>
      </c>
      <c r="T106" s="21">
        <v>17</v>
      </c>
      <c r="U106" s="24">
        <v>0.25757575757575757</v>
      </c>
      <c r="V106" s="21">
        <v>20</v>
      </c>
      <c r="W106" s="24">
        <v>0.30303030303030304</v>
      </c>
      <c r="X106" s="21">
        <v>1</v>
      </c>
      <c r="Y106" s="21">
        <v>0</v>
      </c>
      <c r="Z106" s="22">
        <v>0.19400000000000001</v>
      </c>
      <c r="AA106" s="23">
        <v>0.26666666666666666</v>
      </c>
      <c r="AB106" s="22">
        <v>0.24199999999999999</v>
      </c>
      <c r="AC106" s="22">
        <v>0.25800000000000001</v>
      </c>
      <c r="AD106" s="22">
        <v>0.5</v>
      </c>
      <c r="AE106" s="22">
        <v>6.4000000000000001E-2</v>
      </c>
      <c r="AF106" s="21">
        <v>1</v>
      </c>
      <c r="AG106" s="21">
        <v>0</v>
      </c>
      <c r="AH106" s="21">
        <v>0</v>
      </c>
      <c r="AI106" s="21">
        <v>16</v>
      </c>
      <c r="AJ106" s="21">
        <v>4</v>
      </c>
      <c r="AK106" s="21">
        <v>1</v>
      </c>
      <c r="AL106" s="21">
        <v>20</v>
      </c>
      <c r="AM106" s="21">
        <v>12</v>
      </c>
      <c r="AN106" s="20" t="s">
        <v>1396</v>
      </c>
      <c r="AO106" s="23">
        <v>3.9909090909090907</v>
      </c>
      <c r="AP106" s="21">
        <v>31.631163082047522</v>
      </c>
      <c r="AQ106" s="22">
        <v>0.22712121212121211</v>
      </c>
      <c r="AR106" s="23">
        <v>-6.7605425774449195</v>
      </c>
      <c r="AS106" s="23">
        <v>3.99347816314333</v>
      </c>
      <c r="AT106">
        <v>33.102379969584611</v>
      </c>
      <c r="AU106">
        <v>0.9555555555555556</v>
      </c>
      <c r="AV106">
        <v>56</v>
      </c>
      <c r="AW106" s="30">
        <v>1.1785714285714286</v>
      </c>
      <c r="AX106" s="29">
        <v>0.32142857142857145</v>
      </c>
      <c r="AY106" t="s">
        <v>1224</v>
      </c>
      <c r="AZ106" s="20" t="s">
        <v>1309</v>
      </c>
      <c r="BA106" s="20" t="s">
        <v>65</v>
      </c>
      <c r="BB106" s="20" t="s">
        <v>1310</v>
      </c>
      <c r="BC106" s="20">
        <v>45</v>
      </c>
      <c r="BD106" s="23">
        <v>-0.10243246329462</v>
      </c>
      <c r="BE106" s="20"/>
      <c r="BF106" s="20"/>
      <c r="BG106" s="20"/>
    </row>
    <row r="107" spans="1:59" x14ac:dyDescent="0.3">
      <c r="A107" t="s">
        <v>4</v>
      </c>
      <c r="B107" s="20" t="s">
        <v>150</v>
      </c>
      <c r="C107" s="20" t="s">
        <v>888</v>
      </c>
      <c r="D107" s="20" t="s">
        <v>109</v>
      </c>
      <c r="E107" s="20" t="s">
        <v>101</v>
      </c>
      <c r="F107" s="21">
        <v>13</v>
      </c>
      <c r="G107" s="21">
        <v>41</v>
      </c>
      <c r="H107" s="23">
        <v>3.1538461538461537</v>
      </c>
      <c r="I107" s="21">
        <v>37</v>
      </c>
      <c r="J107" s="21">
        <v>4</v>
      </c>
      <c r="K107" s="23">
        <v>9.7560975609756101E-2</v>
      </c>
      <c r="L107" s="21">
        <v>10</v>
      </c>
      <c r="M107" s="21">
        <v>10</v>
      </c>
      <c r="N107" s="21">
        <v>0</v>
      </c>
      <c r="O107" s="21">
        <v>0</v>
      </c>
      <c r="P107" s="21">
        <v>0</v>
      </c>
      <c r="Q107" s="21">
        <v>3</v>
      </c>
      <c r="R107" s="21">
        <v>3</v>
      </c>
      <c r="S107" s="24">
        <v>7.3170731707317069E-2</v>
      </c>
      <c r="T107" s="21">
        <v>15</v>
      </c>
      <c r="U107" s="24">
        <v>0.36585365853658536</v>
      </c>
      <c r="V107" s="21">
        <v>18</v>
      </c>
      <c r="W107" s="24">
        <v>0.43902439024390244</v>
      </c>
      <c r="X107" s="21">
        <v>3</v>
      </c>
      <c r="Y107" s="21">
        <v>1</v>
      </c>
      <c r="Z107" s="22">
        <v>0.27</v>
      </c>
      <c r="AA107" s="23">
        <v>0.45454545454545453</v>
      </c>
      <c r="AB107" s="22">
        <v>0.34100000000000003</v>
      </c>
      <c r="AC107" s="22">
        <v>0.27</v>
      </c>
      <c r="AD107" s="22">
        <v>0.61099999999999999</v>
      </c>
      <c r="AE107" s="22">
        <v>0</v>
      </c>
      <c r="AF107" s="21">
        <v>1</v>
      </c>
      <c r="AG107" s="21">
        <v>0</v>
      </c>
      <c r="AH107" s="21">
        <v>0</v>
      </c>
      <c r="AI107" s="21">
        <v>10</v>
      </c>
      <c r="AJ107" s="21">
        <v>0</v>
      </c>
      <c r="AK107" s="21">
        <v>0</v>
      </c>
      <c r="AL107" s="21">
        <v>8</v>
      </c>
      <c r="AM107" s="21">
        <v>2</v>
      </c>
      <c r="AN107" s="20" t="s">
        <v>373</v>
      </c>
      <c r="AO107" s="23">
        <v>3.9951219512195117</v>
      </c>
      <c r="AP107" s="21">
        <v>60.687583911099054</v>
      </c>
      <c r="AQ107" s="22">
        <v>0.28512195121951223</v>
      </c>
      <c r="AR107" s="23">
        <v>-2.1318785576617634</v>
      </c>
      <c r="AS107" s="23">
        <v>4.5486494781582101</v>
      </c>
      <c r="AT107">
        <v>63.510262232545521</v>
      </c>
      <c r="AU107">
        <v>0.9555555555555556</v>
      </c>
      <c r="AV107">
        <v>56</v>
      </c>
      <c r="AW107" s="30">
        <v>0.7321428571428571</v>
      </c>
      <c r="AX107" s="29">
        <v>0.23214285714285715</v>
      </c>
      <c r="AY107" t="s">
        <v>1224</v>
      </c>
      <c r="AZ107" s="20" t="s">
        <v>887</v>
      </c>
      <c r="BA107" s="20" t="s">
        <v>65</v>
      </c>
      <c r="BB107" s="20" t="s">
        <v>889</v>
      </c>
      <c r="BC107" s="20">
        <v>22</v>
      </c>
      <c r="BD107" s="23">
        <v>-5.1997037991750324E-2</v>
      </c>
      <c r="BE107" s="20"/>
      <c r="BF107" s="20"/>
      <c r="BG107" s="20"/>
    </row>
    <row r="108" spans="1:59" x14ac:dyDescent="0.3">
      <c r="A108" t="s">
        <v>4</v>
      </c>
      <c r="B108" s="20" t="s">
        <v>123</v>
      </c>
      <c r="C108" s="20" t="s">
        <v>391</v>
      </c>
      <c r="D108" s="20" t="s">
        <v>109</v>
      </c>
      <c r="E108" s="20" t="s">
        <v>105</v>
      </c>
      <c r="F108" s="21">
        <v>9</v>
      </c>
      <c r="G108" s="21">
        <v>35</v>
      </c>
      <c r="H108" s="23">
        <v>3.8888888888888888</v>
      </c>
      <c r="I108" s="21">
        <v>29</v>
      </c>
      <c r="J108" s="21">
        <v>4</v>
      </c>
      <c r="K108" s="23">
        <v>0.11428571428571428</v>
      </c>
      <c r="L108" s="21">
        <v>6</v>
      </c>
      <c r="M108" s="21">
        <v>4</v>
      </c>
      <c r="N108" s="21">
        <v>1</v>
      </c>
      <c r="O108" s="21">
        <v>0</v>
      </c>
      <c r="P108" s="21">
        <v>1</v>
      </c>
      <c r="Q108" s="21">
        <v>3</v>
      </c>
      <c r="R108" s="21">
        <v>3</v>
      </c>
      <c r="S108" s="24">
        <v>8.5714285714285715E-2</v>
      </c>
      <c r="T108" s="21">
        <v>14</v>
      </c>
      <c r="U108" s="24">
        <v>0.4</v>
      </c>
      <c r="V108" s="21">
        <v>18</v>
      </c>
      <c r="W108" s="24">
        <v>0.51428571428571423</v>
      </c>
      <c r="X108" s="21">
        <v>4</v>
      </c>
      <c r="Y108" s="21">
        <v>1</v>
      </c>
      <c r="Z108" s="22">
        <v>0.20699999999999999</v>
      </c>
      <c r="AA108" s="23">
        <v>0.33333333333333331</v>
      </c>
      <c r="AB108" s="22">
        <v>0.314</v>
      </c>
      <c r="AC108" s="22">
        <v>0.34499999999999997</v>
      </c>
      <c r="AD108" s="22">
        <v>0.65900000000000003</v>
      </c>
      <c r="AE108" s="22">
        <v>0.13799999999999998</v>
      </c>
      <c r="AF108" s="21">
        <v>2</v>
      </c>
      <c r="AG108" s="21">
        <v>1</v>
      </c>
      <c r="AH108" s="21">
        <v>0</v>
      </c>
      <c r="AI108" s="21">
        <v>10</v>
      </c>
      <c r="AJ108" s="21">
        <v>2</v>
      </c>
      <c r="AK108" s="21">
        <v>0</v>
      </c>
      <c r="AL108" s="21">
        <v>4</v>
      </c>
      <c r="AM108" s="21">
        <v>6</v>
      </c>
      <c r="AN108" s="20" t="s">
        <v>369</v>
      </c>
      <c r="AO108" s="23">
        <v>3.9714285714285715</v>
      </c>
      <c r="AP108" s="21">
        <v>73.508010502685224</v>
      </c>
      <c r="AQ108" s="22">
        <v>0.29828571428571427</v>
      </c>
      <c r="AR108" s="23">
        <v>-1.4192600624790257</v>
      </c>
      <c r="AS108" s="23">
        <v>4.2836297241965617</v>
      </c>
      <c r="AT108">
        <v>76.926987735368257</v>
      </c>
      <c r="AU108">
        <v>0.9555555555555556</v>
      </c>
      <c r="AV108">
        <v>56</v>
      </c>
      <c r="AW108" s="30">
        <v>0.625</v>
      </c>
      <c r="AX108" s="29">
        <v>0.16071428571428573</v>
      </c>
      <c r="AY108" t="s">
        <v>1224</v>
      </c>
      <c r="AZ108" s="20" t="s">
        <v>124</v>
      </c>
      <c r="BA108" s="20" t="s">
        <v>65</v>
      </c>
      <c r="BB108" s="20" t="s">
        <v>617</v>
      </c>
      <c r="BC108" s="20">
        <v>15</v>
      </c>
      <c r="BD108" s="23">
        <v>-4.0550287499400733E-2</v>
      </c>
      <c r="BE108" s="20"/>
      <c r="BF108" s="20"/>
      <c r="BG108" s="20"/>
    </row>
    <row r="109" spans="1:59" x14ac:dyDescent="0.3">
      <c r="A109" t="s">
        <v>4</v>
      </c>
      <c r="B109" s="20" t="s">
        <v>943</v>
      </c>
      <c r="C109" s="20" t="s">
        <v>382</v>
      </c>
      <c r="D109" s="20" t="s">
        <v>100</v>
      </c>
      <c r="E109" s="20" t="s">
        <v>101</v>
      </c>
      <c r="F109" s="21">
        <v>8</v>
      </c>
      <c r="G109" s="21">
        <v>32</v>
      </c>
      <c r="H109" s="23">
        <v>4</v>
      </c>
      <c r="I109" s="21">
        <v>24</v>
      </c>
      <c r="J109" s="21">
        <v>4</v>
      </c>
      <c r="K109" s="23">
        <v>0.125</v>
      </c>
      <c r="L109" s="21">
        <v>4</v>
      </c>
      <c r="M109" s="21">
        <v>3</v>
      </c>
      <c r="N109" s="21">
        <v>1</v>
      </c>
      <c r="O109" s="21">
        <v>0</v>
      </c>
      <c r="P109" s="21">
        <v>0</v>
      </c>
      <c r="Q109" s="21">
        <v>3</v>
      </c>
      <c r="R109" s="21">
        <v>4</v>
      </c>
      <c r="S109" s="24">
        <v>0.125</v>
      </c>
      <c r="T109" s="21">
        <v>10</v>
      </c>
      <c r="U109" s="24">
        <v>0.3125</v>
      </c>
      <c r="V109" s="21">
        <v>14</v>
      </c>
      <c r="W109" s="24">
        <v>0.4375</v>
      </c>
      <c r="X109" s="21">
        <v>0</v>
      </c>
      <c r="Y109" s="21">
        <v>0</v>
      </c>
      <c r="Z109" s="22">
        <v>0.16700000000000001</v>
      </c>
      <c r="AA109" s="23">
        <v>0.2857142857142857</v>
      </c>
      <c r="AB109" s="22">
        <v>0.375</v>
      </c>
      <c r="AC109" s="22">
        <v>0.20799999999999999</v>
      </c>
      <c r="AD109" s="22">
        <v>0.58299999999999996</v>
      </c>
      <c r="AE109" s="22">
        <v>4.0999999999999981E-2</v>
      </c>
      <c r="AF109" s="21">
        <v>4</v>
      </c>
      <c r="AG109" s="21">
        <v>0</v>
      </c>
      <c r="AH109" s="21">
        <v>0</v>
      </c>
      <c r="AI109" s="21">
        <v>5</v>
      </c>
      <c r="AJ109" s="21">
        <v>1</v>
      </c>
      <c r="AK109" s="21">
        <v>0</v>
      </c>
      <c r="AL109" s="21">
        <v>6</v>
      </c>
      <c r="AM109" s="21">
        <v>4</v>
      </c>
      <c r="AN109" s="20" t="s">
        <v>374</v>
      </c>
      <c r="AO109" s="23">
        <v>2.6550000000000002</v>
      </c>
      <c r="AP109" s="21">
        <v>53.142211886028193</v>
      </c>
      <c r="AQ109" s="22">
        <v>0.29937499999999995</v>
      </c>
      <c r="AR109" s="23">
        <v>-1.2672986409746132</v>
      </c>
      <c r="AS109" s="23">
        <v>3.9467720211287807</v>
      </c>
      <c r="AT109">
        <v>55.613942671424851</v>
      </c>
      <c r="AU109">
        <v>0.9555555555555556</v>
      </c>
      <c r="AV109">
        <v>56</v>
      </c>
      <c r="AW109" s="30">
        <v>0.5714285714285714</v>
      </c>
      <c r="AX109" s="29">
        <v>0.14285714285714285</v>
      </c>
      <c r="AY109" t="s">
        <v>1224</v>
      </c>
      <c r="AZ109" s="20" t="s">
        <v>99</v>
      </c>
      <c r="BA109" s="20" t="s">
        <v>65</v>
      </c>
      <c r="BB109" s="20" t="s">
        <v>608</v>
      </c>
      <c r="BC109" s="20">
        <v>14</v>
      </c>
      <c r="BD109" s="23">
        <v>-3.9603082530456662E-2</v>
      </c>
      <c r="BE109" s="20"/>
      <c r="BF109" s="20"/>
      <c r="BG109" s="20"/>
    </row>
    <row r="110" spans="1:59" x14ac:dyDescent="0.3">
      <c r="A110" t="s">
        <v>4</v>
      </c>
      <c r="B110" s="20" t="s">
        <v>95</v>
      </c>
      <c r="C110" s="20" t="s">
        <v>386</v>
      </c>
      <c r="D110" s="20" t="s">
        <v>91</v>
      </c>
      <c r="E110" s="20" t="s">
        <v>113</v>
      </c>
      <c r="F110" s="21">
        <v>23</v>
      </c>
      <c r="G110" s="21">
        <v>20</v>
      </c>
      <c r="H110" s="23">
        <v>0.86956521739130432</v>
      </c>
      <c r="I110" s="21">
        <v>14</v>
      </c>
      <c r="J110" s="21">
        <v>1</v>
      </c>
      <c r="K110" s="23">
        <v>0.05</v>
      </c>
      <c r="L110" s="21">
        <v>4</v>
      </c>
      <c r="M110" s="21">
        <v>4</v>
      </c>
      <c r="N110" s="21">
        <v>0</v>
      </c>
      <c r="O110" s="21">
        <v>0</v>
      </c>
      <c r="P110" s="21">
        <v>0</v>
      </c>
      <c r="Q110" s="21">
        <v>2</v>
      </c>
      <c r="R110" s="21">
        <v>5</v>
      </c>
      <c r="S110" s="24">
        <v>0.25</v>
      </c>
      <c r="T110" s="21">
        <v>2</v>
      </c>
      <c r="U110" s="24">
        <v>0.1</v>
      </c>
      <c r="V110" s="21">
        <v>7</v>
      </c>
      <c r="W110" s="24">
        <v>0.35</v>
      </c>
      <c r="X110" s="21">
        <v>1</v>
      </c>
      <c r="Y110" s="21">
        <v>0</v>
      </c>
      <c r="Z110" s="22">
        <v>0.28599999999999998</v>
      </c>
      <c r="AA110" s="23">
        <v>0.33333333333333331</v>
      </c>
      <c r="AB110" s="22">
        <v>0.47399999999999998</v>
      </c>
      <c r="AC110" s="22">
        <v>0.28599999999999998</v>
      </c>
      <c r="AD110" s="22">
        <v>0.76</v>
      </c>
      <c r="AE110" s="22">
        <v>0</v>
      </c>
      <c r="AF110" s="21">
        <v>0</v>
      </c>
      <c r="AG110" s="21">
        <v>0</v>
      </c>
      <c r="AH110" s="21">
        <v>1</v>
      </c>
      <c r="AI110" s="21">
        <v>4</v>
      </c>
      <c r="AJ110" s="21">
        <v>0</v>
      </c>
      <c r="AK110" s="21">
        <v>1</v>
      </c>
      <c r="AL110" s="21">
        <v>5</v>
      </c>
      <c r="AM110" s="21">
        <v>3</v>
      </c>
      <c r="AN110" s="20" t="s">
        <v>1396</v>
      </c>
      <c r="AO110" s="23">
        <v>2.536</v>
      </c>
      <c r="AP110" s="21">
        <v>99.690852261704293</v>
      </c>
      <c r="AQ110" s="22">
        <v>0.36894736842105263</v>
      </c>
      <c r="AR110" s="23">
        <v>0.41789258280047881</v>
      </c>
      <c r="AS110" s="23">
        <v>3.6766867466150996</v>
      </c>
      <c r="AT110">
        <v>104.32763608783007</v>
      </c>
      <c r="AU110">
        <v>0.9555555555555556</v>
      </c>
      <c r="AV110">
        <v>56</v>
      </c>
      <c r="AW110" s="30">
        <v>0.35714285714285715</v>
      </c>
      <c r="AX110" s="29">
        <v>0.4107142857142857</v>
      </c>
      <c r="AY110" t="s">
        <v>1224</v>
      </c>
      <c r="AZ110" s="20" t="s">
        <v>112</v>
      </c>
      <c r="BA110" s="20" t="s">
        <v>65</v>
      </c>
      <c r="BB110" s="20" t="s">
        <v>612</v>
      </c>
      <c r="BC110" s="20">
        <v>12</v>
      </c>
      <c r="BD110" s="23">
        <v>2.0894629140023942E-2</v>
      </c>
      <c r="BE110" s="20"/>
      <c r="BF110" s="20"/>
      <c r="BG110" s="20"/>
    </row>
    <row r="111" spans="1:59" x14ac:dyDescent="0.3">
      <c r="A111" t="s">
        <v>4</v>
      </c>
      <c r="B111" s="20" t="s">
        <v>943</v>
      </c>
      <c r="C111" s="20" t="s">
        <v>388</v>
      </c>
      <c r="D111" s="20" t="s">
        <v>91</v>
      </c>
      <c r="E111" s="20" t="s">
        <v>101</v>
      </c>
      <c r="F111" s="21">
        <v>2</v>
      </c>
      <c r="G111" s="21">
        <v>7</v>
      </c>
      <c r="H111" s="23">
        <v>3.5</v>
      </c>
      <c r="I111" s="21">
        <v>5</v>
      </c>
      <c r="J111" s="21">
        <v>4</v>
      </c>
      <c r="K111" s="23">
        <v>0.5714285714285714</v>
      </c>
      <c r="L111" s="21">
        <v>4</v>
      </c>
      <c r="M111" s="21">
        <v>3</v>
      </c>
      <c r="N111" s="21">
        <v>1</v>
      </c>
      <c r="O111" s="21">
        <v>0</v>
      </c>
      <c r="P111" s="21">
        <v>0</v>
      </c>
      <c r="Q111" s="21">
        <v>0</v>
      </c>
      <c r="R111" s="21">
        <v>1</v>
      </c>
      <c r="S111" s="24">
        <v>0.14285714285714285</v>
      </c>
      <c r="T111" s="21">
        <v>0</v>
      </c>
      <c r="U111" s="24">
        <v>0</v>
      </c>
      <c r="V111" s="21">
        <v>1</v>
      </c>
      <c r="W111" s="24">
        <v>0.14285714285714285</v>
      </c>
      <c r="X111" s="21">
        <v>1</v>
      </c>
      <c r="Y111" s="21">
        <v>0</v>
      </c>
      <c r="Z111" s="22">
        <v>0.8</v>
      </c>
      <c r="AA111" s="23">
        <v>0.8</v>
      </c>
      <c r="AB111" s="22">
        <v>0.85699999999999998</v>
      </c>
      <c r="AC111" s="22">
        <v>1</v>
      </c>
      <c r="AD111" s="22">
        <v>1.857</v>
      </c>
      <c r="AE111" s="22">
        <v>0.19999999999999996</v>
      </c>
      <c r="AF111" s="21">
        <v>1</v>
      </c>
      <c r="AG111" s="21">
        <v>0</v>
      </c>
      <c r="AH111" s="21">
        <v>0</v>
      </c>
      <c r="AI111" s="21">
        <v>5</v>
      </c>
      <c r="AJ111" s="21">
        <v>1</v>
      </c>
      <c r="AK111" s="21">
        <v>0</v>
      </c>
      <c r="AL111" s="21">
        <v>1</v>
      </c>
      <c r="AM111" s="21">
        <v>0</v>
      </c>
      <c r="AN111" s="20" t="s">
        <v>96</v>
      </c>
      <c r="AO111" s="23">
        <v>5.1771428571428562</v>
      </c>
      <c r="AP111" s="21">
        <v>389.03107196681361</v>
      </c>
      <c r="AQ111" s="22">
        <v>0.76428571428571423</v>
      </c>
      <c r="AR111" s="23">
        <v>2.5526697266346297</v>
      </c>
      <c r="AS111" s="23">
        <v>3.693247683969747</v>
      </c>
      <c r="AT111">
        <v>407.12554043038631</v>
      </c>
      <c r="AU111">
        <v>0.9555555555555556</v>
      </c>
      <c r="AV111">
        <v>56</v>
      </c>
      <c r="AW111" s="30">
        <v>0.125</v>
      </c>
      <c r="AX111" s="29">
        <v>3.5714285714285712E-2</v>
      </c>
      <c r="AY111" t="s">
        <v>1224</v>
      </c>
      <c r="AZ111" s="20" t="s">
        <v>118</v>
      </c>
      <c r="BA111" s="20" t="s">
        <v>65</v>
      </c>
      <c r="BB111" s="20" t="s">
        <v>614</v>
      </c>
      <c r="BC111" s="20">
        <v>5</v>
      </c>
      <c r="BD111" s="23">
        <v>0.3646671038049471</v>
      </c>
      <c r="BE111" s="20"/>
      <c r="BF111" s="20"/>
      <c r="BG111" s="20"/>
    </row>
    <row r="112" spans="1:59" x14ac:dyDescent="0.3">
      <c r="A112" t="s">
        <v>5</v>
      </c>
      <c r="B112" s="20" t="s">
        <v>125</v>
      </c>
      <c r="C112" s="20" t="s">
        <v>396</v>
      </c>
      <c r="D112" s="20" t="s">
        <v>91</v>
      </c>
      <c r="E112" s="20" t="s">
        <v>105</v>
      </c>
      <c r="F112" s="21">
        <v>43</v>
      </c>
      <c r="G112" s="21">
        <v>196</v>
      </c>
      <c r="H112" s="23">
        <v>4.558139534883721</v>
      </c>
      <c r="I112" s="21">
        <v>164</v>
      </c>
      <c r="J112" s="21">
        <v>53</v>
      </c>
      <c r="K112" s="23">
        <v>0.27040816326530615</v>
      </c>
      <c r="L112" s="21">
        <v>65</v>
      </c>
      <c r="M112" s="21">
        <v>42</v>
      </c>
      <c r="N112" s="21">
        <v>15</v>
      </c>
      <c r="O112" s="21">
        <v>1</v>
      </c>
      <c r="P112" s="21">
        <v>7</v>
      </c>
      <c r="Q112" s="21">
        <v>46</v>
      </c>
      <c r="R112" s="21">
        <v>24</v>
      </c>
      <c r="S112" s="24">
        <v>0.12244897959183673</v>
      </c>
      <c r="T112" s="21">
        <v>32</v>
      </c>
      <c r="U112" s="24">
        <v>0.16326530612244897</v>
      </c>
      <c r="V112" s="21">
        <v>63</v>
      </c>
      <c r="W112" s="24">
        <v>0.32142857142857145</v>
      </c>
      <c r="X112" s="21">
        <v>38</v>
      </c>
      <c r="Y112" s="21">
        <v>3</v>
      </c>
      <c r="Z112" s="22">
        <v>0.39600000000000002</v>
      </c>
      <c r="AA112" s="23">
        <v>0.44274809160305345</v>
      </c>
      <c r="AB112" s="22">
        <v>0.46200000000000002</v>
      </c>
      <c r="AC112" s="22">
        <v>0.628</v>
      </c>
      <c r="AD112" s="22">
        <v>1.0900000000000001</v>
      </c>
      <c r="AE112" s="22">
        <v>0.23199999999999998</v>
      </c>
      <c r="AF112" s="21">
        <v>1</v>
      </c>
      <c r="AG112" s="21">
        <v>6</v>
      </c>
      <c r="AH112" s="21">
        <v>1</v>
      </c>
      <c r="AI112" s="21">
        <v>103</v>
      </c>
      <c r="AJ112" s="21">
        <v>23</v>
      </c>
      <c r="AK112" s="21">
        <v>1</v>
      </c>
      <c r="AL112" s="21">
        <v>29</v>
      </c>
      <c r="AM112" s="21">
        <v>44</v>
      </c>
      <c r="AN112" s="20" t="s">
        <v>1524</v>
      </c>
      <c r="AO112" s="23">
        <v>58.313265306122446</v>
      </c>
      <c r="AP112" s="21">
        <v>187.19586660632029</v>
      </c>
      <c r="AQ112" s="22">
        <v>0.46169230769230768</v>
      </c>
      <c r="AR112" s="23">
        <v>19.902310874197727</v>
      </c>
      <c r="AS112" s="23">
        <v>51.838493679581021</v>
      </c>
      <c r="AT112">
        <v>136.3123524627666</v>
      </c>
      <c r="AU112">
        <v>1.37328615656789</v>
      </c>
      <c r="AV112">
        <v>55</v>
      </c>
      <c r="AW112" s="30">
        <v>3.5636363636363635</v>
      </c>
      <c r="AX112" s="29">
        <v>0.78181818181818186</v>
      </c>
      <c r="AY112" t="s">
        <v>1223</v>
      </c>
      <c r="AZ112" s="20" t="s">
        <v>131</v>
      </c>
      <c r="BA112" s="20" t="s">
        <v>66</v>
      </c>
      <c r="BB112" s="20" t="s">
        <v>622</v>
      </c>
      <c r="BC112" s="20">
        <v>131</v>
      </c>
      <c r="BD112" s="23">
        <v>0.10154240241937616</v>
      </c>
      <c r="BE112" s="20"/>
      <c r="BF112" s="20"/>
      <c r="BG112" s="20"/>
    </row>
    <row r="113" spans="1:59" x14ac:dyDescent="0.3">
      <c r="A113" t="s">
        <v>5</v>
      </c>
      <c r="B113" s="20" t="s">
        <v>128</v>
      </c>
      <c r="C113" s="20" t="s">
        <v>395</v>
      </c>
      <c r="D113" s="20" t="s">
        <v>91</v>
      </c>
      <c r="E113" s="20" t="s">
        <v>101</v>
      </c>
      <c r="F113" s="21">
        <v>46</v>
      </c>
      <c r="G113" s="21">
        <v>181</v>
      </c>
      <c r="H113" s="23">
        <v>3.9347826086956523</v>
      </c>
      <c r="I113" s="21">
        <v>148</v>
      </c>
      <c r="J113" s="21">
        <v>35</v>
      </c>
      <c r="K113" s="23">
        <v>0.19337016574585636</v>
      </c>
      <c r="L113" s="21">
        <v>45</v>
      </c>
      <c r="M113" s="21">
        <v>32</v>
      </c>
      <c r="N113" s="21">
        <v>5</v>
      </c>
      <c r="O113" s="21">
        <v>4</v>
      </c>
      <c r="P113" s="21">
        <v>4</v>
      </c>
      <c r="Q113" s="21">
        <v>41</v>
      </c>
      <c r="R113" s="21">
        <v>15</v>
      </c>
      <c r="S113" s="24">
        <v>8.2872928176795577E-2</v>
      </c>
      <c r="T113" s="21">
        <v>31</v>
      </c>
      <c r="U113" s="24">
        <v>0.17127071823204421</v>
      </c>
      <c r="V113" s="21">
        <v>50</v>
      </c>
      <c r="W113" s="24">
        <v>0.27624309392265195</v>
      </c>
      <c r="X113" s="21">
        <v>14</v>
      </c>
      <c r="Y113" s="21">
        <v>4</v>
      </c>
      <c r="Z113" s="22">
        <v>0.30399999999999999</v>
      </c>
      <c r="AA113" s="23">
        <v>0.33884297520661155</v>
      </c>
      <c r="AB113" s="22">
        <v>0.38700000000000001</v>
      </c>
      <c r="AC113" s="22">
        <v>0.47299999999999998</v>
      </c>
      <c r="AD113" s="22">
        <v>0.86</v>
      </c>
      <c r="AE113" s="22">
        <v>0.16899999999999998</v>
      </c>
      <c r="AF113" s="21">
        <v>10</v>
      </c>
      <c r="AG113" s="21">
        <v>8</v>
      </c>
      <c r="AH113" s="21">
        <v>0</v>
      </c>
      <c r="AI113" s="21">
        <v>70</v>
      </c>
      <c r="AJ113" s="21">
        <v>13</v>
      </c>
      <c r="AK113" s="21">
        <v>5</v>
      </c>
      <c r="AL113" s="21">
        <v>37</v>
      </c>
      <c r="AM113" s="21">
        <v>40</v>
      </c>
      <c r="AN113" s="20" t="s">
        <v>1642</v>
      </c>
      <c r="AO113" s="23">
        <v>29.637237569060773</v>
      </c>
      <c r="AP113" s="21">
        <v>126.51261064445967</v>
      </c>
      <c r="AQ113" s="22">
        <v>0.3716022099447514</v>
      </c>
      <c r="AR113" s="23">
        <v>4.1997768445960526</v>
      </c>
      <c r="AS113" s="23">
        <v>33.691864027118378</v>
      </c>
      <c r="AT113">
        <v>92.123997638365012</v>
      </c>
      <c r="AU113">
        <v>1.37328615656789</v>
      </c>
      <c r="AV113">
        <v>55</v>
      </c>
      <c r="AW113" s="30">
        <v>3.290909090909091</v>
      </c>
      <c r="AX113" s="29">
        <v>0.83636363636363631</v>
      </c>
      <c r="AY113" t="s">
        <v>1223</v>
      </c>
      <c r="AZ113" s="20" t="s">
        <v>129</v>
      </c>
      <c r="BA113" s="20" t="s">
        <v>66</v>
      </c>
      <c r="BB113" s="20" t="s">
        <v>621</v>
      </c>
      <c r="BC113" s="20">
        <v>121</v>
      </c>
      <c r="BD113" s="23">
        <v>2.3203186986718524E-2</v>
      </c>
      <c r="BE113" s="20"/>
      <c r="BF113" s="20"/>
      <c r="BG113" s="20"/>
    </row>
    <row r="114" spans="1:59" x14ac:dyDescent="0.3">
      <c r="A114" t="s">
        <v>5</v>
      </c>
      <c r="B114" s="20" t="s">
        <v>181</v>
      </c>
      <c r="C114" s="20" t="s">
        <v>951</v>
      </c>
      <c r="D114" s="20" t="s">
        <v>91</v>
      </c>
      <c r="E114" s="20" t="s">
        <v>101</v>
      </c>
      <c r="F114" s="21">
        <v>38</v>
      </c>
      <c r="G114" s="21">
        <v>156</v>
      </c>
      <c r="H114" s="23">
        <v>4.1052631578947372</v>
      </c>
      <c r="I114" s="21">
        <v>135</v>
      </c>
      <c r="J114" s="21">
        <v>31</v>
      </c>
      <c r="K114" s="23">
        <v>0.19871794871794871</v>
      </c>
      <c r="L114" s="21">
        <v>50</v>
      </c>
      <c r="M114" s="21">
        <v>32</v>
      </c>
      <c r="N114" s="21">
        <v>8</v>
      </c>
      <c r="O114" s="21">
        <v>3</v>
      </c>
      <c r="P114" s="21">
        <v>7</v>
      </c>
      <c r="Q114" s="21">
        <v>31</v>
      </c>
      <c r="R114" s="21">
        <v>19</v>
      </c>
      <c r="S114" s="24">
        <v>0.12179487179487179</v>
      </c>
      <c r="T114" s="21">
        <v>15</v>
      </c>
      <c r="U114" s="24">
        <v>9.6153846153846159E-2</v>
      </c>
      <c r="V114" s="21">
        <v>41</v>
      </c>
      <c r="W114" s="24">
        <v>0.26282051282051283</v>
      </c>
      <c r="X114" s="21">
        <v>20</v>
      </c>
      <c r="Y114" s="21">
        <v>2</v>
      </c>
      <c r="Z114" s="22">
        <v>0.37</v>
      </c>
      <c r="AA114" s="23">
        <v>0.38053097345132741</v>
      </c>
      <c r="AB114" s="22">
        <v>0.45500000000000002</v>
      </c>
      <c r="AC114" s="22">
        <v>0.63</v>
      </c>
      <c r="AD114" s="22">
        <v>1.085</v>
      </c>
      <c r="AE114" s="22">
        <v>0.26</v>
      </c>
      <c r="AF114" s="21">
        <v>2</v>
      </c>
      <c r="AG114" s="21">
        <v>0</v>
      </c>
      <c r="AH114" s="21">
        <v>0</v>
      </c>
      <c r="AI114" s="21">
        <v>85</v>
      </c>
      <c r="AJ114" s="21">
        <v>18</v>
      </c>
      <c r="AK114" s="21">
        <v>3</v>
      </c>
      <c r="AL114" s="21">
        <v>39</v>
      </c>
      <c r="AM114" s="21">
        <v>26</v>
      </c>
      <c r="AN114" s="20" t="s">
        <v>374</v>
      </c>
      <c r="AO114" s="23">
        <v>42.671538461538461</v>
      </c>
      <c r="AP114" s="21">
        <v>185.89631648221962</v>
      </c>
      <c r="AQ114" s="22">
        <v>0.46634615384615385</v>
      </c>
      <c r="AR114" s="23">
        <v>16.471919125248771</v>
      </c>
      <c r="AS114" s="23">
        <v>41.890513603002816</v>
      </c>
      <c r="AT114">
        <v>135.36604559301085</v>
      </c>
      <c r="AU114">
        <v>1.37328615656789</v>
      </c>
      <c r="AV114">
        <v>55</v>
      </c>
      <c r="AW114" s="30">
        <v>2.8363636363636364</v>
      </c>
      <c r="AX114" s="29">
        <v>0.69090909090909092</v>
      </c>
      <c r="AY114" t="s">
        <v>1223</v>
      </c>
      <c r="AZ114" s="20" t="s">
        <v>950</v>
      </c>
      <c r="BA114" s="20" t="s">
        <v>66</v>
      </c>
      <c r="BB114" s="20" t="s">
        <v>952</v>
      </c>
      <c r="BC114" s="20">
        <v>113</v>
      </c>
      <c r="BD114" s="23">
        <v>0.1055892251618511</v>
      </c>
      <c r="BE114" s="20"/>
      <c r="BF114" s="20"/>
      <c r="BG114" s="20"/>
    </row>
    <row r="115" spans="1:59" x14ac:dyDescent="0.3">
      <c r="A115" t="s">
        <v>5</v>
      </c>
      <c r="B115" s="20" t="s">
        <v>107</v>
      </c>
      <c r="C115" s="20" t="s">
        <v>393</v>
      </c>
      <c r="D115" s="20" t="s">
        <v>109</v>
      </c>
      <c r="E115" s="20" t="s">
        <v>101</v>
      </c>
      <c r="F115" s="21">
        <v>41</v>
      </c>
      <c r="G115" s="21">
        <v>162</v>
      </c>
      <c r="H115" s="23">
        <v>3.9512195121951219</v>
      </c>
      <c r="I115" s="21">
        <v>130</v>
      </c>
      <c r="J115" s="21">
        <v>34</v>
      </c>
      <c r="K115" s="23">
        <v>0.20987654320987653</v>
      </c>
      <c r="L115" s="21">
        <v>39</v>
      </c>
      <c r="M115" s="21">
        <v>27</v>
      </c>
      <c r="N115" s="21">
        <v>5</v>
      </c>
      <c r="O115" s="21">
        <v>3</v>
      </c>
      <c r="P115" s="21">
        <v>4</v>
      </c>
      <c r="Q115" s="21">
        <v>31</v>
      </c>
      <c r="R115" s="21">
        <v>19</v>
      </c>
      <c r="S115" s="24">
        <v>0.11728395061728394</v>
      </c>
      <c r="T115" s="21">
        <v>24</v>
      </c>
      <c r="U115" s="24">
        <v>0.14814814814814814</v>
      </c>
      <c r="V115" s="21">
        <v>47</v>
      </c>
      <c r="W115" s="24">
        <v>0.29012345679012347</v>
      </c>
      <c r="X115" s="21">
        <v>9</v>
      </c>
      <c r="Y115" s="21">
        <v>2</v>
      </c>
      <c r="Z115" s="22">
        <v>0.3</v>
      </c>
      <c r="AA115" s="23">
        <v>0.330188679245283</v>
      </c>
      <c r="AB115" s="22">
        <v>0.41399999999999998</v>
      </c>
      <c r="AC115" s="22">
        <v>0.47699999999999998</v>
      </c>
      <c r="AD115" s="22">
        <v>0.89100000000000001</v>
      </c>
      <c r="AE115" s="22">
        <v>0.17699999999999999</v>
      </c>
      <c r="AF115" s="21">
        <v>9</v>
      </c>
      <c r="AG115" s="21">
        <v>4</v>
      </c>
      <c r="AH115" s="21">
        <v>0</v>
      </c>
      <c r="AI115" s="21">
        <v>62</v>
      </c>
      <c r="AJ115" s="21">
        <v>12</v>
      </c>
      <c r="AK115" s="21">
        <v>2</v>
      </c>
      <c r="AL115" s="21">
        <v>23</v>
      </c>
      <c r="AM115" s="21">
        <v>44</v>
      </c>
      <c r="AN115" s="20" t="s">
        <v>1363</v>
      </c>
      <c r="AO115" s="23">
        <v>29.571111111111115</v>
      </c>
      <c r="AP115" s="21">
        <v>134.62984078292405</v>
      </c>
      <c r="AQ115" s="22">
        <v>0.39030864197530868</v>
      </c>
      <c r="AR115" s="23">
        <v>6.394083238761687</v>
      </c>
      <c r="AS115" s="23">
        <v>32.79031596566012</v>
      </c>
      <c r="AT115">
        <v>98.034805156261299</v>
      </c>
      <c r="AU115">
        <v>1.37328615656789</v>
      </c>
      <c r="AV115">
        <v>55</v>
      </c>
      <c r="AW115" s="30">
        <v>2.9454545454545453</v>
      </c>
      <c r="AX115" s="29">
        <v>0.74545454545454548</v>
      </c>
      <c r="AY115" t="s">
        <v>1223</v>
      </c>
      <c r="AZ115" s="20" t="s">
        <v>127</v>
      </c>
      <c r="BA115" s="20" t="s">
        <v>66</v>
      </c>
      <c r="BB115" s="20" t="s">
        <v>619</v>
      </c>
      <c r="BC115" s="20">
        <v>106</v>
      </c>
      <c r="BD115" s="23">
        <v>3.9469649621985722E-2</v>
      </c>
      <c r="BE115" s="20"/>
      <c r="BF115" s="20"/>
      <c r="BG115" s="20"/>
    </row>
    <row r="116" spans="1:59" x14ac:dyDescent="0.3">
      <c r="A116" t="s">
        <v>5</v>
      </c>
      <c r="B116" s="20" t="s">
        <v>95</v>
      </c>
      <c r="C116" s="20" t="s">
        <v>398</v>
      </c>
      <c r="D116" s="20" t="s">
        <v>109</v>
      </c>
      <c r="E116" s="20" t="s">
        <v>105</v>
      </c>
      <c r="F116" s="21">
        <v>37</v>
      </c>
      <c r="G116" s="21">
        <v>145</v>
      </c>
      <c r="H116" s="23">
        <v>3.9189189189189189</v>
      </c>
      <c r="I116" s="21">
        <v>119</v>
      </c>
      <c r="J116" s="21">
        <v>26</v>
      </c>
      <c r="K116" s="23">
        <v>0.1793103448275862</v>
      </c>
      <c r="L116" s="21">
        <v>37</v>
      </c>
      <c r="M116" s="21">
        <v>28</v>
      </c>
      <c r="N116" s="21">
        <v>7</v>
      </c>
      <c r="O116" s="21">
        <v>1</v>
      </c>
      <c r="P116" s="21">
        <v>1</v>
      </c>
      <c r="Q116" s="21">
        <v>18</v>
      </c>
      <c r="R116" s="21">
        <v>15</v>
      </c>
      <c r="S116" s="24">
        <v>0.10344827586206896</v>
      </c>
      <c r="T116" s="21">
        <v>23</v>
      </c>
      <c r="U116" s="24">
        <v>0.15862068965517243</v>
      </c>
      <c r="V116" s="21">
        <v>39</v>
      </c>
      <c r="W116" s="24">
        <v>0.26896551724137929</v>
      </c>
      <c r="X116" s="21">
        <v>11</v>
      </c>
      <c r="Y116" s="21">
        <v>2</v>
      </c>
      <c r="Z116" s="22">
        <v>0.311</v>
      </c>
      <c r="AA116" s="23">
        <v>0.375</v>
      </c>
      <c r="AB116" s="22">
        <v>0.42399999999999999</v>
      </c>
      <c r="AC116" s="22">
        <v>0.41199999999999998</v>
      </c>
      <c r="AD116" s="22">
        <v>0.83599999999999997</v>
      </c>
      <c r="AE116" s="22">
        <v>0.10099999999999998</v>
      </c>
      <c r="AF116" s="21">
        <v>9</v>
      </c>
      <c r="AG116" s="21">
        <v>1</v>
      </c>
      <c r="AH116" s="21">
        <v>1</v>
      </c>
      <c r="AI116" s="21">
        <v>49</v>
      </c>
      <c r="AJ116" s="21">
        <v>9</v>
      </c>
      <c r="AK116" s="21">
        <v>1</v>
      </c>
      <c r="AL116" s="21">
        <v>37</v>
      </c>
      <c r="AM116" s="21">
        <v>20</v>
      </c>
      <c r="AN116" s="20" t="s">
        <v>1609</v>
      </c>
      <c r="AO116" s="23">
        <v>24.8</v>
      </c>
      <c r="AP116" s="21">
        <v>120.01639398449279</v>
      </c>
      <c r="AQ116" s="22">
        <v>0.3775</v>
      </c>
      <c r="AR116" s="23">
        <v>4.1080965113446615</v>
      </c>
      <c r="AS116" s="23">
        <v>27.734354199000663</v>
      </c>
      <c r="AT116">
        <v>87.393580289513125</v>
      </c>
      <c r="AU116">
        <v>1.37328615656789</v>
      </c>
      <c r="AV116">
        <v>55</v>
      </c>
      <c r="AW116" s="30">
        <v>2.6363636363636362</v>
      </c>
      <c r="AX116" s="29">
        <v>0.67272727272727273</v>
      </c>
      <c r="AY116" t="s">
        <v>1224</v>
      </c>
      <c r="AZ116" s="20" t="s">
        <v>132</v>
      </c>
      <c r="BA116" s="20" t="s">
        <v>66</v>
      </c>
      <c r="BB116" s="20" t="s">
        <v>624</v>
      </c>
      <c r="BC116" s="20">
        <v>96</v>
      </c>
      <c r="BD116" s="23">
        <v>2.8331700078239045E-2</v>
      </c>
      <c r="BE116" s="20"/>
      <c r="BF116" s="20"/>
      <c r="BG116" s="20"/>
    </row>
    <row r="117" spans="1:59" x14ac:dyDescent="0.3">
      <c r="A117" t="s">
        <v>5</v>
      </c>
      <c r="B117" s="20" t="s">
        <v>164</v>
      </c>
      <c r="C117" s="20" t="s">
        <v>1099</v>
      </c>
      <c r="D117" s="20" t="s">
        <v>1101</v>
      </c>
      <c r="E117" s="20" t="s">
        <v>101</v>
      </c>
      <c r="F117" s="21">
        <v>31</v>
      </c>
      <c r="G117" s="21">
        <v>132</v>
      </c>
      <c r="H117" s="23">
        <v>4.258064516129032</v>
      </c>
      <c r="I117" s="21">
        <v>113</v>
      </c>
      <c r="J117" s="21">
        <v>25</v>
      </c>
      <c r="K117" s="23">
        <v>0.18939393939393939</v>
      </c>
      <c r="L117" s="21">
        <v>36</v>
      </c>
      <c r="M117" s="21">
        <v>25</v>
      </c>
      <c r="N117" s="21">
        <v>8</v>
      </c>
      <c r="O117" s="21">
        <v>0</v>
      </c>
      <c r="P117" s="21">
        <v>3</v>
      </c>
      <c r="Q117" s="21">
        <v>28</v>
      </c>
      <c r="R117" s="21">
        <v>11</v>
      </c>
      <c r="S117" s="24">
        <v>8.3333333333333329E-2</v>
      </c>
      <c r="T117" s="21">
        <v>8</v>
      </c>
      <c r="U117" s="24">
        <v>6.0606060606060608E-2</v>
      </c>
      <c r="V117" s="21">
        <v>22</v>
      </c>
      <c r="W117" s="24">
        <v>0.16666666666666666</v>
      </c>
      <c r="X117" s="21">
        <v>15</v>
      </c>
      <c r="Y117" s="21">
        <v>3</v>
      </c>
      <c r="Z117" s="22">
        <v>0.31900000000000001</v>
      </c>
      <c r="AA117" s="23">
        <v>0.31730769230769229</v>
      </c>
      <c r="AB117" s="22">
        <v>0.40200000000000002</v>
      </c>
      <c r="AC117" s="22">
        <v>0.46899999999999997</v>
      </c>
      <c r="AD117" s="22">
        <v>0.871</v>
      </c>
      <c r="AE117" s="22">
        <v>0.14999999999999997</v>
      </c>
      <c r="AF117" s="21">
        <v>6</v>
      </c>
      <c r="AG117" s="21">
        <v>2</v>
      </c>
      <c r="AH117" s="21">
        <v>0</v>
      </c>
      <c r="AI117" s="21">
        <v>53</v>
      </c>
      <c r="AJ117" s="21">
        <v>11</v>
      </c>
      <c r="AK117" s="21">
        <v>0</v>
      </c>
      <c r="AL117" s="21">
        <v>30</v>
      </c>
      <c r="AM117" s="21">
        <v>39</v>
      </c>
      <c r="AN117" s="20" t="s">
        <v>1567</v>
      </c>
      <c r="AO117" s="23">
        <v>25.098484848484851</v>
      </c>
      <c r="AP117" s="21">
        <v>129.37308480453086</v>
      </c>
      <c r="AQ117" s="22">
        <v>0.38348484848484843</v>
      </c>
      <c r="AR117" s="23">
        <v>4.4267409320666777</v>
      </c>
      <c r="AS117" s="23">
        <v>25.934782413243177</v>
      </c>
      <c r="AT117">
        <v>94.206938725618144</v>
      </c>
      <c r="AU117">
        <v>1.37328615656789</v>
      </c>
      <c r="AV117">
        <v>55</v>
      </c>
      <c r="AW117" s="30">
        <v>2.4</v>
      </c>
      <c r="AX117" s="29">
        <v>0.5636363636363636</v>
      </c>
      <c r="AY117" t="s">
        <v>1224</v>
      </c>
      <c r="AZ117" s="20" t="s">
        <v>1098</v>
      </c>
      <c r="BA117" s="20" t="s">
        <v>66</v>
      </c>
      <c r="BB117" s="20" t="s">
        <v>1100</v>
      </c>
      <c r="BC117" s="20">
        <v>104</v>
      </c>
      <c r="BD117" s="23">
        <v>3.3535916152020284E-2</v>
      </c>
      <c r="BE117" s="20"/>
      <c r="BF117" s="20"/>
      <c r="BG117" s="20"/>
    </row>
    <row r="118" spans="1:59" x14ac:dyDescent="0.3">
      <c r="A118" t="s">
        <v>5</v>
      </c>
      <c r="B118" s="20" t="s">
        <v>98</v>
      </c>
      <c r="C118" s="20" t="s">
        <v>399</v>
      </c>
      <c r="D118" s="20" t="s">
        <v>109</v>
      </c>
      <c r="E118" s="20" t="s">
        <v>113</v>
      </c>
      <c r="F118" s="21">
        <v>33</v>
      </c>
      <c r="G118" s="21">
        <v>134</v>
      </c>
      <c r="H118" s="23">
        <v>4.0606060606060606</v>
      </c>
      <c r="I118" s="21">
        <v>101</v>
      </c>
      <c r="J118" s="21">
        <v>36</v>
      </c>
      <c r="K118" s="23">
        <v>0.26865671641791045</v>
      </c>
      <c r="L118" s="21">
        <v>38</v>
      </c>
      <c r="M118" s="21">
        <v>27</v>
      </c>
      <c r="N118" s="21">
        <v>7</v>
      </c>
      <c r="O118" s="21">
        <v>2</v>
      </c>
      <c r="P118" s="21">
        <v>2</v>
      </c>
      <c r="Q118" s="21">
        <v>26</v>
      </c>
      <c r="R118" s="21">
        <v>20</v>
      </c>
      <c r="S118" s="24">
        <v>0.14925373134328357</v>
      </c>
      <c r="T118" s="21">
        <v>27</v>
      </c>
      <c r="U118" s="24">
        <v>0.20149253731343283</v>
      </c>
      <c r="V118" s="21">
        <v>49</v>
      </c>
      <c r="W118" s="24">
        <v>0.36567164179104478</v>
      </c>
      <c r="X118" s="21">
        <v>15</v>
      </c>
      <c r="Y118" s="21">
        <v>1</v>
      </c>
      <c r="Z118" s="22">
        <v>0.376</v>
      </c>
      <c r="AA118" s="23">
        <v>0.48648648648648651</v>
      </c>
      <c r="AB118" s="22">
        <v>0.51500000000000001</v>
      </c>
      <c r="AC118" s="22">
        <v>0.54500000000000004</v>
      </c>
      <c r="AD118" s="22">
        <v>1.06</v>
      </c>
      <c r="AE118" s="22">
        <v>0.16900000000000004</v>
      </c>
      <c r="AF118" s="21">
        <v>11</v>
      </c>
      <c r="AG118" s="21">
        <v>2</v>
      </c>
      <c r="AH118" s="21">
        <v>0</v>
      </c>
      <c r="AI118" s="21">
        <v>55</v>
      </c>
      <c r="AJ118" s="21">
        <v>11</v>
      </c>
      <c r="AK118" s="21">
        <v>1</v>
      </c>
      <c r="AL118" s="21">
        <v>14</v>
      </c>
      <c r="AM118" s="21">
        <v>19</v>
      </c>
      <c r="AN118" s="20" t="s">
        <v>1637</v>
      </c>
      <c r="AO118" s="23">
        <v>35.950000000000003</v>
      </c>
      <c r="AP118" s="21">
        <v>179.05089268739692</v>
      </c>
      <c r="AQ118" s="22">
        <v>0.46328358208955228</v>
      </c>
      <c r="AR118" s="23">
        <v>13.792099984397082</v>
      </c>
      <c r="AS118" s="23">
        <v>35.626020881955043</v>
      </c>
      <c r="AT118">
        <v>130.38134246898696</v>
      </c>
      <c r="AU118">
        <v>1.37328615656789</v>
      </c>
      <c r="AV118">
        <v>55</v>
      </c>
      <c r="AW118" s="30">
        <v>2.4363636363636365</v>
      </c>
      <c r="AX118" s="29">
        <v>0.6</v>
      </c>
      <c r="AY118" t="s">
        <v>1224</v>
      </c>
      <c r="AZ118" s="20" t="s">
        <v>133</v>
      </c>
      <c r="BA118" s="20" t="s">
        <v>66</v>
      </c>
      <c r="BB118" s="20" t="s">
        <v>625</v>
      </c>
      <c r="BC118" s="20">
        <v>74</v>
      </c>
      <c r="BD118" s="23">
        <v>0.10292611928654538</v>
      </c>
      <c r="BE118" s="20"/>
      <c r="BF118" s="20"/>
      <c r="BG118" s="20"/>
    </row>
    <row r="119" spans="1:59" x14ac:dyDescent="0.3">
      <c r="A119" t="s">
        <v>5</v>
      </c>
      <c r="B119" s="20" t="s">
        <v>1449</v>
      </c>
      <c r="C119" s="20" t="s">
        <v>394</v>
      </c>
      <c r="D119" s="20" t="s">
        <v>109</v>
      </c>
      <c r="E119" s="20" t="s">
        <v>101</v>
      </c>
      <c r="F119" s="21">
        <v>26</v>
      </c>
      <c r="G119" s="21">
        <v>116</v>
      </c>
      <c r="H119" s="23">
        <v>4.4615384615384617</v>
      </c>
      <c r="I119" s="21">
        <v>100</v>
      </c>
      <c r="J119" s="21">
        <v>26</v>
      </c>
      <c r="K119" s="23">
        <v>0.22413793103448276</v>
      </c>
      <c r="L119" s="21">
        <v>31</v>
      </c>
      <c r="M119" s="21">
        <v>22</v>
      </c>
      <c r="N119" s="21">
        <v>4</v>
      </c>
      <c r="O119" s="21">
        <v>0</v>
      </c>
      <c r="P119" s="21">
        <v>5</v>
      </c>
      <c r="Q119" s="21">
        <v>28</v>
      </c>
      <c r="R119" s="21">
        <v>11</v>
      </c>
      <c r="S119" s="24">
        <v>9.4827586206896547E-2</v>
      </c>
      <c r="T119" s="21">
        <v>31</v>
      </c>
      <c r="U119" s="24">
        <v>0.26724137931034481</v>
      </c>
      <c r="V119" s="21">
        <v>47</v>
      </c>
      <c r="W119" s="24">
        <v>0.40517241379310343</v>
      </c>
      <c r="X119" s="21">
        <v>12</v>
      </c>
      <c r="Y119" s="21">
        <v>0</v>
      </c>
      <c r="Z119" s="22">
        <v>0.31</v>
      </c>
      <c r="AA119" s="23">
        <v>0.39393939393939392</v>
      </c>
      <c r="AB119" s="22">
        <v>0.38300000000000001</v>
      </c>
      <c r="AC119" s="22">
        <v>0.5</v>
      </c>
      <c r="AD119" s="22">
        <v>0.88300000000000001</v>
      </c>
      <c r="AE119" s="22">
        <v>0.19</v>
      </c>
      <c r="AF119" s="21">
        <v>2</v>
      </c>
      <c r="AG119" s="21">
        <v>2</v>
      </c>
      <c r="AH119" s="21">
        <v>1</v>
      </c>
      <c r="AI119" s="21">
        <v>50</v>
      </c>
      <c r="AJ119" s="21">
        <v>9</v>
      </c>
      <c r="AK119" s="21">
        <v>4</v>
      </c>
      <c r="AL119" s="21">
        <v>18</v>
      </c>
      <c r="AM119" s="21">
        <v>20</v>
      </c>
      <c r="AN119" s="20" t="s">
        <v>1111</v>
      </c>
      <c r="AO119" s="23">
        <v>21.096551724137932</v>
      </c>
      <c r="AP119" s="21">
        <v>132.62302299332646</v>
      </c>
      <c r="AQ119" s="22">
        <v>0.38426086956521738</v>
      </c>
      <c r="AR119" s="23">
        <v>3.9684431826106996</v>
      </c>
      <c r="AS119" s="23">
        <v>22.869449332735503</v>
      </c>
      <c r="AT119">
        <v>96.573479867282188</v>
      </c>
      <c r="AU119">
        <v>1.37328615656789</v>
      </c>
      <c r="AV119">
        <v>55</v>
      </c>
      <c r="AW119" s="30">
        <v>2.1090909090909089</v>
      </c>
      <c r="AX119" s="29">
        <v>0.47272727272727272</v>
      </c>
      <c r="AY119" t="s">
        <v>1224</v>
      </c>
      <c r="AZ119" s="20" t="s">
        <v>130</v>
      </c>
      <c r="BA119" s="20" t="s">
        <v>66</v>
      </c>
      <c r="BB119" s="20" t="s">
        <v>620</v>
      </c>
      <c r="BC119" s="20">
        <v>66</v>
      </c>
      <c r="BD119" s="23">
        <v>3.4210717091471547E-2</v>
      </c>
      <c r="BE119" s="20"/>
      <c r="BF119" s="20"/>
      <c r="BG119" s="20"/>
    </row>
    <row r="120" spans="1:59" x14ac:dyDescent="0.3">
      <c r="A120" t="s">
        <v>5</v>
      </c>
      <c r="B120" s="20" t="s">
        <v>106</v>
      </c>
      <c r="C120" s="20" t="s">
        <v>835</v>
      </c>
      <c r="D120" s="20" t="s">
        <v>91</v>
      </c>
      <c r="E120" s="20" t="s">
        <v>101</v>
      </c>
      <c r="F120" s="21">
        <v>29</v>
      </c>
      <c r="G120" s="21">
        <v>124</v>
      </c>
      <c r="H120" s="23">
        <v>4.2758620689655169</v>
      </c>
      <c r="I120" s="21">
        <v>99</v>
      </c>
      <c r="J120" s="21">
        <v>24</v>
      </c>
      <c r="K120" s="23">
        <v>0.19354838709677419</v>
      </c>
      <c r="L120" s="21">
        <v>35</v>
      </c>
      <c r="M120" s="21">
        <v>30</v>
      </c>
      <c r="N120" s="21">
        <v>5</v>
      </c>
      <c r="O120" s="21">
        <v>0</v>
      </c>
      <c r="P120" s="21">
        <v>0</v>
      </c>
      <c r="Q120" s="21">
        <v>19</v>
      </c>
      <c r="R120" s="21">
        <v>22</v>
      </c>
      <c r="S120" s="24">
        <v>0.17741935483870969</v>
      </c>
      <c r="T120" s="21">
        <v>26</v>
      </c>
      <c r="U120" s="24">
        <v>0.20967741935483872</v>
      </c>
      <c r="V120" s="21">
        <v>48</v>
      </c>
      <c r="W120" s="24">
        <v>0.38709677419354838</v>
      </c>
      <c r="X120" s="21">
        <v>3</v>
      </c>
      <c r="Y120" s="21">
        <v>2</v>
      </c>
      <c r="Z120" s="22">
        <v>0.35399999999999998</v>
      </c>
      <c r="AA120" s="23">
        <v>0.47297297297297297</v>
      </c>
      <c r="AB120" s="22">
        <v>0.47199999999999998</v>
      </c>
      <c r="AC120" s="22">
        <v>0.40400000000000003</v>
      </c>
      <c r="AD120" s="22">
        <v>0.876</v>
      </c>
      <c r="AE120" s="22">
        <v>5.0000000000000044E-2</v>
      </c>
      <c r="AF120" s="21">
        <v>1</v>
      </c>
      <c r="AG120" s="21">
        <v>1</v>
      </c>
      <c r="AH120" s="21">
        <v>1</v>
      </c>
      <c r="AI120" s="21">
        <v>40</v>
      </c>
      <c r="AJ120" s="21">
        <v>5</v>
      </c>
      <c r="AK120" s="21">
        <v>1</v>
      </c>
      <c r="AL120" s="21">
        <v>19</v>
      </c>
      <c r="AM120" s="21">
        <v>20</v>
      </c>
      <c r="AN120" s="20" t="s">
        <v>1262</v>
      </c>
      <c r="AO120" s="23">
        <v>21.54758064516129</v>
      </c>
      <c r="AP120" s="21">
        <v>130.44207271829333</v>
      </c>
      <c r="AQ120" s="22">
        <v>0.39796747967479679</v>
      </c>
      <c r="AR120" s="23">
        <v>5.7200590528971214</v>
      </c>
      <c r="AS120" s="23">
        <v>25.924582868547773</v>
      </c>
      <c r="AT120">
        <v>94.98535472336917</v>
      </c>
      <c r="AU120">
        <v>1.37328615656789</v>
      </c>
      <c r="AV120">
        <v>55</v>
      </c>
      <c r="AW120" s="30">
        <v>2.2545454545454544</v>
      </c>
      <c r="AX120" s="29">
        <v>0.52727272727272723</v>
      </c>
      <c r="AY120" t="s">
        <v>1224</v>
      </c>
      <c r="AZ120" s="20" t="s">
        <v>834</v>
      </c>
      <c r="BA120" s="20" t="s">
        <v>66</v>
      </c>
      <c r="BB120" s="20" t="s">
        <v>836</v>
      </c>
      <c r="BC120" s="20">
        <v>74</v>
      </c>
      <c r="BD120" s="23">
        <v>4.6129508491105815E-2</v>
      </c>
      <c r="BE120" s="20"/>
      <c r="BF120" s="20"/>
      <c r="BG120" s="20"/>
    </row>
    <row r="121" spans="1:59" x14ac:dyDescent="0.3">
      <c r="A121" t="s">
        <v>5</v>
      </c>
      <c r="B121" s="20" t="s">
        <v>114</v>
      </c>
      <c r="C121" s="20" t="s">
        <v>397</v>
      </c>
      <c r="D121" s="20" t="s">
        <v>91</v>
      </c>
      <c r="E121" s="20" t="s">
        <v>101</v>
      </c>
      <c r="F121" s="21">
        <v>30</v>
      </c>
      <c r="G121" s="21">
        <v>119</v>
      </c>
      <c r="H121" s="23">
        <v>3.9666666666666668</v>
      </c>
      <c r="I121" s="21">
        <v>98</v>
      </c>
      <c r="J121" s="21">
        <v>25</v>
      </c>
      <c r="K121" s="23">
        <v>0.21008403361344538</v>
      </c>
      <c r="L121" s="21">
        <v>25</v>
      </c>
      <c r="M121" s="21">
        <v>14</v>
      </c>
      <c r="N121" s="21">
        <v>4</v>
      </c>
      <c r="O121" s="21">
        <v>0</v>
      </c>
      <c r="P121" s="21">
        <v>7</v>
      </c>
      <c r="Q121" s="21">
        <v>27</v>
      </c>
      <c r="R121" s="21">
        <v>14</v>
      </c>
      <c r="S121" s="24">
        <v>0.11764705882352941</v>
      </c>
      <c r="T121" s="21">
        <v>38</v>
      </c>
      <c r="U121" s="24">
        <v>0.31932773109243695</v>
      </c>
      <c r="V121" s="21">
        <v>59</v>
      </c>
      <c r="W121" s="24">
        <v>0.49579831932773111</v>
      </c>
      <c r="X121" s="21">
        <v>9</v>
      </c>
      <c r="Y121" s="21">
        <v>3</v>
      </c>
      <c r="Z121" s="22">
        <v>0.255</v>
      </c>
      <c r="AA121" s="23">
        <v>0.32727272727272727</v>
      </c>
      <c r="AB121" s="22">
        <v>0.37</v>
      </c>
      <c r="AC121" s="22">
        <v>0.51</v>
      </c>
      <c r="AD121" s="22">
        <v>0.88</v>
      </c>
      <c r="AE121" s="22">
        <v>0.255</v>
      </c>
      <c r="AF121" s="21">
        <v>5</v>
      </c>
      <c r="AG121" s="21">
        <v>2</v>
      </c>
      <c r="AH121" s="21">
        <v>0</v>
      </c>
      <c r="AI121" s="21">
        <v>50</v>
      </c>
      <c r="AJ121" s="21">
        <v>11</v>
      </c>
      <c r="AK121" s="21">
        <v>1</v>
      </c>
      <c r="AL121" s="21">
        <v>9</v>
      </c>
      <c r="AM121" s="21">
        <v>25</v>
      </c>
      <c r="AN121" s="20" t="s">
        <v>1175</v>
      </c>
      <c r="AO121" s="23">
        <v>20.389915966386553</v>
      </c>
      <c r="AP121" s="21">
        <v>131.87549843396096</v>
      </c>
      <c r="AQ121" s="22">
        <v>0.38235294117647056</v>
      </c>
      <c r="AR121" s="23">
        <v>3.8736462223539214</v>
      </c>
      <c r="AS121" s="23">
        <v>23.263471497050919</v>
      </c>
      <c r="AT121">
        <v>96.029147168819904</v>
      </c>
      <c r="AU121">
        <v>1.37328615656789</v>
      </c>
      <c r="AV121">
        <v>55</v>
      </c>
      <c r="AW121" s="30">
        <v>2.1636363636363636</v>
      </c>
      <c r="AX121" s="29">
        <v>0.54545454545454541</v>
      </c>
      <c r="AY121" t="s">
        <v>1224</v>
      </c>
      <c r="AZ121" s="20" t="s">
        <v>135</v>
      </c>
      <c r="BA121" s="20" t="s">
        <v>66</v>
      </c>
      <c r="BB121" s="20" t="s">
        <v>623</v>
      </c>
      <c r="BC121" s="20">
        <v>55</v>
      </c>
      <c r="BD121" s="23">
        <v>3.2551648927343878E-2</v>
      </c>
      <c r="BE121" s="20"/>
      <c r="BF121" s="20"/>
      <c r="BG121" s="20"/>
    </row>
    <row r="122" spans="1:59" x14ac:dyDescent="0.3">
      <c r="A122" t="s">
        <v>5</v>
      </c>
      <c r="B122" s="20" t="s">
        <v>377</v>
      </c>
      <c r="C122" s="20" t="s">
        <v>1103</v>
      </c>
      <c r="D122" s="20" t="s">
        <v>109</v>
      </c>
      <c r="E122" s="20" t="s">
        <v>101</v>
      </c>
      <c r="F122" s="21">
        <v>26</v>
      </c>
      <c r="G122" s="21">
        <v>100</v>
      </c>
      <c r="H122" s="23">
        <v>3.8461538461538463</v>
      </c>
      <c r="I122" s="21">
        <v>86</v>
      </c>
      <c r="J122" s="21">
        <v>16</v>
      </c>
      <c r="K122" s="23">
        <v>0.16</v>
      </c>
      <c r="L122" s="21">
        <v>21</v>
      </c>
      <c r="M122" s="21">
        <v>11</v>
      </c>
      <c r="N122" s="21">
        <v>8</v>
      </c>
      <c r="O122" s="21">
        <v>1</v>
      </c>
      <c r="P122" s="21">
        <v>1</v>
      </c>
      <c r="Q122" s="21">
        <v>16</v>
      </c>
      <c r="R122" s="21">
        <v>10</v>
      </c>
      <c r="S122" s="24">
        <v>0.1</v>
      </c>
      <c r="T122" s="21">
        <v>23</v>
      </c>
      <c r="U122" s="24">
        <v>0.23</v>
      </c>
      <c r="V122" s="21">
        <v>34</v>
      </c>
      <c r="W122" s="24">
        <v>0.34</v>
      </c>
      <c r="X122" s="21">
        <v>4</v>
      </c>
      <c r="Y122" s="21">
        <v>1</v>
      </c>
      <c r="Z122" s="22">
        <v>0.24399999999999999</v>
      </c>
      <c r="AA122" s="23">
        <v>0.30769230769230771</v>
      </c>
      <c r="AB122" s="22">
        <v>0.313</v>
      </c>
      <c r="AC122" s="22">
        <v>0.39500000000000002</v>
      </c>
      <c r="AD122" s="22">
        <v>0.70799999999999996</v>
      </c>
      <c r="AE122" s="22">
        <v>0.15100000000000002</v>
      </c>
      <c r="AF122" s="21">
        <v>0</v>
      </c>
      <c r="AG122" s="21">
        <v>3</v>
      </c>
      <c r="AH122" s="21">
        <v>1</v>
      </c>
      <c r="AI122" s="21">
        <v>34</v>
      </c>
      <c r="AJ122" s="21">
        <v>10</v>
      </c>
      <c r="AK122" s="21">
        <v>4</v>
      </c>
      <c r="AL122" s="21">
        <v>25</v>
      </c>
      <c r="AM122" s="21">
        <v>19</v>
      </c>
      <c r="AN122" s="20" t="s">
        <v>1523</v>
      </c>
      <c r="AO122" s="23">
        <v>10.597600000000002</v>
      </c>
      <c r="AP122" s="21">
        <v>86.498318065530938</v>
      </c>
      <c r="AQ122" s="22">
        <v>0.30878787878787883</v>
      </c>
      <c r="AR122" s="23">
        <v>-3.1417970540996758</v>
      </c>
      <c r="AS122" s="23">
        <v>13.15217376497343</v>
      </c>
      <c r="AT122">
        <v>62.986375892484865</v>
      </c>
      <c r="AU122">
        <v>1.37328615656789</v>
      </c>
      <c r="AV122">
        <v>55</v>
      </c>
      <c r="AW122" s="30">
        <v>1.8181818181818181</v>
      </c>
      <c r="AX122" s="29">
        <v>0.47272727272727272</v>
      </c>
      <c r="AY122" t="s">
        <v>1224</v>
      </c>
      <c r="AZ122" s="20" t="s">
        <v>1102</v>
      </c>
      <c r="BA122" s="20" t="s">
        <v>66</v>
      </c>
      <c r="BB122" s="20" t="s">
        <v>1104</v>
      </c>
      <c r="BC122" s="20">
        <v>65</v>
      </c>
      <c r="BD122" s="23">
        <v>-3.1417970540996758E-2</v>
      </c>
      <c r="BE122" s="20"/>
      <c r="BF122" s="20"/>
      <c r="BG122" s="20"/>
    </row>
    <row r="123" spans="1:59" x14ac:dyDescent="0.3">
      <c r="A123" t="s">
        <v>5</v>
      </c>
      <c r="B123" s="20" t="s">
        <v>140</v>
      </c>
      <c r="C123" s="20" t="s">
        <v>838</v>
      </c>
      <c r="D123" s="20" t="s">
        <v>91</v>
      </c>
      <c r="E123" s="20" t="s">
        <v>113</v>
      </c>
      <c r="F123" s="21">
        <v>29</v>
      </c>
      <c r="G123" s="21">
        <v>104</v>
      </c>
      <c r="H123" s="23">
        <v>3.5862068965517242</v>
      </c>
      <c r="I123" s="21">
        <v>81</v>
      </c>
      <c r="J123" s="21">
        <v>24</v>
      </c>
      <c r="K123" s="23">
        <v>0.23076923076923078</v>
      </c>
      <c r="L123" s="21">
        <v>26</v>
      </c>
      <c r="M123" s="21">
        <v>19</v>
      </c>
      <c r="N123" s="21">
        <v>6</v>
      </c>
      <c r="O123" s="21">
        <v>0</v>
      </c>
      <c r="P123" s="21">
        <v>1</v>
      </c>
      <c r="Q123" s="21">
        <v>16</v>
      </c>
      <c r="R123" s="21">
        <v>16</v>
      </c>
      <c r="S123" s="24">
        <v>0.15384615384615385</v>
      </c>
      <c r="T123" s="21">
        <v>18</v>
      </c>
      <c r="U123" s="24">
        <v>0.17307692307692307</v>
      </c>
      <c r="V123" s="21">
        <v>35</v>
      </c>
      <c r="W123" s="24">
        <v>0.33653846153846156</v>
      </c>
      <c r="X123" s="21">
        <v>0</v>
      </c>
      <c r="Y123" s="21">
        <v>0</v>
      </c>
      <c r="Z123" s="22">
        <v>0.32100000000000001</v>
      </c>
      <c r="AA123" s="23">
        <v>0.38461538461538464</v>
      </c>
      <c r="AB123" s="22">
        <v>0.437</v>
      </c>
      <c r="AC123" s="22">
        <v>0.432</v>
      </c>
      <c r="AD123" s="22">
        <v>0.86899999999999999</v>
      </c>
      <c r="AE123" s="22">
        <v>0.11099999999999999</v>
      </c>
      <c r="AF123" s="21">
        <v>3</v>
      </c>
      <c r="AG123" s="21">
        <v>3</v>
      </c>
      <c r="AH123" s="21">
        <v>1</v>
      </c>
      <c r="AI123" s="21">
        <v>35</v>
      </c>
      <c r="AJ123" s="21">
        <v>7</v>
      </c>
      <c r="AK123" s="21">
        <v>3</v>
      </c>
      <c r="AL123" s="21">
        <v>18</v>
      </c>
      <c r="AM123" s="21">
        <v>20</v>
      </c>
      <c r="AN123" s="20" t="s">
        <v>1111</v>
      </c>
      <c r="AO123" s="23">
        <v>16.969615384615384</v>
      </c>
      <c r="AP123" s="21">
        <v>128.7149274286877</v>
      </c>
      <c r="AQ123" s="22">
        <v>0.38669902912621357</v>
      </c>
      <c r="AR123" s="23">
        <v>3.7784090073770442</v>
      </c>
      <c r="AS123" s="23">
        <v>20.724138659213075</v>
      </c>
      <c r="AT123">
        <v>93.727681454513032</v>
      </c>
      <c r="AU123">
        <v>1.37328615656789</v>
      </c>
      <c r="AV123">
        <v>55</v>
      </c>
      <c r="AW123" s="30">
        <v>1.8909090909090909</v>
      </c>
      <c r="AX123" s="29">
        <v>0.52727272727272723</v>
      </c>
      <c r="AY123" t="s">
        <v>1224</v>
      </c>
      <c r="AZ123" s="20" t="s">
        <v>837</v>
      </c>
      <c r="BA123" s="20" t="s">
        <v>66</v>
      </c>
      <c r="BB123" s="20" t="s">
        <v>839</v>
      </c>
      <c r="BC123" s="20">
        <v>65</v>
      </c>
      <c r="BD123" s="23">
        <v>3.6330855840163885E-2</v>
      </c>
      <c r="BE123" s="20"/>
      <c r="BF123" s="20"/>
      <c r="BG123" s="20"/>
    </row>
    <row r="124" spans="1:59" x14ac:dyDescent="0.3">
      <c r="A124" t="s">
        <v>5</v>
      </c>
      <c r="B124" s="20" t="s">
        <v>1288</v>
      </c>
      <c r="C124" s="20" t="s">
        <v>1106</v>
      </c>
      <c r="D124" s="20" t="s">
        <v>156</v>
      </c>
      <c r="E124" s="20" t="s">
        <v>105</v>
      </c>
      <c r="F124" s="21">
        <v>19</v>
      </c>
      <c r="G124" s="21">
        <v>84</v>
      </c>
      <c r="H124" s="23">
        <v>4.4210526315789478</v>
      </c>
      <c r="I124" s="21">
        <v>74</v>
      </c>
      <c r="J124" s="21">
        <v>18</v>
      </c>
      <c r="K124" s="23">
        <v>0.21428571428571427</v>
      </c>
      <c r="L124" s="21">
        <v>26</v>
      </c>
      <c r="M124" s="21">
        <v>17</v>
      </c>
      <c r="N124" s="21">
        <v>6</v>
      </c>
      <c r="O124" s="21">
        <v>0</v>
      </c>
      <c r="P124" s="21">
        <v>3</v>
      </c>
      <c r="Q124" s="21">
        <v>22</v>
      </c>
      <c r="R124" s="21">
        <v>6</v>
      </c>
      <c r="S124" s="24">
        <v>7.1428571428571425E-2</v>
      </c>
      <c r="T124" s="21">
        <v>10</v>
      </c>
      <c r="U124" s="24">
        <v>0.11904761904761904</v>
      </c>
      <c r="V124" s="21">
        <v>19</v>
      </c>
      <c r="W124" s="24">
        <v>0.22619047619047619</v>
      </c>
      <c r="X124" s="21">
        <v>1</v>
      </c>
      <c r="Y124" s="21">
        <v>1</v>
      </c>
      <c r="Z124" s="22">
        <v>0.35099999999999998</v>
      </c>
      <c r="AA124" s="23">
        <v>0.37096774193548387</v>
      </c>
      <c r="AB124" s="22">
        <v>0.41699999999999998</v>
      </c>
      <c r="AC124" s="22">
        <v>0.55400000000000005</v>
      </c>
      <c r="AD124" s="22">
        <v>0.97100000000000009</v>
      </c>
      <c r="AE124" s="22">
        <v>0.20300000000000007</v>
      </c>
      <c r="AF124" s="21">
        <v>3</v>
      </c>
      <c r="AG124" s="21">
        <v>1</v>
      </c>
      <c r="AH124" s="21">
        <v>0</v>
      </c>
      <c r="AI124" s="21">
        <v>41</v>
      </c>
      <c r="AJ124" s="21">
        <v>9</v>
      </c>
      <c r="AK124" s="21">
        <v>1</v>
      </c>
      <c r="AL124" s="21">
        <v>20</v>
      </c>
      <c r="AM124" s="21">
        <v>19</v>
      </c>
      <c r="AN124" s="20" t="s">
        <v>1283</v>
      </c>
      <c r="AO124" s="23">
        <v>17.435000000000002</v>
      </c>
      <c r="AP124" s="21">
        <v>155.8215519895958</v>
      </c>
      <c r="AQ124" s="22">
        <v>0.42083333333333334</v>
      </c>
      <c r="AR124" s="23">
        <v>5.5450801978764277</v>
      </c>
      <c r="AS124" s="23">
        <v>19.232015685897839</v>
      </c>
      <c r="AT124">
        <v>113.46619293026609</v>
      </c>
      <c r="AU124">
        <v>1.37328615656789</v>
      </c>
      <c r="AV124">
        <v>55</v>
      </c>
      <c r="AW124" s="30">
        <v>1.5272727272727273</v>
      </c>
      <c r="AX124" s="29">
        <v>0.34545454545454546</v>
      </c>
      <c r="AY124" t="s">
        <v>1224</v>
      </c>
      <c r="AZ124" s="20" t="s">
        <v>1105</v>
      </c>
      <c r="BA124" s="20" t="s">
        <v>66</v>
      </c>
      <c r="BB124" s="20" t="s">
        <v>1107</v>
      </c>
      <c r="BC124" s="20">
        <v>62</v>
      </c>
      <c r="BD124" s="23">
        <v>6.6012859498528906E-2</v>
      </c>
      <c r="BE124" s="20"/>
      <c r="BF124" s="20"/>
      <c r="BG124" s="20"/>
    </row>
    <row r="125" spans="1:59" x14ac:dyDescent="0.3">
      <c r="A125" t="s">
        <v>5</v>
      </c>
      <c r="B125" s="20" t="s">
        <v>1408</v>
      </c>
      <c r="C125" s="20" t="s">
        <v>841</v>
      </c>
      <c r="D125" s="20" t="s">
        <v>109</v>
      </c>
      <c r="E125" s="20" t="s">
        <v>105</v>
      </c>
      <c r="F125" s="21">
        <v>18</v>
      </c>
      <c r="G125" s="21">
        <v>60</v>
      </c>
      <c r="H125" s="23">
        <v>3.3333333333333335</v>
      </c>
      <c r="I125" s="21">
        <v>47</v>
      </c>
      <c r="J125" s="21">
        <v>10</v>
      </c>
      <c r="K125" s="23">
        <v>0.16666666666666666</v>
      </c>
      <c r="L125" s="21">
        <v>16</v>
      </c>
      <c r="M125" s="21">
        <v>14</v>
      </c>
      <c r="N125" s="21">
        <v>2</v>
      </c>
      <c r="O125" s="21">
        <v>0</v>
      </c>
      <c r="P125" s="21">
        <v>0</v>
      </c>
      <c r="Q125" s="21">
        <v>8</v>
      </c>
      <c r="R125" s="21">
        <v>8</v>
      </c>
      <c r="S125" s="24">
        <v>0.13333333333333333</v>
      </c>
      <c r="T125" s="21">
        <v>5</v>
      </c>
      <c r="U125" s="24">
        <v>8.3333333333333329E-2</v>
      </c>
      <c r="V125" s="21">
        <v>13</v>
      </c>
      <c r="W125" s="24">
        <v>0.21666666666666667</v>
      </c>
      <c r="X125" s="21">
        <v>3</v>
      </c>
      <c r="Y125" s="21">
        <v>2</v>
      </c>
      <c r="Z125" s="22">
        <v>0.34</v>
      </c>
      <c r="AA125" s="23">
        <v>0.38095238095238093</v>
      </c>
      <c r="AB125" s="22">
        <v>0.47499999999999998</v>
      </c>
      <c r="AC125" s="22">
        <v>0.38300000000000001</v>
      </c>
      <c r="AD125" s="22">
        <v>0.85799999999999998</v>
      </c>
      <c r="AE125" s="22">
        <v>4.2999999999999983E-2</v>
      </c>
      <c r="AF125" s="21">
        <v>4</v>
      </c>
      <c r="AG125" s="21">
        <v>0</v>
      </c>
      <c r="AH125" s="21">
        <v>1</v>
      </c>
      <c r="AI125" s="21">
        <v>18</v>
      </c>
      <c r="AJ125" s="21">
        <v>2</v>
      </c>
      <c r="AK125" s="21">
        <v>0</v>
      </c>
      <c r="AL125" s="21">
        <v>16</v>
      </c>
      <c r="AM125" s="21">
        <v>9</v>
      </c>
      <c r="AN125" s="20" t="s">
        <v>1484</v>
      </c>
      <c r="AO125" s="23">
        <v>10.053333333333335</v>
      </c>
      <c r="AP125" s="21">
        <v>125.66048823452248</v>
      </c>
      <c r="AQ125" s="22">
        <v>0.39661016949152539</v>
      </c>
      <c r="AR125" s="23">
        <v>2.6969543259913191</v>
      </c>
      <c r="AS125" s="23">
        <v>12.473336817435182</v>
      </c>
      <c r="AT125">
        <v>91.503498840017841</v>
      </c>
      <c r="AU125">
        <v>1.37328615656789</v>
      </c>
      <c r="AV125">
        <v>55</v>
      </c>
      <c r="AW125" s="30">
        <v>1.0909090909090908</v>
      </c>
      <c r="AX125" s="29">
        <v>0.32727272727272727</v>
      </c>
      <c r="AY125" t="s">
        <v>1224</v>
      </c>
      <c r="AZ125" s="20" t="s">
        <v>840</v>
      </c>
      <c r="BA125" s="20" t="s">
        <v>66</v>
      </c>
      <c r="BB125" s="20" t="s">
        <v>842</v>
      </c>
      <c r="BC125" s="20">
        <v>42</v>
      </c>
      <c r="BD125" s="23">
        <v>4.4949238766521987E-2</v>
      </c>
      <c r="BE125" s="20"/>
      <c r="BF125" s="20"/>
      <c r="BG125" s="20"/>
    </row>
    <row r="126" spans="1:59" x14ac:dyDescent="0.3">
      <c r="A126" t="s">
        <v>5</v>
      </c>
      <c r="B126" s="20" t="s">
        <v>877</v>
      </c>
      <c r="C126" s="20" t="s">
        <v>1399</v>
      </c>
      <c r="D126" s="20" t="s">
        <v>91</v>
      </c>
      <c r="E126" s="20" t="s">
        <v>101</v>
      </c>
      <c r="F126" s="21">
        <v>16</v>
      </c>
      <c r="G126" s="21">
        <v>52</v>
      </c>
      <c r="H126" s="23">
        <v>3.25</v>
      </c>
      <c r="I126" s="21">
        <v>45</v>
      </c>
      <c r="J126" s="21">
        <v>4</v>
      </c>
      <c r="K126" s="23">
        <v>7.6923076923076927E-2</v>
      </c>
      <c r="L126" s="21">
        <v>11</v>
      </c>
      <c r="M126" s="21">
        <v>8</v>
      </c>
      <c r="N126" s="21">
        <v>3</v>
      </c>
      <c r="O126" s="21">
        <v>0</v>
      </c>
      <c r="P126" s="21">
        <v>0</v>
      </c>
      <c r="Q126" s="21">
        <v>5</v>
      </c>
      <c r="R126" s="21">
        <v>3</v>
      </c>
      <c r="S126" s="24">
        <v>5.7692307692307696E-2</v>
      </c>
      <c r="T126" s="21">
        <v>12</v>
      </c>
      <c r="U126" s="24">
        <v>0.23076923076923078</v>
      </c>
      <c r="V126" s="21">
        <v>15</v>
      </c>
      <c r="W126" s="24">
        <v>0.28846153846153844</v>
      </c>
      <c r="X126" s="21">
        <v>3</v>
      </c>
      <c r="Y126" s="21">
        <v>0</v>
      </c>
      <c r="Z126" s="22">
        <v>0.24399999999999999</v>
      </c>
      <c r="AA126" s="23">
        <v>0.3235294117647059</v>
      </c>
      <c r="AB126" s="22">
        <v>0.3</v>
      </c>
      <c r="AC126" s="22">
        <v>0.311</v>
      </c>
      <c r="AD126" s="22">
        <v>0.61099999999999999</v>
      </c>
      <c r="AE126" s="22">
        <v>6.7000000000000004E-2</v>
      </c>
      <c r="AF126" s="21">
        <v>1</v>
      </c>
      <c r="AG126" s="21">
        <v>1</v>
      </c>
      <c r="AH126" s="21">
        <v>2</v>
      </c>
      <c r="AI126" s="21">
        <v>14</v>
      </c>
      <c r="AJ126" s="21">
        <v>3</v>
      </c>
      <c r="AK126" s="21">
        <v>3</v>
      </c>
      <c r="AL126" s="21">
        <v>11</v>
      </c>
      <c r="AM126" s="21">
        <v>13</v>
      </c>
      <c r="AN126" s="20" t="s">
        <v>1576</v>
      </c>
      <c r="AO126" s="23">
        <v>4.1907692307692308</v>
      </c>
      <c r="AP126" s="21">
        <v>60.837632333700078</v>
      </c>
      <c r="AQ126" s="22">
        <v>0.27440000000000003</v>
      </c>
      <c r="AR126" s="23">
        <v>-3.1886646394098297</v>
      </c>
      <c r="AS126" s="23">
        <v>5.284200186508186</v>
      </c>
      <c r="AT126">
        <v>44.300768665538136</v>
      </c>
      <c r="AU126">
        <v>1.37328615656789</v>
      </c>
      <c r="AV126">
        <v>55</v>
      </c>
      <c r="AW126" s="30">
        <v>0.94545454545454544</v>
      </c>
      <c r="AX126" s="29">
        <v>0.29090909090909089</v>
      </c>
      <c r="AY126" t="s">
        <v>1224</v>
      </c>
      <c r="AZ126" s="20" t="s">
        <v>1400</v>
      </c>
      <c r="BA126" s="20" t="s">
        <v>66</v>
      </c>
      <c r="BB126" s="20" t="s">
        <v>1401</v>
      </c>
      <c r="BC126" s="20">
        <v>34</v>
      </c>
      <c r="BD126" s="23">
        <v>-6.132047383480442E-2</v>
      </c>
      <c r="BE126" s="20"/>
      <c r="BF126" s="20"/>
      <c r="BG126" s="20"/>
    </row>
    <row r="127" spans="1:59" x14ac:dyDescent="0.3">
      <c r="A127" t="s">
        <v>5</v>
      </c>
      <c r="B127" s="20" t="s">
        <v>116</v>
      </c>
      <c r="C127" s="20" t="s">
        <v>998</v>
      </c>
      <c r="D127" s="20" t="s">
        <v>100</v>
      </c>
      <c r="E127" s="20" t="s">
        <v>105</v>
      </c>
      <c r="F127" s="21">
        <v>22</v>
      </c>
      <c r="G127" s="21">
        <v>52</v>
      </c>
      <c r="H127" s="23">
        <v>2.3636363636363638</v>
      </c>
      <c r="I127" s="21">
        <v>42</v>
      </c>
      <c r="J127" s="21">
        <v>7</v>
      </c>
      <c r="K127" s="23">
        <v>0.13461538461538461</v>
      </c>
      <c r="L127" s="21">
        <v>7</v>
      </c>
      <c r="M127" s="21">
        <v>6</v>
      </c>
      <c r="N127" s="21">
        <v>1</v>
      </c>
      <c r="O127" s="21">
        <v>0</v>
      </c>
      <c r="P127" s="21">
        <v>0</v>
      </c>
      <c r="Q127" s="21">
        <v>2</v>
      </c>
      <c r="R127" s="21">
        <v>7</v>
      </c>
      <c r="S127" s="24">
        <v>0.13461538461538461</v>
      </c>
      <c r="T127" s="21">
        <v>11</v>
      </c>
      <c r="U127" s="24">
        <v>0.21153846153846154</v>
      </c>
      <c r="V127" s="21">
        <v>18</v>
      </c>
      <c r="W127" s="24">
        <v>0.34615384615384615</v>
      </c>
      <c r="X127" s="21">
        <v>0</v>
      </c>
      <c r="Y127" s="21">
        <v>0</v>
      </c>
      <c r="Z127" s="22">
        <v>0.16700000000000001</v>
      </c>
      <c r="AA127" s="23">
        <v>0.22580645161290322</v>
      </c>
      <c r="AB127" s="22">
        <v>0.32700000000000001</v>
      </c>
      <c r="AC127" s="22">
        <v>0.19</v>
      </c>
      <c r="AD127" s="22">
        <v>0.51700000000000002</v>
      </c>
      <c r="AE127" s="22">
        <v>2.2999999999999993E-2</v>
      </c>
      <c r="AF127" s="21">
        <v>3</v>
      </c>
      <c r="AG127" s="21">
        <v>0</v>
      </c>
      <c r="AH127" s="21">
        <v>0</v>
      </c>
      <c r="AI127" s="21">
        <v>8</v>
      </c>
      <c r="AJ127" s="21">
        <v>1</v>
      </c>
      <c r="AK127" s="21">
        <v>2</v>
      </c>
      <c r="AL127" s="21">
        <v>11</v>
      </c>
      <c r="AM127" s="21">
        <v>12</v>
      </c>
      <c r="AN127" s="20" t="s">
        <v>1597</v>
      </c>
      <c r="AO127" s="23">
        <v>3.0576923076923075</v>
      </c>
      <c r="AP127" s="21">
        <v>35.825658785375538</v>
      </c>
      <c r="AQ127" s="22">
        <v>0.26153846153846155</v>
      </c>
      <c r="AR127" s="23">
        <v>-3.7702298568011345</v>
      </c>
      <c r="AS127" s="23">
        <v>4.7026349691168807</v>
      </c>
      <c r="AT127">
        <v>26.087540906194562</v>
      </c>
      <c r="AU127">
        <v>1.37328615656789</v>
      </c>
      <c r="AV127">
        <v>55</v>
      </c>
      <c r="AW127" s="30">
        <v>0.94545454545454544</v>
      </c>
      <c r="AX127" s="29">
        <v>0.4</v>
      </c>
      <c r="AY127" t="s">
        <v>1224</v>
      </c>
      <c r="AZ127" s="20" t="s">
        <v>997</v>
      </c>
      <c r="BA127" s="20" t="s">
        <v>66</v>
      </c>
      <c r="BB127" s="20" t="s">
        <v>999</v>
      </c>
      <c r="BC127" s="20">
        <v>31</v>
      </c>
      <c r="BD127" s="23">
        <v>-7.2504420323098742E-2</v>
      </c>
      <c r="BE127" s="20"/>
      <c r="BF127" s="20"/>
      <c r="BG127" s="20"/>
    </row>
    <row r="128" spans="1:59" x14ac:dyDescent="0.3">
      <c r="A128" t="s">
        <v>5</v>
      </c>
      <c r="B128" s="20" t="s">
        <v>171</v>
      </c>
      <c r="C128" s="20" t="s">
        <v>1454</v>
      </c>
      <c r="D128" s="20" t="s">
        <v>91</v>
      </c>
      <c r="E128" s="20" t="s">
        <v>105</v>
      </c>
      <c r="F128" s="21">
        <v>11</v>
      </c>
      <c r="G128" s="21">
        <v>39</v>
      </c>
      <c r="H128" s="23">
        <v>3.5454545454545454</v>
      </c>
      <c r="I128" s="21">
        <v>37</v>
      </c>
      <c r="J128" s="21">
        <v>3</v>
      </c>
      <c r="K128" s="23">
        <v>7.6923076923076927E-2</v>
      </c>
      <c r="L128" s="21">
        <v>8</v>
      </c>
      <c r="M128" s="21">
        <v>5</v>
      </c>
      <c r="N128" s="21">
        <v>3</v>
      </c>
      <c r="O128" s="21">
        <v>0</v>
      </c>
      <c r="P128" s="21">
        <v>0</v>
      </c>
      <c r="Q128" s="21">
        <v>6</v>
      </c>
      <c r="R128" s="21">
        <v>2</v>
      </c>
      <c r="S128" s="24">
        <v>5.128205128205128E-2</v>
      </c>
      <c r="T128" s="21">
        <v>9</v>
      </c>
      <c r="U128" s="24">
        <v>0.23076923076923078</v>
      </c>
      <c r="V128" s="21">
        <v>11</v>
      </c>
      <c r="W128" s="24">
        <v>0.28205128205128205</v>
      </c>
      <c r="X128" s="21">
        <v>2</v>
      </c>
      <c r="Y128" s="21">
        <v>1</v>
      </c>
      <c r="Z128" s="22">
        <v>0.216</v>
      </c>
      <c r="AA128" s="23">
        <v>0.2857142857142857</v>
      </c>
      <c r="AB128" s="22">
        <v>0.25600000000000001</v>
      </c>
      <c r="AC128" s="22">
        <v>0.29699999999999999</v>
      </c>
      <c r="AD128" s="22">
        <v>0.55299999999999994</v>
      </c>
      <c r="AE128" s="22">
        <v>8.0999999999999989E-2</v>
      </c>
      <c r="AF128" s="21">
        <v>0</v>
      </c>
      <c r="AG128" s="21">
        <v>0</v>
      </c>
      <c r="AH128" s="21">
        <v>0</v>
      </c>
      <c r="AI128" s="21">
        <v>11</v>
      </c>
      <c r="AJ128" s="21">
        <v>3</v>
      </c>
      <c r="AK128" s="21">
        <v>1</v>
      </c>
      <c r="AL128" s="21">
        <v>12</v>
      </c>
      <c r="AM128" s="21">
        <v>5</v>
      </c>
      <c r="AN128" s="20" t="s">
        <v>1550</v>
      </c>
      <c r="AO128" s="23">
        <v>2.5764102564102562</v>
      </c>
      <c r="AP128" s="21">
        <v>45.626709398504239</v>
      </c>
      <c r="AQ128" s="22">
        <v>0.24717948717948721</v>
      </c>
      <c r="AR128" s="23">
        <v>-3.3146289143399814</v>
      </c>
      <c r="AS128" s="23">
        <v>3.0400197050985298</v>
      </c>
      <c r="AT128">
        <v>33.224473413854462</v>
      </c>
      <c r="AU128">
        <v>1.37328615656789</v>
      </c>
      <c r="AV128">
        <v>55</v>
      </c>
      <c r="AW128" s="30">
        <v>0.70909090909090911</v>
      </c>
      <c r="AX128" s="29">
        <v>0.2</v>
      </c>
      <c r="AY128" t="s">
        <v>1224</v>
      </c>
      <c r="AZ128" s="20" t="s">
        <v>1455</v>
      </c>
      <c r="BA128" s="20" t="s">
        <v>66</v>
      </c>
      <c r="BB128" s="20" t="s">
        <v>1456</v>
      </c>
      <c r="BC128" s="20">
        <v>28</v>
      </c>
      <c r="BD128" s="23">
        <v>-8.4990484983076445E-2</v>
      </c>
      <c r="BE128" s="20"/>
      <c r="BF128" s="20"/>
      <c r="BG128" s="20"/>
    </row>
    <row r="129" spans="1:59" x14ac:dyDescent="0.3">
      <c r="A129" t="s">
        <v>5</v>
      </c>
      <c r="B129" s="20" t="s">
        <v>93</v>
      </c>
      <c r="C129" s="20" t="s">
        <v>1372</v>
      </c>
      <c r="D129" s="20" t="s">
        <v>156</v>
      </c>
      <c r="E129" s="20" t="s">
        <v>113</v>
      </c>
      <c r="F129" s="21">
        <v>16</v>
      </c>
      <c r="G129" s="21">
        <v>47</v>
      </c>
      <c r="H129" s="23">
        <v>2.9375</v>
      </c>
      <c r="I129" s="21">
        <v>33</v>
      </c>
      <c r="J129" s="21">
        <v>9</v>
      </c>
      <c r="K129" s="23">
        <v>0.19148936170212766</v>
      </c>
      <c r="L129" s="21">
        <v>4</v>
      </c>
      <c r="M129" s="21">
        <v>2</v>
      </c>
      <c r="N129" s="21">
        <v>1</v>
      </c>
      <c r="O129" s="21">
        <v>1</v>
      </c>
      <c r="P129" s="21">
        <v>0</v>
      </c>
      <c r="Q129" s="21">
        <v>1</v>
      </c>
      <c r="R129" s="21">
        <v>13</v>
      </c>
      <c r="S129" s="24">
        <v>0.27659574468085107</v>
      </c>
      <c r="T129" s="21">
        <v>10</v>
      </c>
      <c r="U129" s="24">
        <v>0.21276595744680851</v>
      </c>
      <c r="V129" s="21">
        <v>23</v>
      </c>
      <c r="W129" s="24">
        <v>0.48936170212765956</v>
      </c>
      <c r="X129" s="21">
        <v>7</v>
      </c>
      <c r="Y129" s="21">
        <v>2</v>
      </c>
      <c r="Z129" s="22">
        <v>0.121</v>
      </c>
      <c r="AA129" s="23">
        <v>0.17391304347826086</v>
      </c>
      <c r="AB129" s="22">
        <v>0.38300000000000001</v>
      </c>
      <c r="AC129" s="22">
        <v>0.21199999999999999</v>
      </c>
      <c r="AD129" s="22">
        <v>0.59499999999999997</v>
      </c>
      <c r="AE129" s="22">
        <v>9.0999999999999998E-2</v>
      </c>
      <c r="AF129" s="21">
        <v>1</v>
      </c>
      <c r="AG129" s="21">
        <v>0</v>
      </c>
      <c r="AH129" s="21">
        <v>0</v>
      </c>
      <c r="AI129" s="21">
        <v>7</v>
      </c>
      <c r="AJ129" s="21">
        <v>2</v>
      </c>
      <c r="AK129" s="21">
        <v>0</v>
      </c>
      <c r="AL129" s="21">
        <v>1</v>
      </c>
      <c r="AM129" s="21">
        <v>17</v>
      </c>
      <c r="AN129" s="20" t="s">
        <v>1634</v>
      </c>
      <c r="AO129" s="23">
        <v>4.8612765957446813</v>
      </c>
      <c r="AP129" s="21">
        <v>56.293337698964585</v>
      </c>
      <c r="AQ129" s="22">
        <v>0.30553191489361703</v>
      </c>
      <c r="AR129" s="23">
        <v>-1.609714444148852</v>
      </c>
      <c r="AS129" s="23">
        <v>6.048451840815507</v>
      </c>
      <c r="AT129">
        <v>40.991702588521406</v>
      </c>
      <c r="AU129">
        <v>1.37328615656789</v>
      </c>
      <c r="AV129">
        <v>55</v>
      </c>
      <c r="AW129" s="30">
        <v>0.8545454545454545</v>
      </c>
      <c r="AX129" s="29">
        <v>0.29090909090909089</v>
      </c>
      <c r="AY129" t="s">
        <v>1224</v>
      </c>
      <c r="AZ129" s="20" t="s">
        <v>1373</v>
      </c>
      <c r="BA129" s="20" t="s">
        <v>66</v>
      </c>
      <c r="BB129" s="20" t="s">
        <v>1374</v>
      </c>
      <c r="BC129" s="20">
        <v>23</v>
      </c>
      <c r="BD129" s="23">
        <v>-3.4249243492528766E-2</v>
      </c>
      <c r="BE129" s="20"/>
      <c r="BF129" s="20"/>
      <c r="BG129" s="20"/>
    </row>
    <row r="130" spans="1:59" x14ac:dyDescent="0.3">
      <c r="A130" t="s">
        <v>5</v>
      </c>
      <c r="B130" s="20" t="s">
        <v>1398</v>
      </c>
      <c r="C130" s="20" t="s">
        <v>1109</v>
      </c>
      <c r="D130" s="20" t="s">
        <v>109</v>
      </c>
      <c r="E130" s="20" t="s">
        <v>101</v>
      </c>
      <c r="F130" s="21">
        <v>10</v>
      </c>
      <c r="G130" s="21">
        <v>42</v>
      </c>
      <c r="H130" s="23">
        <v>4.2</v>
      </c>
      <c r="I130" s="21">
        <v>32</v>
      </c>
      <c r="J130" s="21">
        <v>8</v>
      </c>
      <c r="K130" s="23">
        <v>0.19047619047619047</v>
      </c>
      <c r="L130" s="21">
        <v>13</v>
      </c>
      <c r="M130" s="21">
        <v>11</v>
      </c>
      <c r="N130" s="21">
        <v>0</v>
      </c>
      <c r="O130" s="21">
        <v>0</v>
      </c>
      <c r="P130" s="21">
        <v>2</v>
      </c>
      <c r="Q130" s="21">
        <v>6</v>
      </c>
      <c r="R130" s="21">
        <v>2</v>
      </c>
      <c r="S130" s="24">
        <v>4.7619047619047616E-2</v>
      </c>
      <c r="T130" s="21">
        <v>3</v>
      </c>
      <c r="U130" s="24">
        <v>7.1428571428571425E-2</v>
      </c>
      <c r="V130" s="21">
        <v>7</v>
      </c>
      <c r="W130" s="24">
        <v>0.16666666666666666</v>
      </c>
      <c r="X130" s="21">
        <v>4</v>
      </c>
      <c r="Y130" s="21">
        <v>0</v>
      </c>
      <c r="Z130" s="22">
        <v>0.40600000000000003</v>
      </c>
      <c r="AA130" s="23">
        <v>0.39285714285714285</v>
      </c>
      <c r="AB130" s="22">
        <v>0.52400000000000002</v>
      </c>
      <c r="AC130" s="22">
        <v>0.59399999999999997</v>
      </c>
      <c r="AD130" s="22">
        <v>1.1179999999999999</v>
      </c>
      <c r="AE130" s="22">
        <v>0.18799999999999994</v>
      </c>
      <c r="AF130" s="21">
        <v>7</v>
      </c>
      <c r="AG130" s="21">
        <v>1</v>
      </c>
      <c r="AH130" s="21">
        <v>0</v>
      </c>
      <c r="AI130" s="21">
        <v>19</v>
      </c>
      <c r="AJ130" s="21">
        <v>2</v>
      </c>
      <c r="AK130" s="21">
        <v>0</v>
      </c>
      <c r="AL130" s="21">
        <v>3</v>
      </c>
      <c r="AM130" s="21">
        <v>13</v>
      </c>
      <c r="AN130" s="20" t="s">
        <v>1296</v>
      </c>
      <c r="AO130" s="23">
        <v>12.540000000000001</v>
      </c>
      <c r="AP130" s="21">
        <v>194.38990573944724</v>
      </c>
      <c r="AQ130" s="22">
        <v>0.48595238095238097</v>
      </c>
      <c r="AR130" s="23">
        <v>5.1508009685034315</v>
      </c>
      <c r="AS130" s="23">
        <v>11.994268712514137</v>
      </c>
      <c r="AT130">
        <v>141.55091042733989</v>
      </c>
      <c r="AU130">
        <v>1.37328615656789</v>
      </c>
      <c r="AV130">
        <v>55</v>
      </c>
      <c r="AW130" s="30">
        <v>0.76363636363636367</v>
      </c>
      <c r="AX130" s="29">
        <v>0.18181818181818182</v>
      </c>
      <c r="AY130" t="s">
        <v>1224</v>
      </c>
      <c r="AZ130" s="20" t="s">
        <v>1108</v>
      </c>
      <c r="BA130" s="20" t="s">
        <v>66</v>
      </c>
      <c r="BB130" s="20" t="s">
        <v>1110</v>
      </c>
      <c r="BC130" s="20">
        <v>28</v>
      </c>
      <c r="BD130" s="23">
        <v>0.12263811829770074</v>
      </c>
      <c r="BE130" s="20"/>
      <c r="BF130" s="20"/>
      <c r="BG130" s="20"/>
    </row>
    <row r="131" spans="1:59" x14ac:dyDescent="0.3">
      <c r="A131" t="s">
        <v>5</v>
      </c>
      <c r="B131" s="20" t="s">
        <v>1012</v>
      </c>
      <c r="C131" s="20" t="s">
        <v>400</v>
      </c>
      <c r="D131" s="20" t="s">
        <v>91</v>
      </c>
      <c r="E131" s="20" t="s">
        <v>101</v>
      </c>
      <c r="F131" s="21">
        <v>8</v>
      </c>
      <c r="G131" s="21">
        <v>30</v>
      </c>
      <c r="H131" s="23">
        <v>3.75</v>
      </c>
      <c r="I131" s="21">
        <v>23</v>
      </c>
      <c r="J131" s="21">
        <v>5</v>
      </c>
      <c r="K131" s="23">
        <v>0.16666666666666666</v>
      </c>
      <c r="L131" s="21">
        <v>6</v>
      </c>
      <c r="M131" s="21">
        <v>2</v>
      </c>
      <c r="N131" s="21">
        <v>4</v>
      </c>
      <c r="O131" s="21">
        <v>0</v>
      </c>
      <c r="P131" s="21">
        <v>0</v>
      </c>
      <c r="Q131" s="21">
        <v>3</v>
      </c>
      <c r="R131" s="21">
        <v>7</v>
      </c>
      <c r="S131" s="24">
        <v>0.23333333333333334</v>
      </c>
      <c r="T131" s="21">
        <v>8</v>
      </c>
      <c r="U131" s="24">
        <v>0.26666666666666666</v>
      </c>
      <c r="V131" s="21">
        <v>15</v>
      </c>
      <c r="W131" s="24">
        <v>0.5</v>
      </c>
      <c r="X131" s="21">
        <v>1</v>
      </c>
      <c r="Y131" s="21">
        <v>0</v>
      </c>
      <c r="Z131" s="22">
        <v>0.26100000000000001</v>
      </c>
      <c r="AA131" s="23">
        <v>0.4</v>
      </c>
      <c r="AB131" s="22">
        <v>0.433</v>
      </c>
      <c r="AC131" s="22">
        <v>0.435</v>
      </c>
      <c r="AD131" s="22">
        <v>0.86799999999999999</v>
      </c>
      <c r="AE131" s="22">
        <v>0.17399999999999999</v>
      </c>
      <c r="AF131" s="21">
        <v>0</v>
      </c>
      <c r="AG131" s="21">
        <v>0</v>
      </c>
      <c r="AH131" s="21">
        <v>0</v>
      </c>
      <c r="AI131" s="21">
        <v>10</v>
      </c>
      <c r="AJ131" s="21">
        <v>4</v>
      </c>
      <c r="AK131" s="21">
        <v>1</v>
      </c>
      <c r="AL131" s="21">
        <v>6</v>
      </c>
      <c r="AM131" s="21">
        <v>3</v>
      </c>
      <c r="AN131" s="20" t="s">
        <v>367</v>
      </c>
      <c r="AO131" s="23">
        <v>4.9359999999999991</v>
      </c>
      <c r="AP131" s="21">
        <v>128.46453266969101</v>
      </c>
      <c r="AQ131" s="22">
        <v>0.38966666666666672</v>
      </c>
      <c r="AR131" s="23">
        <v>1.1673423066949988</v>
      </c>
      <c r="AS131" s="23">
        <v>6.0555335524169305</v>
      </c>
      <c r="AT131">
        <v>93.545348910200147</v>
      </c>
      <c r="AU131">
        <v>1.37328615656789</v>
      </c>
      <c r="AV131">
        <v>55</v>
      </c>
      <c r="AW131" s="30">
        <v>0.54545454545454541</v>
      </c>
      <c r="AX131" s="29">
        <v>0.14545454545454545</v>
      </c>
      <c r="AY131" t="s">
        <v>1224</v>
      </c>
      <c r="AZ131" s="20" t="s">
        <v>134</v>
      </c>
      <c r="BA131" s="20" t="s">
        <v>66</v>
      </c>
      <c r="BB131" s="20" t="s">
        <v>626</v>
      </c>
      <c r="BC131" s="20">
        <v>15</v>
      </c>
      <c r="BD131" s="23">
        <v>3.8911410223166625E-2</v>
      </c>
      <c r="BE131" s="20"/>
      <c r="BF131" s="20"/>
      <c r="BG131" s="20"/>
    </row>
    <row r="132" spans="1:59" x14ac:dyDescent="0.3">
      <c r="A132" t="s">
        <v>5</v>
      </c>
      <c r="B132" s="20" t="s">
        <v>150</v>
      </c>
      <c r="C132" s="20" t="s">
        <v>1494</v>
      </c>
      <c r="D132" s="20" t="s">
        <v>100</v>
      </c>
      <c r="E132" s="20" t="s">
        <v>101</v>
      </c>
      <c r="F132" s="21">
        <v>6</v>
      </c>
      <c r="G132" s="21">
        <v>24</v>
      </c>
      <c r="H132" s="23">
        <v>4</v>
      </c>
      <c r="I132" s="21">
        <v>22</v>
      </c>
      <c r="J132" s="21">
        <v>5</v>
      </c>
      <c r="K132" s="23">
        <v>0.20833333333333334</v>
      </c>
      <c r="L132" s="21">
        <v>4</v>
      </c>
      <c r="M132" s="21">
        <v>3</v>
      </c>
      <c r="N132" s="21">
        <v>1</v>
      </c>
      <c r="O132" s="21">
        <v>0</v>
      </c>
      <c r="P132" s="21">
        <v>0</v>
      </c>
      <c r="Q132" s="21">
        <v>2</v>
      </c>
      <c r="R132" s="21">
        <v>2</v>
      </c>
      <c r="S132" s="24">
        <v>8.3333333333333329E-2</v>
      </c>
      <c r="T132" s="21">
        <v>5</v>
      </c>
      <c r="U132" s="24">
        <v>0.20833333333333334</v>
      </c>
      <c r="V132" s="21">
        <v>7</v>
      </c>
      <c r="W132" s="24">
        <v>0.29166666666666669</v>
      </c>
      <c r="X132" s="21">
        <v>1</v>
      </c>
      <c r="Y132" s="21">
        <v>0</v>
      </c>
      <c r="Z132" s="22">
        <v>0.182</v>
      </c>
      <c r="AA132" s="23">
        <v>0.23529411764705882</v>
      </c>
      <c r="AB132" s="22">
        <v>0.25</v>
      </c>
      <c r="AC132" s="22">
        <v>0.22700000000000001</v>
      </c>
      <c r="AD132" s="22">
        <v>0.47699999999999998</v>
      </c>
      <c r="AE132" s="22">
        <v>4.5000000000000012E-2</v>
      </c>
      <c r="AF132" s="21">
        <v>0</v>
      </c>
      <c r="AG132" s="21">
        <v>0</v>
      </c>
      <c r="AH132" s="21">
        <v>0</v>
      </c>
      <c r="AI132" s="21">
        <v>5</v>
      </c>
      <c r="AJ132" s="21">
        <v>1</v>
      </c>
      <c r="AK132" s="21">
        <v>1</v>
      </c>
      <c r="AL132" s="21">
        <v>4</v>
      </c>
      <c r="AM132" s="21">
        <v>9</v>
      </c>
      <c r="AN132" s="20" t="s">
        <v>1459</v>
      </c>
      <c r="AO132" s="23">
        <v>1.2583333333333331</v>
      </c>
      <c r="AP132" s="21">
        <v>25.506111862683014</v>
      </c>
      <c r="AQ132" s="22">
        <v>0.22166666666666668</v>
      </c>
      <c r="AR132" s="23">
        <v>-2.5722131111657411</v>
      </c>
      <c r="AS132" s="23">
        <v>1.3383398854118043</v>
      </c>
      <c r="AT132">
        <v>18.573049572150179</v>
      </c>
      <c r="AU132">
        <v>1.37328615656789</v>
      </c>
      <c r="AV132">
        <v>55</v>
      </c>
      <c r="AW132" s="30">
        <v>0.43636363636363634</v>
      </c>
      <c r="AX132" s="29">
        <v>0.10909090909090909</v>
      </c>
      <c r="AY132" t="s">
        <v>1224</v>
      </c>
      <c r="AZ132" s="20" t="s">
        <v>1495</v>
      </c>
      <c r="BA132" s="20" t="s">
        <v>66</v>
      </c>
      <c r="BB132" s="20" t="s">
        <v>1496</v>
      </c>
      <c r="BC132" s="20">
        <v>17</v>
      </c>
      <c r="BD132" s="23">
        <v>-0.10717554629857255</v>
      </c>
      <c r="BE132" s="20"/>
      <c r="BF132" s="20"/>
      <c r="BG132" s="20"/>
    </row>
    <row r="133" spans="1:59" x14ac:dyDescent="0.3">
      <c r="A133" t="s">
        <v>5</v>
      </c>
      <c r="B133" s="20" t="s">
        <v>1649</v>
      </c>
      <c r="C133" s="20" t="s">
        <v>1569</v>
      </c>
      <c r="D133" s="20" t="s">
        <v>1570</v>
      </c>
      <c r="E133" s="20" t="s">
        <v>105</v>
      </c>
      <c r="F133" s="21">
        <v>7</v>
      </c>
      <c r="G133" s="21">
        <v>28</v>
      </c>
      <c r="H133" s="23">
        <v>4</v>
      </c>
      <c r="I133" s="21">
        <v>20</v>
      </c>
      <c r="J133" s="21">
        <v>3</v>
      </c>
      <c r="K133" s="23">
        <v>0.10714285714285714</v>
      </c>
      <c r="L133" s="21">
        <v>4</v>
      </c>
      <c r="M133" s="21">
        <v>3</v>
      </c>
      <c r="N133" s="21">
        <v>0</v>
      </c>
      <c r="O133" s="21">
        <v>1</v>
      </c>
      <c r="P133" s="21">
        <v>0</v>
      </c>
      <c r="Q133" s="21">
        <v>2</v>
      </c>
      <c r="R133" s="21">
        <v>3</v>
      </c>
      <c r="S133" s="24">
        <v>0.10714285714285714</v>
      </c>
      <c r="T133" s="21">
        <v>6</v>
      </c>
      <c r="U133" s="24">
        <v>0.21428571428571427</v>
      </c>
      <c r="V133" s="21">
        <v>9</v>
      </c>
      <c r="W133" s="24">
        <v>0.32142857142857145</v>
      </c>
      <c r="X133" s="21">
        <v>1</v>
      </c>
      <c r="Y133" s="21">
        <v>1</v>
      </c>
      <c r="Z133" s="22">
        <v>0.2</v>
      </c>
      <c r="AA133" s="23">
        <v>0.26666666666666666</v>
      </c>
      <c r="AB133" s="22">
        <v>0.39300000000000002</v>
      </c>
      <c r="AC133" s="22">
        <v>0.3</v>
      </c>
      <c r="AD133" s="22">
        <v>0.69300000000000006</v>
      </c>
      <c r="AE133" s="22">
        <v>9.9999999999999978E-2</v>
      </c>
      <c r="AF133" s="21">
        <v>4</v>
      </c>
      <c r="AG133" s="21">
        <v>1</v>
      </c>
      <c r="AH133" s="21">
        <v>0</v>
      </c>
      <c r="AI133" s="21">
        <v>6</v>
      </c>
      <c r="AJ133" s="21">
        <v>1</v>
      </c>
      <c r="AK133" s="21">
        <v>2</v>
      </c>
      <c r="AL133" s="21">
        <v>7</v>
      </c>
      <c r="AM133" s="21">
        <v>3</v>
      </c>
      <c r="AN133" s="20" t="s">
        <v>1650</v>
      </c>
      <c r="AO133" s="23">
        <v>2.5314285714285711</v>
      </c>
      <c r="AP133" s="21">
        <v>82.230036213163032</v>
      </c>
      <c r="AQ133" s="22">
        <v>0.32999999999999996</v>
      </c>
      <c r="AR133" s="23">
        <v>-0.36323413693974266</v>
      </c>
      <c r="AS133" s="23">
        <v>4.1990776924007269</v>
      </c>
      <c r="AT133">
        <v>59.878296901114865</v>
      </c>
      <c r="AU133">
        <v>1.37328615656789</v>
      </c>
      <c r="AV133">
        <v>55</v>
      </c>
      <c r="AW133" s="30">
        <v>0.50909090909090904</v>
      </c>
      <c r="AX133" s="29">
        <v>0.12727272727272726</v>
      </c>
      <c r="AY133" t="s">
        <v>1224</v>
      </c>
      <c r="AZ133" s="20" t="s">
        <v>1571</v>
      </c>
      <c r="BA133" s="20" t="s">
        <v>66</v>
      </c>
      <c r="BB133" s="20" t="s">
        <v>1572</v>
      </c>
      <c r="BC133" s="20">
        <v>15</v>
      </c>
      <c r="BD133" s="23">
        <v>-1.2972647747847952E-2</v>
      </c>
      <c r="BE133" s="20"/>
      <c r="BF133" s="20"/>
      <c r="BG133" s="20"/>
    </row>
    <row r="134" spans="1:59" x14ac:dyDescent="0.3">
      <c r="A134" t="s">
        <v>5</v>
      </c>
      <c r="B134" s="20" t="s">
        <v>1541</v>
      </c>
      <c r="C134" s="20" t="s">
        <v>1369</v>
      </c>
      <c r="D134" s="20" t="s">
        <v>100</v>
      </c>
      <c r="E134" s="20" t="s">
        <v>105</v>
      </c>
      <c r="F134" s="21">
        <v>9</v>
      </c>
      <c r="G134" s="21">
        <v>26</v>
      </c>
      <c r="H134" s="23">
        <v>2.8888888888888888</v>
      </c>
      <c r="I134" s="21">
        <v>20</v>
      </c>
      <c r="J134" s="21">
        <v>5</v>
      </c>
      <c r="K134" s="23">
        <v>0.19230769230769232</v>
      </c>
      <c r="L134" s="21">
        <v>1</v>
      </c>
      <c r="M134" s="21">
        <v>1</v>
      </c>
      <c r="N134" s="21">
        <v>0</v>
      </c>
      <c r="O134" s="21">
        <v>0</v>
      </c>
      <c r="P134" s="21">
        <v>0</v>
      </c>
      <c r="Q134" s="21">
        <v>0</v>
      </c>
      <c r="R134" s="21">
        <v>4</v>
      </c>
      <c r="S134" s="24">
        <v>0.15384615384615385</v>
      </c>
      <c r="T134" s="21">
        <v>8</v>
      </c>
      <c r="U134" s="24">
        <v>0.30769230769230771</v>
      </c>
      <c r="V134" s="21">
        <v>12</v>
      </c>
      <c r="W134" s="24">
        <v>0.46153846153846156</v>
      </c>
      <c r="X134" s="21">
        <v>2</v>
      </c>
      <c r="Y134" s="21">
        <v>0</v>
      </c>
      <c r="Z134" s="22">
        <v>0.05</v>
      </c>
      <c r="AA134" s="23">
        <v>8.3333333333333329E-2</v>
      </c>
      <c r="AB134" s="22">
        <v>0.26900000000000002</v>
      </c>
      <c r="AC134" s="22">
        <v>0.05</v>
      </c>
      <c r="AD134" s="22">
        <v>0.31900000000000001</v>
      </c>
      <c r="AE134" s="22">
        <v>0</v>
      </c>
      <c r="AF134" s="21">
        <v>2</v>
      </c>
      <c r="AG134" s="21">
        <v>0</v>
      </c>
      <c r="AH134" s="21">
        <v>0</v>
      </c>
      <c r="AI134" s="21">
        <v>1</v>
      </c>
      <c r="AJ134" s="21">
        <v>0</v>
      </c>
      <c r="AK134" s="21">
        <v>2</v>
      </c>
      <c r="AL134" s="21">
        <v>5</v>
      </c>
      <c r="AM134" s="21">
        <v>4</v>
      </c>
      <c r="AN134" s="20" t="s">
        <v>855</v>
      </c>
      <c r="AO134" s="23">
        <v>0.69230769230769229</v>
      </c>
      <c r="AP134" s="21">
        <v>-16.438736232282171</v>
      </c>
      <c r="AQ134" s="22">
        <v>0.19576923076923072</v>
      </c>
      <c r="AR134" s="23">
        <v>-3.3720714501396998</v>
      </c>
      <c r="AS134" s="23">
        <v>0.86436096281930797</v>
      </c>
      <c r="AT134">
        <v>-11.970364773330111</v>
      </c>
      <c r="AU134">
        <v>1.37328615656789</v>
      </c>
      <c r="AV134">
        <v>55</v>
      </c>
      <c r="AW134" s="30">
        <v>0.47272727272727272</v>
      </c>
      <c r="AX134" s="29">
        <v>0.16363636363636364</v>
      </c>
      <c r="AY134" t="s">
        <v>1224</v>
      </c>
      <c r="AZ134" s="20" t="s">
        <v>1370</v>
      </c>
      <c r="BA134" s="20" t="s">
        <v>66</v>
      </c>
      <c r="BB134" s="20" t="s">
        <v>1371</v>
      </c>
      <c r="BC134" s="20">
        <v>12</v>
      </c>
      <c r="BD134" s="23">
        <v>-0.12969505577460383</v>
      </c>
      <c r="BE134" s="20"/>
      <c r="BF134" s="20"/>
      <c r="BG134" s="20"/>
    </row>
    <row r="135" spans="1:59" x14ac:dyDescent="0.3">
      <c r="A135" t="s">
        <v>5</v>
      </c>
      <c r="B135" s="20" t="s">
        <v>1303</v>
      </c>
      <c r="C135" s="20" t="s">
        <v>1573</v>
      </c>
      <c r="D135" s="20" t="s">
        <v>100</v>
      </c>
      <c r="E135" s="20" t="s">
        <v>105</v>
      </c>
      <c r="F135" s="21">
        <v>4</v>
      </c>
      <c r="G135" s="21">
        <v>14</v>
      </c>
      <c r="H135" s="23">
        <v>3.5</v>
      </c>
      <c r="I135" s="21">
        <v>12</v>
      </c>
      <c r="J135" s="21">
        <v>2</v>
      </c>
      <c r="K135" s="23">
        <v>0.14285714285714285</v>
      </c>
      <c r="L135" s="21">
        <v>1</v>
      </c>
      <c r="M135" s="21">
        <v>1</v>
      </c>
      <c r="N135" s="21">
        <v>0</v>
      </c>
      <c r="O135" s="21">
        <v>0</v>
      </c>
      <c r="P135" s="21">
        <v>0</v>
      </c>
      <c r="Q135" s="21">
        <v>3</v>
      </c>
      <c r="R135" s="21">
        <v>2</v>
      </c>
      <c r="S135" s="24">
        <v>0.14285714285714285</v>
      </c>
      <c r="T135" s="21">
        <v>1</v>
      </c>
      <c r="U135" s="24">
        <v>7.1428571428571425E-2</v>
      </c>
      <c r="V135" s="21">
        <v>3</v>
      </c>
      <c r="W135" s="24">
        <v>0.21428571428571427</v>
      </c>
      <c r="X135" s="21">
        <v>2</v>
      </c>
      <c r="Y135" s="21">
        <v>0</v>
      </c>
      <c r="Z135" s="22">
        <v>8.3000000000000004E-2</v>
      </c>
      <c r="AA135" s="23">
        <v>9.0909090909090912E-2</v>
      </c>
      <c r="AB135" s="22">
        <v>0.214</v>
      </c>
      <c r="AC135" s="22">
        <v>8.3000000000000004E-2</v>
      </c>
      <c r="AD135" s="22">
        <v>0.29699999999999999</v>
      </c>
      <c r="AE135" s="22">
        <v>0</v>
      </c>
      <c r="AF135" s="21">
        <v>0</v>
      </c>
      <c r="AG135" s="21">
        <v>0</v>
      </c>
      <c r="AH135" s="21">
        <v>0</v>
      </c>
      <c r="AI135" s="21">
        <v>1</v>
      </c>
      <c r="AJ135" s="21">
        <v>0</v>
      </c>
      <c r="AK135" s="21">
        <v>0</v>
      </c>
      <c r="AL135" s="21">
        <v>5</v>
      </c>
      <c r="AM135" s="21">
        <v>4</v>
      </c>
      <c r="AN135" s="20" t="s">
        <v>855</v>
      </c>
      <c r="AO135" s="23">
        <v>0.5485714285714286</v>
      </c>
      <c r="AP135" s="21">
        <v>-22.068191611814203</v>
      </c>
      <c r="AQ135" s="22">
        <v>0.16214285714285714</v>
      </c>
      <c r="AR135" s="23">
        <v>-2.2250953293394362</v>
      </c>
      <c r="AS135" s="23">
        <v>5.6060585330798662E-2</v>
      </c>
      <c r="AT135">
        <v>-16.069623585929765</v>
      </c>
      <c r="AU135">
        <v>1.37328615656789</v>
      </c>
      <c r="AV135">
        <v>55</v>
      </c>
      <c r="AW135" s="30">
        <v>0.25454545454545452</v>
      </c>
      <c r="AX135" s="29">
        <v>7.2727272727272724E-2</v>
      </c>
      <c r="AY135" t="s">
        <v>1224</v>
      </c>
      <c r="AZ135" s="20" t="s">
        <v>1574</v>
      </c>
      <c r="BA135" s="20" t="s">
        <v>66</v>
      </c>
      <c r="BB135" s="20" t="s">
        <v>1575</v>
      </c>
      <c r="BC135" s="20">
        <v>11</v>
      </c>
      <c r="BD135" s="23">
        <v>-0.15893538066710258</v>
      </c>
      <c r="BE135" s="20"/>
      <c r="BF135" s="20"/>
      <c r="BG135" s="20"/>
    </row>
    <row r="136" spans="1:59" x14ac:dyDescent="0.3">
      <c r="A136" t="s">
        <v>5</v>
      </c>
      <c r="B136" s="20" t="s">
        <v>1143</v>
      </c>
      <c r="C136" s="20" t="s">
        <v>954</v>
      </c>
      <c r="D136" s="20" t="s">
        <v>156</v>
      </c>
      <c r="E136" s="20" t="s">
        <v>101</v>
      </c>
      <c r="F136" s="21">
        <v>2</v>
      </c>
      <c r="G136" s="21">
        <v>7</v>
      </c>
      <c r="H136" s="23">
        <v>3.5</v>
      </c>
      <c r="I136" s="21">
        <v>6</v>
      </c>
      <c r="J136" s="21">
        <v>2</v>
      </c>
      <c r="K136" s="23">
        <v>0.2857142857142857</v>
      </c>
      <c r="L136" s="21">
        <v>1</v>
      </c>
      <c r="M136" s="21">
        <v>1</v>
      </c>
      <c r="N136" s="21">
        <v>0</v>
      </c>
      <c r="O136" s="21">
        <v>0</v>
      </c>
      <c r="P136" s="21">
        <v>0</v>
      </c>
      <c r="Q136" s="21">
        <v>0</v>
      </c>
      <c r="R136" s="21">
        <v>1</v>
      </c>
      <c r="S136" s="24">
        <v>0.14285714285714285</v>
      </c>
      <c r="T136" s="21">
        <v>2</v>
      </c>
      <c r="U136" s="24">
        <v>0.2857142857142857</v>
      </c>
      <c r="V136" s="21">
        <v>3</v>
      </c>
      <c r="W136" s="24">
        <v>0.42857142857142855</v>
      </c>
      <c r="X136" s="21">
        <v>0</v>
      </c>
      <c r="Y136" s="21">
        <v>0</v>
      </c>
      <c r="Z136" s="22">
        <v>0.16700000000000001</v>
      </c>
      <c r="AA136" s="23">
        <v>0.25</v>
      </c>
      <c r="AB136" s="22">
        <v>0.28599999999999998</v>
      </c>
      <c r="AC136" s="22">
        <v>0.16700000000000001</v>
      </c>
      <c r="AD136" s="22">
        <v>0.45299999999999996</v>
      </c>
      <c r="AE136" s="22">
        <v>0</v>
      </c>
      <c r="AF136" s="21">
        <v>0</v>
      </c>
      <c r="AG136" s="21">
        <v>0</v>
      </c>
      <c r="AH136" s="21">
        <v>0</v>
      </c>
      <c r="AI136" s="21">
        <v>1</v>
      </c>
      <c r="AJ136" s="21">
        <v>0</v>
      </c>
      <c r="AK136" s="21">
        <v>0</v>
      </c>
      <c r="AL136" s="21">
        <v>1</v>
      </c>
      <c r="AM136" s="21">
        <v>1</v>
      </c>
      <c r="AN136" s="20" t="s">
        <v>364</v>
      </c>
      <c r="AO136" s="23">
        <v>0.36</v>
      </c>
      <c r="AP136" s="21">
        <v>19.013554920340582</v>
      </c>
      <c r="AQ136" s="22">
        <v>0.22571428571428573</v>
      </c>
      <c r="AR136" s="23">
        <v>-0.72559114293058757</v>
      </c>
      <c r="AS136" s="23">
        <v>0.41498681440452984</v>
      </c>
      <c r="AT136">
        <v>13.845297157774578</v>
      </c>
      <c r="AU136">
        <v>1.37328615656789</v>
      </c>
      <c r="AV136">
        <v>55</v>
      </c>
      <c r="AW136" s="30">
        <v>0.12727272727272726</v>
      </c>
      <c r="AX136" s="29">
        <v>3.6363636363636362E-2</v>
      </c>
      <c r="AY136" t="s">
        <v>1224</v>
      </c>
      <c r="AZ136" s="20" t="s">
        <v>953</v>
      </c>
      <c r="BA136" s="20" t="s">
        <v>66</v>
      </c>
      <c r="BB136" s="20" t="s">
        <v>955</v>
      </c>
      <c r="BC136" s="20">
        <v>4</v>
      </c>
      <c r="BD136" s="23">
        <v>-0.10365587756151251</v>
      </c>
      <c r="BE136" s="20"/>
      <c r="BF136" s="20"/>
      <c r="BG136" s="20"/>
    </row>
    <row r="137" spans="1:59" x14ac:dyDescent="0.3">
      <c r="A137" t="s">
        <v>5</v>
      </c>
      <c r="B137" s="20" t="s">
        <v>123</v>
      </c>
      <c r="C137" s="20" t="s">
        <v>912</v>
      </c>
      <c r="D137" s="20" t="s">
        <v>109</v>
      </c>
      <c r="E137" s="20" t="s">
        <v>92</v>
      </c>
      <c r="F137" s="21">
        <v>12</v>
      </c>
      <c r="G137" s="21">
        <v>4</v>
      </c>
      <c r="H137" s="23">
        <v>0.33333333333333331</v>
      </c>
      <c r="I137" s="21">
        <v>3</v>
      </c>
      <c r="J137" s="21">
        <v>1</v>
      </c>
      <c r="K137" s="23">
        <v>0.25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  <c r="R137" s="21">
        <v>1</v>
      </c>
      <c r="S137" s="24">
        <v>0.25</v>
      </c>
      <c r="T137" s="21">
        <v>0</v>
      </c>
      <c r="U137" s="24">
        <v>0</v>
      </c>
      <c r="V137" s="21">
        <v>1</v>
      </c>
      <c r="W137" s="24">
        <v>0.25</v>
      </c>
      <c r="X137" s="21">
        <v>0</v>
      </c>
      <c r="Y137" s="21">
        <v>0</v>
      </c>
      <c r="Z137" s="22">
        <v>0</v>
      </c>
      <c r="AA137" s="23">
        <v>0</v>
      </c>
      <c r="AB137" s="22">
        <v>0.25</v>
      </c>
      <c r="AC137" s="22">
        <v>0</v>
      </c>
      <c r="AD137" s="22">
        <v>0.25</v>
      </c>
      <c r="AE137" s="22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1</v>
      </c>
      <c r="AL137" s="21">
        <v>2</v>
      </c>
      <c r="AM137" s="21">
        <v>1</v>
      </c>
      <c r="AN137" s="20" t="s">
        <v>367</v>
      </c>
      <c r="AO137" s="23">
        <v>0</v>
      </c>
      <c r="AP137" s="21">
        <v>-34.656522032525814</v>
      </c>
      <c r="AQ137" s="22">
        <v>0.17249999999999999</v>
      </c>
      <c r="AR137" s="23">
        <v>-0.5997166779479135</v>
      </c>
      <c r="AS137" s="23">
        <v>5.2042154815010733E-2</v>
      </c>
      <c r="AT137">
        <v>-25.236198491317516</v>
      </c>
      <c r="AU137">
        <v>1.37328615656789</v>
      </c>
      <c r="AV137">
        <v>55</v>
      </c>
      <c r="AW137" s="30">
        <v>7.2727272727272724E-2</v>
      </c>
      <c r="AX137" s="29">
        <v>0.21818181818181817</v>
      </c>
      <c r="AY137" t="s">
        <v>1224</v>
      </c>
      <c r="AZ137" s="20" t="s">
        <v>911</v>
      </c>
      <c r="BA137" s="20" t="s">
        <v>66</v>
      </c>
      <c r="BB137" s="20" t="s">
        <v>913</v>
      </c>
      <c r="BC137" s="20">
        <v>3</v>
      </c>
      <c r="BD137" s="23">
        <v>-0.14992916948697838</v>
      </c>
      <c r="BE137" s="20"/>
      <c r="BF137" s="20"/>
      <c r="BG137" s="20"/>
    </row>
    <row r="138" spans="1:59" x14ac:dyDescent="0.3">
      <c r="A138" t="s">
        <v>5</v>
      </c>
      <c r="B138" s="20" t="s">
        <v>89</v>
      </c>
      <c r="C138" s="20" t="s">
        <v>1416</v>
      </c>
      <c r="D138" s="20" t="s">
        <v>109</v>
      </c>
      <c r="E138" s="20" t="s">
        <v>241</v>
      </c>
      <c r="F138" s="21">
        <v>16</v>
      </c>
      <c r="G138" s="21">
        <v>2</v>
      </c>
      <c r="H138" s="23">
        <v>0.125</v>
      </c>
      <c r="I138" s="21">
        <v>2</v>
      </c>
      <c r="J138" s="21">
        <v>1</v>
      </c>
      <c r="K138" s="23">
        <v>0.5</v>
      </c>
      <c r="L138" s="21">
        <v>1</v>
      </c>
      <c r="M138" s="21">
        <v>0</v>
      </c>
      <c r="N138" s="21">
        <v>0</v>
      </c>
      <c r="O138" s="21">
        <v>1</v>
      </c>
      <c r="P138" s="21">
        <v>0</v>
      </c>
      <c r="Q138" s="21">
        <v>0</v>
      </c>
      <c r="R138" s="21">
        <v>0</v>
      </c>
      <c r="S138" s="24">
        <v>0</v>
      </c>
      <c r="T138" s="21">
        <v>0</v>
      </c>
      <c r="U138" s="24">
        <v>0</v>
      </c>
      <c r="V138" s="21">
        <v>0</v>
      </c>
      <c r="W138" s="24">
        <v>0</v>
      </c>
      <c r="X138" s="21">
        <v>0</v>
      </c>
      <c r="Y138" s="21">
        <v>0</v>
      </c>
      <c r="Z138" s="22">
        <v>0.5</v>
      </c>
      <c r="AA138" s="23">
        <v>0.5</v>
      </c>
      <c r="AB138" s="22">
        <v>0.5</v>
      </c>
      <c r="AC138" s="22">
        <v>1.5</v>
      </c>
      <c r="AD138" s="22">
        <v>2</v>
      </c>
      <c r="AE138" s="22">
        <v>1</v>
      </c>
      <c r="AF138" s="21">
        <v>0</v>
      </c>
      <c r="AG138" s="21">
        <v>0</v>
      </c>
      <c r="AH138" s="21">
        <v>0</v>
      </c>
      <c r="AI138" s="21">
        <v>3</v>
      </c>
      <c r="AJ138" s="21">
        <v>1</v>
      </c>
      <c r="AK138" s="21">
        <v>0</v>
      </c>
      <c r="AL138" s="21">
        <v>0</v>
      </c>
      <c r="AM138" s="21">
        <v>1</v>
      </c>
      <c r="AN138" s="20" t="s">
        <v>96</v>
      </c>
      <c r="AO138" s="23">
        <v>1.5</v>
      </c>
      <c r="AP138" s="21">
        <v>428.23740017641649</v>
      </c>
      <c r="AQ138" s="22">
        <v>0.81</v>
      </c>
      <c r="AR138" s="23">
        <v>0.80883731319995644</v>
      </c>
      <c r="AS138" s="23">
        <v>1.1347167295814184</v>
      </c>
      <c r="AT138">
        <v>311.83406177097515</v>
      </c>
      <c r="AU138">
        <v>1.37328615656789</v>
      </c>
      <c r="AV138">
        <v>55</v>
      </c>
      <c r="AW138" s="30">
        <v>3.6363636363636362E-2</v>
      </c>
      <c r="AX138" s="29">
        <v>0.29090909090909089</v>
      </c>
      <c r="AY138" t="s">
        <v>1224</v>
      </c>
      <c r="AZ138" s="20" t="s">
        <v>1417</v>
      </c>
      <c r="BA138" s="20" t="s">
        <v>66</v>
      </c>
      <c r="BB138" s="20" t="s">
        <v>1418</v>
      </c>
      <c r="BC138" s="20">
        <v>2</v>
      </c>
      <c r="BD138" s="23">
        <v>0.40441865659997822</v>
      </c>
      <c r="BE138" s="20"/>
      <c r="BF138" s="20"/>
      <c r="BG138" s="20"/>
    </row>
    <row r="139" spans="1:59" x14ac:dyDescent="0.3">
      <c r="A139" t="s">
        <v>5</v>
      </c>
      <c r="B139" s="20" t="s">
        <v>1228</v>
      </c>
      <c r="C139" s="20" t="s">
        <v>401</v>
      </c>
      <c r="D139" s="20" t="s">
        <v>91</v>
      </c>
      <c r="E139" s="20" t="s">
        <v>101</v>
      </c>
      <c r="F139" s="21">
        <v>1</v>
      </c>
      <c r="G139" s="21">
        <v>3</v>
      </c>
      <c r="H139" s="23">
        <v>3</v>
      </c>
      <c r="I139" s="21">
        <v>1</v>
      </c>
      <c r="J139" s="21">
        <v>2</v>
      </c>
      <c r="K139" s="23">
        <v>0.66666666666666663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1</v>
      </c>
      <c r="R139" s="21">
        <v>2</v>
      </c>
      <c r="S139" s="24">
        <v>0.66666666666666663</v>
      </c>
      <c r="T139" s="21">
        <v>0</v>
      </c>
      <c r="U139" s="24">
        <v>0</v>
      </c>
      <c r="V139" s="21">
        <v>2</v>
      </c>
      <c r="W139" s="24">
        <v>0.66666666666666663</v>
      </c>
      <c r="X139" s="21">
        <v>1</v>
      </c>
      <c r="Y139" s="21">
        <v>0</v>
      </c>
      <c r="Z139" s="22">
        <v>0</v>
      </c>
      <c r="AA139" s="23">
        <v>0</v>
      </c>
      <c r="AB139" s="22">
        <v>0.66700000000000004</v>
      </c>
      <c r="AC139" s="22">
        <v>0</v>
      </c>
      <c r="AD139" s="22">
        <v>0.66700000000000004</v>
      </c>
      <c r="AE139" s="22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21">
        <v>1</v>
      </c>
      <c r="AN139" s="20" t="s">
        <v>96</v>
      </c>
      <c r="AO139" s="23">
        <v>0.69333333333333336</v>
      </c>
      <c r="AP139" s="21">
        <v>74.336399217221157</v>
      </c>
      <c r="AQ139" s="22">
        <v>0.45999999999999996</v>
      </c>
      <c r="AR139" s="23">
        <v>0.30021249153906487</v>
      </c>
      <c r="AS139" s="23">
        <v>0.78903161611125805</v>
      </c>
      <c r="AT139">
        <v>54.130305516952362</v>
      </c>
      <c r="AU139">
        <v>1.37328615656789</v>
      </c>
      <c r="AV139">
        <v>55</v>
      </c>
      <c r="AW139" s="30">
        <v>5.4545454545454543E-2</v>
      </c>
      <c r="AX139" s="29">
        <v>1.8181818181818181E-2</v>
      </c>
      <c r="AY139" t="s">
        <v>1224</v>
      </c>
      <c r="AZ139" s="20" t="s">
        <v>136</v>
      </c>
      <c r="BA139" s="20" t="s">
        <v>66</v>
      </c>
      <c r="BB139" s="20" t="s">
        <v>627</v>
      </c>
      <c r="BC139" s="20">
        <v>1</v>
      </c>
      <c r="BD139" s="23">
        <v>0.10007083051302162</v>
      </c>
      <c r="BE139" s="20"/>
      <c r="BF139" s="20"/>
      <c r="BG139" s="20"/>
    </row>
    <row r="140" spans="1:59" x14ac:dyDescent="0.3">
      <c r="A140" t="s">
        <v>5</v>
      </c>
      <c r="B140" s="20" t="s">
        <v>97</v>
      </c>
      <c r="C140" s="20" t="s">
        <v>1516</v>
      </c>
      <c r="D140" s="20" t="s">
        <v>91</v>
      </c>
      <c r="E140" s="20" t="s">
        <v>92</v>
      </c>
      <c r="F140" s="21">
        <v>11</v>
      </c>
      <c r="G140" s="21">
        <v>1</v>
      </c>
      <c r="H140" s="23">
        <v>9.0909090909090912E-2</v>
      </c>
      <c r="I140" s="21">
        <v>1</v>
      </c>
      <c r="J140" s="21">
        <v>0</v>
      </c>
      <c r="K140" s="23">
        <v>0</v>
      </c>
      <c r="L140" s="21">
        <v>1</v>
      </c>
      <c r="M140" s="21">
        <v>0</v>
      </c>
      <c r="N140" s="21">
        <v>1</v>
      </c>
      <c r="O140" s="21">
        <v>0</v>
      </c>
      <c r="P140" s="21">
        <v>0</v>
      </c>
      <c r="Q140" s="21">
        <v>1</v>
      </c>
      <c r="R140" s="21">
        <v>0</v>
      </c>
      <c r="S140" s="24">
        <v>0</v>
      </c>
      <c r="T140" s="21">
        <v>0</v>
      </c>
      <c r="U140" s="24">
        <v>0</v>
      </c>
      <c r="V140" s="21">
        <v>0</v>
      </c>
      <c r="W140" s="24">
        <v>0</v>
      </c>
      <c r="X140" s="21">
        <v>0</v>
      </c>
      <c r="Y140" s="21">
        <v>0</v>
      </c>
      <c r="Z140" s="22">
        <v>1</v>
      </c>
      <c r="AA140" s="23">
        <v>1</v>
      </c>
      <c r="AB140" s="22">
        <v>1</v>
      </c>
      <c r="AC140" s="22">
        <v>2</v>
      </c>
      <c r="AD140" s="22">
        <v>3</v>
      </c>
      <c r="AE140" s="22">
        <v>1</v>
      </c>
      <c r="AF140" s="21">
        <v>0</v>
      </c>
      <c r="AG140" s="21">
        <v>0</v>
      </c>
      <c r="AH140" s="21">
        <v>0</v>
      </c>
      <c r="AI140" s="21">
        <v>2</v>
      </c>
      <c r="AJ140" s="21">
        <v>1</v>
      </c>
      <c r="AK140" s="21">
        <v>0</v>
      </c>
      <c r="AL140" s="21">
        <v>0</v>
      </c>
      <c r="AM140" s="21">
        <v>0</v>
      </c>
      <c r="AN140" s="20" t="s">
        <v>96</v>
      </c>
      <c r="AO140" s="23">
        <v>2</v>
      </c>
      <c r="AP140" s="21">
        <v>691.44117085852076</v>
      </c>
      <c r="AQ140" s="22">
        <v>1.27</v>
      </c>
      <c r="AR140" s="23">
        <v>0.80441865659997824</v>
      </c>
      <c r="AS140" s="23">
        <v>0.96735836479070936</v>
      </c>
      <c r="AT140">
        <v>503.49387675076196</v>
      </c>
      <c r="AU140">
        <v>1.37328615656789</v>
      </c>
      <c r="AV140">
        <v>55</v>
      </c>
      <c r="AW140" s="30">
        <v>1.8181818181818181E-2</v>
      </c>
      <c r="AX140" s="29">
        <v>0.2</v>
      </c>
      <c r="AY140" t="s">
        <v>1224</v>
      </c>
      <c r="AZ140" s="20" t="s">
        <v>1517</v>
      </c>
      <c r="BA140" s="20" t="s">
        <v>66</v>
      </c>
      <c r="BB140" s="20" t="s">
        <v>1518</v>
      </c>
      <c r="BC140" s="20">
        <v>1</v>
      </c>
      <c r="BD140" s="23">
        <v>0.80441865659997824</v>
      </c>
      <c r="BE140" s="20"/>
      <c r="BF140" s="20"/>
      <c r="BG140" s="20"/>
    </row>
    <row r="141" spans="1:59" x14ac:dyDescent="0.3">
      <c r="A141" t="s">
        <v>5</v>
      </c>
      <c r="B141" s="20" t="s">
        <v>189</v>
      </c>
      <c r="C141" s="20" t="s">
        <v>1413</v>
      </c>
      <c r="D141" s="20" t="s">
        <v>100</v>
      </c>
      <c r="E141" s="20" t="s">
        <v>92</v>
      </c>
      <c r="F141" s="21">
        <v>16</v>
      </c>
      <c r="G141" s="21">
        <v>1</v>
      </c>
      <c r="H141" s="23">
        <v>6.25E-2</v>
      </c>
      <c r="I141" s="21">
        <v>1</v>
      </c>
      <c r="J141" s="21">
        <v>0</v>
      </c>
      <c r="K141" s="23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24">
        <v>0</v>
      </c>
      <c r="T141" s="21">
        <v>1</v>
      </c>
      <c r="U141" s="24">
        <v>1</v>
      </c>
      <c r="V141" s="21">
        <v>1</v>
      </c>
      <c r="W141" s="24">
        <v>1</v>
      </c>
      <c r="X141" s="21">
        <v>0</v>
      </c>
      <c r="Y141" s="21">
        <v>0</v>
      </c>
      <c r="Z141" s="22">
        <v>0</v>
      </c>
      <c r="AA141" s="23" t="e">
        <v>#NUM!</v>
      </c>
      <c r="AB141" s="22">
        <v>0</v>
      </c>
      <c r="AC141" s="22">
        <v>0</v>
      </c>
      <c r="AD141" s="22">
        <v>0</v>
      </c>
      <c r="AE141" s="22">
        <v>0</v>
      </c>
      <c r="AF141" s="21">
        <v>0</v>
      </c>
      <c r="AG141" s="21">
        <v>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20" t="s">
        <v>96</v>
      </c>
      <c r="AO141" s="23">
        <v>0</v>
      </c>
      <c r="AP141" s="21">
        <v>-100</v>
      </c>
      <c r="AQ141" s="22">
        <v>0</v>
      </c>
      <c r="AR141" s="23">
        <v>-0.2999291694869784</v>
      </c>
      <c r="AS141" s="23">
        <v>-0.13698946129624734</v>
      </c>
      <c r="AT141">
        <v>-72.8180354267311</v>
      </c>
      <c r="AU141">
        <v>1.37328615656789</v>
      </c>
      <c r="AV141">
        <v>55</v>
      </c>
      <c r="AW141" s="30">
        <v>1.8181818181818181E-2</v>
      </c>
      <c r="AX141" s="29">
        <v>0.29090909090909089</v>
      </c>
      <c r="AY141" t="s">
        <v>1224</v>
      </c>
      <c r="AZ141" s="20" t="s">
        <v>1414</v>
      </c>
      <c r="BA141" s="20" t="s">
        <v>66</v>
      </c>
      <c r="BB141" s="20" t="s">
        <v>1415</v>
      </c>
      <c r="BC141" s="20">
        <v>0</v>
      </c>
      <c r="BD141" s="23">
        <v>-0.2999291694869784</v>
      </c>
      <c r="BE141" s="20"/>
      <c r="BF141" s="20"/>
      <c r="BG141" s="20"/>
    </row>
    <row r="142" spans="1:59" x14ac:dyDescent="0.3">
      <c r="A142" t="s">
        <v>6</v>
      </c>
      <c r="B142" s="20" t="s">
        <v>195</v>
      </c>
      <c r="C142" s="20" t="s">
        <v>529</v>
      </c>
      <c r="D142" s="20" t="s">
        <v>156</v>
      </c>
      <c r="E142" s="20" t="s">
        <v>105</v>
      </c>
      <c r="F142" s="21">
        <v>44</v>
      </c>
      <c r="G142" s="21">
        <v>177</v>
      </c>
      <c r="H142" s="23">
        <v>4.0227272727272725</v>
      </c>
      <c r="I142" s="21">
        <v>151</v>
      </c>
      <c r="J142" s="21">
        <v>36</v>
      </c>
      <c r="K142" s="23">
        <v>0.20338983050847459</v>
      </c>
      <c r="L142" s="21">
        <v>54</v>
      </c>
      <c r="M142" s="21">
        <v>39</v>
      </c>
      <c r="N142" s="21">
        <v>12</v>
      </c>
      <c r="O142" s="21">
        <v>0</v>
      </c>
      <c r="P142" s="21">
        <v>3</v>
      </c>
      <c r="Q142" s="21">
        <v>33</v>
      </c>
      <c r="R142" s="21">
        <v>16</v>
      </c>
      <c r="S142" s="24">
        <v>9.03954802259887E-2</v>
      </c>
      <c r="T142" s="21">
        <v>25</v>
      </c>
      <c r="U142" s="24">
        <v>0.14124293785310735</v>
      </c>
      <c r="V142" s="21">
        <v>44</v>
      </c>
      <c r="W142" s="24">
        <v>0.24858757062146894</v>
      </c>
      <c r="X142" s="21">
        <v>5</v>
      </c>
      <c r="Y142" s="21">
        <v>0</v>
      </c>
      <c r="Z142" s="22">
        <v>0.35799999999999998</v>
      </c>
      <c r="AA142" s="23">
        <v>0.40799999999999997</v>
      </c>
      <c r="AB142" s="22">
        <v>0.441</v>
      </c>
      <c r="AC142" s="22">
        <v>0.497</v>
      </c>
      <c r="AD142" s="22">
        <v>0.93799999999999994</v>
      </c>
      <c r="AE142" s="22">
        <v>0.13900000000000001</v>
      </c>
      <c r="AF142" s="21">
        <v>8</v>
      </c>
      <c r="AG142" s="21">
        <v>2</v>
      </c>
      <c r="AH142" s="21">
        <v>0</v>
      </c>
      <c r="AI142" s="21">
        <v>75</v>
      </c>
      <c r="AJ142" s="21">
        <v>15</v>
      </c>
      <c r="AK142" s="21">
        <v>6</v>
      </c>
      <c r="AL142" s="21">
        <v>41</v>
      </c>
      <c r="AM142" s="21">
        <v>30</v>
      </c>
      <c r="AN142" s="20" t="s">
        <v>1671</v>
      </c>
      <c r="AO142" s="23">
        <v>34.527457627118643</v>
      </c>
      <c r="AP142" s="21">
        <v>146.98760899329756</v>
      </c>
      <c r="AQ142" s="22">
        <v>0.41271186440677965</v>
      </c>
      <c r="AR142" s="23">
        <v>10.434276131239614</v>
      </c>
      <c r="AS142" s="23">
        <v>39.27460448099901</v>
      </c>
      <c r="AT142">
        <v>146.54620476208646</v>
      </c>
      <c r="AU142">
        <v>1.0030120481927711</v>
      </c>
      <c r="AV142">
        <v>54</v>
      </c>
      <c r="AW142" s="30">
        <v>3.2777777777777777</v>
      </c>
      <c r="AX142" s="29">
        <v>0.81481481481481477</v>
      </c>
      <c r="AY142" t="s">
        <v>1223</v>
      </c>
      <c r="AZ142" s="20" t="s">
        <v>286</v>
      </c>
      <c r="BA142" s="20" t="s">
        <v>75</v>
      </c>
      <c r="BB142" s="20" t="s">
        <v>755</v>
      </c>
      <c r="BC142" s="20">
        <v>125</v>
      </c>
      <c r="BD142" s="23">
        <v>5.895071260587352E-2</v>
      </c>
      <c r="BE142" s="20"/>
      <c r="BF142" s="20"/>
      <c r="BG142" s="20"/>
    </row>
    <row r="143" spans="1:59" x14ac:dyDescent="0.3">
      <c r="A143" t="s">
        <v>6</v>
      </c>
      <c r="B143" s="20" t="s">
        <v>94</v>
      </c>
      <c r="C143" s="20" t="s">
        <v>531</v>
      </c>
      <c r="D143" s="20" t="s">
        <v>156</v>
      </c>
      <c r="E143" s="20" t="s">
        <v>101</v>
      </c>
      <c r="F143" s="21">
        <v>40</v>
      </c>
      <c r="G143" s="21">
        <v>164</v>
      </c>
      <c r="H143" s="23">
        <v>4.0999999999999996</v>
      </c>
      <c r="I143" s="21">
        <v>136</v>
      </c>
      <c r="J143" s="21">
        <v>30</v>
      </c>
      <c r="K143" s="23">
        <v>0.18292682926829268</v>
      </c>
      <c r="L143" s="21">
        <v>35</v>
      </c>
      <c r="M143" s="21">
        <v>26</v>
      </c>
      <c r="N143" s="21">
        <v>7</v>
      </c>
      <c r="O143" s="21">
        <v>1</v>
      </c>
      <c r="P143" s="21">
        <v>1</v>
      </c>
      <c r="Q143" s="21">
        <v>21</v>
      </c>
      <c r="R143" s="21">
        <v>20</v>
      </c>
      <c r="S143" s="24">
        <v>0.12195121951219512</v>
      </c>
      <c r="T143" s="21">
        <v>20</v>
      </c>
      <c r="U143" s="24">
        <v>0.12195121951219512</v>
      </c>
      <c r="V143" s="21">
        <v>41</v>
      </c>
      <c r="W143" s="24">
        <v>0.25</v>
      </c>
      <c r="X143" s="21">
        <v>9</v>
      </c>
      <c r="Y143" s="21">
        <v>3</v>
      </c>
      <c r="Z143" s="22">
        <v>0.25700000000000001</v>
      </c>
      <c r="AA143" s="23">
        <v>0.29059829059829062</v>
      </c>
      <c r="AB143" s="22">
        <v>0.36399999999999999</v>
      </c>
      <c r="AC143" s="22">
        <v>0.34599999999999997</v>
      </c>
      <c r="AD143" s="22">
        <v>0.71</v>
      </c>
      <c r="AE143" s="22">
        <v>8.8999999999999968E-2</v>
      </c>
      <c r="AF143" s="21">
        <v>4</v>
      </c>
      <c r="AG143" s="21">
        <v>2</v>
      </c>
      <c r="AH143" s="21">
        <v>2</v>
      </c>
      <c r="AI143" s="21">
        <v>47</v>
      </c>
      <c r="AJ143" s="21">
        <v>9</v>
      </c>
      <c r="AK143" s="21">
        <v>5</v>
      </c>
      <c r="AL143" s="21">
        <v>33</v>
      </c>
      <c r="AM143" s="21">
        <v>47</v>
      </c>
      <c r="AN143" s="20" t="s">
        <v>1112</v>
      </c>
      <c r="AO143" s="23">
        <v>18.658536585365855</v>
      </c>
      <c r="AP143" s="21">
        <v>86.841739725674387</v>
      </c>
      <c r="AQ143" s="22">
        <v>0.32364197530864197</v>
      </c>
      <c r="AR143" s="23">
        <v>-3.0342238388059428</v>
      </c>
      <c r="AS143" s="23">
        <v>23.687888304473951</v>
      </c>
      <c r="AT143">
        <v>86.580953720492175</v>
      </c>
      <c r="AU143">
        <v>1.0030120481927711</v>
      </c>
      <c r="AV143">
        <v>54</v>
      </c>
      <c r="AW143" s="30">
        <v>3.0370370370370372</v>
      </c>
      <c r="AX143" s="29">
        <v>0.7407407407407407</v>
      </c>
      <c r="AY143" t="s">
        <v>1223</v>
      </c>
      <c r="AZ143" s="20" t="s">
        <v>287</v>
      </c>
      <c r="BA143" s="20" t="s">
        <v>75</v>
      </c>
      <c r="BB143" s="20" t="s">
        <v>757</v>
      </c>
      <c r="BC143" s="20">
        <v>117</v>
      </c>
      <c r="BD143" s="23">
        <v>-1.8501364870767943E-2</v>
      </c>
      <c r="BE143" s="20"/>
      <c r="BF143" s="20"/>
      <c r="BG143" s="20"/>
    </row>
    <row r="144" spans="1:59" x14ac:dyDescent="0.3">
      <c r="A144" t="s">
        <v>6</v>
      </c>
      <c r="B144" s="20" t="s">
        <v>181</v>
      </c>
      <c r="C144" s="20" t="s">
        <v>538</v>
      </c>
      <c r="D144" s="20" t="s">
        <v>109</v>
      </c>
      <c r="E144" s="20" t="s">
        <v>101</v>
      </c>
      <c r="F144" s="21">
        <v>37</v>
      </c>
      <c r="G144" s="21">
        <v>132</v>
      </c>
      <c r="H144" s="23">
        <v>3.5675675675675675</v>
      </c>
      <c r="I144" s="21">
        <v>122</v>
      </c>
      <c r="J144" s="21">
        <v>21</v>
      </c>
      <c r="K144" s="23">
        <v>0.15909090909090909</v>
      </c>
      <c r="L144" s="21">
        <v>38</v>
      </c>
      <c r="M144" s="21">
        <v>28</v>
      </c>
      <c r="N144" s="21">
        <v>8</v>
      </c>
      <c r="O144" s="21">
        <v>0</v>
      </c>
      <c r="P144" s="21">
        <v>2</v>
      </c>
      <c r="Q144" s="21">
        <v>33</v>
      </c>
      <c r="R144" s="21">
        <v>8</v>
      </c>
      <c r="S144" s="24">
        <v>6.0606060606060608E-2</v>
      </c>
      <c r="T144" s="21">
        <v>19</v>
      </c>
      <c r="U144" s="24">
        <v>0.14393939393939395</v>
      </c>
      <c r="V144" s="21">
        <v>29</v>
      </c>
      <c r="W144" s="24">
        <v>0.2196969696969697</v>
      </c>
      <c r="X144" s="21">
        <v>4</v>
      </c>
      <c r="Y144" s="21">
        <v>1</v>
      </c>
      <c r="Z144" s="22">
        <v>0.311</v>
      </c>
      <c r="AA144" s="23">
        <v>0.35294117647058826</v>
      </c>
      <c r="AB144" s="22">
        <v>0.35599999999999998</v>
      </c>
      <c r="AC144" s="22">
        <v>0.42599999999999999</v>
      </c>
      <c r="AD144" s="22">
        <v>0.78200000000000003</v>
      </c>
      <c r="AE144" s="22">
        <v>0.11499999999999999</v>
      </c>
      <c r="AF144" s="21">
        <v>1</v>
      </c>
      <c r="AG144" s="21">
        <v>1</v>
      </c>
      <c r="AH144" s="21">
        <v>0</v>
      </c>
      <c r="AI144" s="21">
        <v>52</v>
      </c>
      <c r="AJ144" s="21">
        <v>10</v>
      </c>
      <c r="AK144" s="21">
        <v>2</v>
      </c>
      <c r="AL144" s="21">
        <v>31</v>
      </c>
      <c r="AM144" s="21">
        <v>28</v>
      </c>
      <c r="AN144" s="20" t="s">
        <v>1133</v>
      </c>
      <c r="AO144" s="23">
        <v>18.98</v>
      </c>
      <c r="AP144" s="21">
        <v>105.95343879026018</v>
      </c>
      <c r="AQ144" s="22">
        <v>0.34484848484848485</v>
      </c>
      <c r="AR144" s="23">
        <v>-8.0416766289684912E-3</v>
      </c>
      <c r="AS144" s="23">
        <v>21.499999804547532</v>
      </c>
      <c r="AT144">
        <v>105.63526029539453</v>
      </c>
      <c r="AU144">
        <v>1.0030120481927711</v>
      </c>
      <c r="AV144">
        <v>54</v>
      </c>
      <c r="AW144" s="30">
        <v>2.4444444444444446</v>
      </c>
      <c r="AX144" s="29">
        <v>0.68518518518518523</v>
      </c>
      <c r="AY144" t="s">
        <v>1224</v>
      </c>
      <c r="AZ144" s="20" t="s">
        <v>294</v>
      </c>
      <c r="BA144" s="20" t="s">
        <v>75</v>
      </c>
      <c r="BB144" s="20" t="s">
        <v>764</v>
      </c>
      <c r="BC144" s="20">
        <v>102</v>
      </c>
      <c r="BD144" s="23">
        <v>-6.0921792643700691E-5</v>
      </c>
      <c r="BE144" s="20"/>
      <c r="BF144" s="20"/>
      <c r="BG144" s="20"/>
    </row>
    <row r="145" spans="1:59" x14ac:dyDescent="0.3">
      <c r="A145" t="s">
        <v>6</v>
      </c>
      <c r="B145" s="20" t="s">
        <v>186</v>
      </c>
      <c r="C145" s="20" t="s">
        <v>1036</v>
      </c>
      <c r="D145" s="20" t="s">
        <v>156</v>
      </c>
      <c r="E145" s="20" t="s">
        <v>101</v>
      </c>
      <c r="F145" s="21">
        <v>34</v>
      </c>
      <c r="G145" s="21">
        <v>140</v>
      </c>
      <c r="H145" s="23">
        <v>4.117647058823529</v>
      </c>
      <c r="I145" s="21">
        <v>108</v>
      </c>
      <c r="J145" s="21">
        <v>22</v>
      </c>
      <c r="K145" s="23">
        <v>0.15714285714285714</v>
      </c>
      <c r="L145" s="21">
        <v>34</v>
      </c>
      <c r="M145" s="21">
        <v>26</v>
      </c>
      <c r="N145" s="21">
        <v>7</v>
      </c>
      <c r="O145" s="21">
        <v>0</v>
      </c>
      <c r="P145" s="21">
        <v>1</v>
      </c>
      <c r="Q145" s="21">
        <v>27</v>
      </c>
      <c r="R145" s="21">
        <v>21</v>
      </c>
      <c r="S145" s="24">
        <v>0.15</v>
      </c>
      <c r="T145" s="21">
        <v>26</v>
      </c>
      <c r="U145" s="24">
        <v>0.18571428571428572</v>
      </c>
      <c r="V145" s="21">
        <v>48</v>
      </c>
      <c r="W145" s="24">
        <v>0.34285714285714286</v>
      </c>
      <c r="X145" s="21">
        <v>10</v>
      </c>
      <c r="Y145" s="21">
        <v>1</v>
      </c>
      <c r="Z145" s="22">
        <v>0.315</v>
      </c>
      <c r="AA145" s="23">
        <v>0.39759036144578314</v>
      </c>
      <c r="AB145" s="22">
        <v>0.44500000000000001</v>
      </c>
      <c r="AC145" s="22">
        <v>0.40699999999999997</v>
      </c>
      <c r="AD145" s="22">
        <v>0.85199999999999998</v>
      </c>
      <c r="AE145" s="22">
        <v>9.1999999999999971E-2</v>
      </c>
      <c r="AF145" s="21">
        <v>6</v>
      </c>
      <c r="AG145" s="21">
        <v>2</v>
      </c>
      <c r="AH145" s="21">
        <v>3</v>
      </c>
      <c r="AI145" s="21">
        <v>44</v>
      </c>
      <c r="AJ145" s="21">
        <v>8</v>
      </c>
      <c r="AK145" s="21">
        <v>1</v>
      </c>
      <c r="AL145" s="21">
        <v>23</v>
      </c>
      <c r="AM145" s="21">
        <v>28</v>
      </c>
      <c r="AN145" s="20" t="s">
        <v>1672</v>
      </c>
      <c r="AO145" s="23">
        <v>24.788428571428575</v>
      </c>
      <c r="AP145" s="21">
        <v>124.18007798628908</v>
      </c>
      <c r="AQ145" s="22">
        <v>0.38642335766423364</v>
      </c>
      <c r="AR145" s="23">
        <v>5.0527598135558218</v>
      </c>
      <c r="AS145" s="23">
        <v>27.864318960258167</v>
      </c>
      <c r="AT145">
        <v>123.8071648391831</v>
      </c>
      <c r="AU145">
        <v>1.0030120481927711</v>
      </c>
      <c r="AV145">
        <v>54</v>
      </c>
      <c r="AW145" s="30">
        <v>2.5925925925925926</v>
      </c>
      <c r="AX145" s="29">
        <v>0.62962962962962965</v>
      </c>
      <c r="AY145" t="s">
        <v>1224</v>
      </c>
      <c r="AZ145" s="20" t="s">
        <v>1035</v>
      </c>
      <c r="BA145" s="20" t="s">
        <v>75</v>
      </c>
      <c r="BB145" s="20" t="s">
        <v>1037</v>
      </c>
      <c r="BC145" s="20">
        <v>83</v>
      </c>
      <c r="BD145" s="23">
        <v>3.6091141525398725E-2</v>
      </c>
      <c r="BE145" s="20"/>
      <c r="BF145" s="20"/>
      <c r="BG145" s="20"/>
    </row>
    <row r="146" spans="1:59" x14ac:dyDescent="0.3">
      <c r="A146" t="s">
        <v>6</v>
      </c>
      <c r="B146" s="20" t="s">
        <v>171</v>
      </c>
      <c r="C146" s="20" t="s">
        <v>872</v>
      </c>
      <c r="D146" s="20" t="s">
        <v>156</v>
      </c>
      <c r="E146" s="20" t="s">
        <v>105</v>
      </c>
      <c r="F146" s="21">
        <v>32</v>
      </c>
      <c r="G146" s="21">
        <v>131</v>
      </c>
      <c r="H146" s="23">
        <v>4.09375</v>
      </c>
      <c r="I146" s="21">
        <v>115</v>
      </c>
      <c r="J146" s="21">
        <v>23</v>
      </c>
      <c r="K146" s="23">
        <v>0.17557251908396945</v>
      </c>
      <c r="L146" s="21">
        <v>31</v>
      </c>
      <c r="M146" s="21">
        <v>20</v>
      </c>
      <c r="N146" s="21">
        <v>4</v>
      </c>
      <c r="O146" s="21">
        <v>1</v>
      </c>
      <c r="P146" s="21">
        <v>6</v>
      </c>
      <c r="Q146" s="21">
        <v>24</v>
      </c>
      <c r="R146" s="21">
        <v>11</v>
      </c>
      <c r="S146" s="24">
        <v>8.3969465648854963E-2</v>
      </c>
      <c r="T146" s="21">
        <v>37</v>
      </c>
      <c r="U146" s="24">
        <v>0.28244274809160308</v>
      </c>
      <c r="V146" s="21">
        <v>54</v>
      </c>
      <c r="W146" s="24">
        <v>0.41221374045801529</v>
      </c>
      <c r="X146" s="21">
        <v>0</v>
      </c>
      <c r="Y146" s="21">
        <v>0</v>
      </c>
      <c r="Z146" s="22">
        <v>0.27</v>
      </c>
      <c r="AA146" s="23">
        <v>0.34246575342465752</v>
      </c>
      <c r="AB146" s="22">
        <v>0.35099999999999998</v>
      </c>
      <c r="AC146" s="22">
        <v>0.47799999999999998</v>
      </c>
      <c r="AD146" s="22">
        <v>0.82899999999999996</v>
      </c>
      <c r="AE146" s="22">
        <v>0.20799999999999996</v>
      </c>
      <c r="AF146" s="21">
        <v>4</v>
      </c>
      <c r="AG146" s="21">
        <v>1</v>
      </c>
      <c r="AH146" s="21">
        <v>0</v>
      </c>
      <c r="AI146" s="21">
        <v>55</v>
      </c>
      <c r="AJ146" s="21">
        <v>11</v>
      </c>
      <c r="AK146" s="21">
        <v>3</v>
      </c>
      <c r="AL146" s="21">
        <v>17</v>
      </c>
      <c r="AM146" s="21">
        <v>25</v>
      </c>
      <c r="AN146" s="20" t="s">
        <v>1509</v>
      </c>
      <c r="AO146" s="23">
        <v>19.504274809160304</v>
      </c>
      <c r="AP146" s="21">
        <v>118.42831796461493</v>
      </c>
      <c r="AQ146" s="22">
        <v>0.36312977099236643</v>
      </c>
      <c r="AR146" s="23">
        <v>2.0744961885101856</v>
      </c>
      <c r="AS146" s="23">
        <v>23.419597961495956</v>
      </c>
      <c r="AT146">
        <v>118.0726773701266</v>
      </c>
      <c r="AU146">
        <v>1.0030120481927711</v>
      </c>
      <c r="AV146">
        <v>54</v>
      </c>
      <c r="AW146" s="30">
        <v>2.425925925925926</v>
      </c>
      <c r="AX146" s="29">
        <v>0.59259259259259256</v>
      </c>
      <c r="AY146" t="s">
        <v>1224</v>
      </c>
      <c r="AZ146" s="20" t="s">
        <v>871</v>
      </c>
      <c r="BA146" s="20" t="s">
        <v>75</v>
      </c>
      <c r="BB146" s="20" t="s">
        <v>873</v>
      </c>
      <c r="BC146" s="20">
        <v>73</v>
      </c>
      <c r="BD146" s="23">
        <v>1.5835848767253326E-2</v>
      </c>
      <c r="BE146" s="20"/>
      <c r="BF146" s="20"/>
      <c r="BG146" s="20"/>
    </row>
    <row r="147" spans="1:59" x14ac:dyDescent="0.3">
      <c r="A147" t="s">
        <v>6</v>
      </c>
      <c r="B147" s="20" t="s">
        <v>943</v>
      </c>
      <c r="C147" s="20" t="s">
        <v>533</v>
      </c>
      <c r="D147" s="20" t="s">
        <v>109</v>
      </c>
      <c r="E147" s="20" t="s">
        <v>101</v>
      </c>
      <c r="F147" s="21">
        <v>31</v>
      </c>
      <c r="G147" s="21">
        <v>135</v>
      </c>
      <c r="H147" s="23">
        <v>4.354838709677419</v>
      </c>
      <c r="I147" s="21">
        <v>104</v>
      </c>
      <c r="J147" s="21">
        <v>23</v>
      </c>
      <c r="K147" s="23">
        <v>0.17037037037037037</v>
      </c>
      <c r="L147" s="21">
        <v>27</v>
      </c>
      <c r="M147" s="21">
        <v>21</v>
      </c>
      <c r="N147" s="21">
        <v>6</v>
      </c>
      <c r="O147" s="21">
        <v>0</v>
      </c>
      <c r="P147" s="21">
        <v>0</v>
      </c>
      <c r="Q147" s="21">
        <v>18</v>
      </c>
      <c r="R147" s="21">
        <v>20</v>
      </c>
      <c r="S147" s="24">
        <v>0.14814814814814814</v>
      </c>
      <c r="T147" s="21">
        <v>30</v>
      </c>
      <c r="U147" s="24">
        <v>0.22222222222222221</v>
      </c>
      <c r="V147" s="21">
        <v>50</v>
      </c>
      <c r="W147" s="24">
        <v>0.37037037037037035</v>
      </c>
      <c r="X147" s="21">
        <v>2</v>
      </c>
      <c r="Y147" s="21">
        <v>0</v>
      </c>
      <c r="Z147" s="22">
        <v>0.26</v>
      </c>
      <c r="AA147" s="23">
        <v>0.35526315789473684</v>
      </c>
      <c r="AB147" s="22">
        <v>0.41499999999999998</v>
      </c>
      <c r="AC147" s="22">
        <v>0.317</v>
      </c>
      <c r="AD147" s="22">
        <v>0.73199999999999998</v>
      </c>
      <c r="AE147" s="22">
        <v>5.6999999999999995E-2</v>
      </c>
      <c r="AF147" s="21">
        <v>9</v>
      </c>
      <c r="AG147" s="21">
        <v>2</v>
      </c>
      <c r="AH147" s="21">
        <v>0</v>
      </c>
      <c r="AI147" s="21">
        <v>33</v>
      </c>
      <c r="AJ147" s="21">
        <v>6</v>
      </c>
      <c r="AK147" s="21">
        <v>3</v>
      </c>
      <c r="AL147" s="21">
        <v>25</v>
      </c>
      <c r="AM147" s="21">
        <v>21</v>
      </c>
      <c r="AN147" s="20" t="s">
        <v>1505</v>
      </c>
      <c r="AO147" s="23">
        <v>16.732296296296294</v>
      </c>
      <c r="AP147" s="21">
        <v>92.485833975704068</v>
      </c>
      <c r="AQ147" s="22">
        <v>0.34511111111111109</v>
      </c>
      <c r="AR147" s="23">
        <v>2.26055975187897E-2</v>
      </c>
      <c r="AS147" s="23">
        <v>22.019466203267481</v>
      </c>
      <c r="AT147">
        <v>92.208098738539789</v>
      </c>
      <c r="AU147">
        <v>1.0030120481927711</v>
      </c>
      <c r="AV147">
        <v>54</v>
      </c>
      <c r="AW147" s="30">
        <v>2.5</v>
      </c>
      <c r="AX147" s="29">
        <v>0.57407407407407407</v>
      </c>
      <c r="AY147" t="s">
        <v>1224</v>
      </c>
      <c r="AZ147" s="20" t="s">
        <v>291</v>
      </c>
      <c r="BA147" s="20" t="s">
        <v>75</v>
      </c>
      <c r="BB147" s="20" t="s">
        <v>759</v>
      </c>
      <c r="BC147" s="20">
        <v>76</v>
      </c>
      <c r="BD147" s="23">
        <v>1.6744887050955333E-4</v>
      </c>
      <c r="BE147" s="20"/>
      <c r="BF147" s="20"/>
      <c r="BG147" s="20"/>
    </row>
    <row r="148" spans="1:59" x14ac:dyDescent="0.3">
      <c r="A148" t="s">
        <v>6</v>
      </c>
      <c r="B148" s="20" t="s">
        <v>239</v>
      </c>
      <c r="C148" s="20" t="s">
        <v>1042</v>
      </c>
      <c r="D148" s="20" t="s">
        <v>109</v>
      </c>
      <c r="E148" s="20" t="s">
        <v>101</v>
      </c>
      <c r="F148" s="21">
        <v>33</v>
      </c>
      <c r="G148" s="21">
        <v>128</v>
      </c>
      <c r="H148" s="23">
        <v>3.8787878787878789</v>
      </c>
      <c r="I148" s="21">
        <v>95</v>
      </c>
      <c r="J148" s="21">
        <v>27</v>
      </c>
      <c r="K148" s="23">
        <v>0.2109375</v>
      </c>
      <c r="L148" s="21">
        <v>26</v>
      </c>
      <c r="M148" s="21">
        <v>18</v>
      </c>
      <c r="N148" s="21">
        <v>4</v>
      </c>
      <c r="O148" s="21">
        <v>2</v>
      </c>
      <c r="P148" s="21">
        <v>2</v>
      </c>
      <c r="Q148" s="21">
        <v>20</v>
      </c>
      <c r="R148" s="21">
        <v>24</v>
      </c>
      <c r="S148" s="24">
        <v>0.1875</v>
      </c>
      <c r="T148" s="21">
        <v>36</v>
      </c>
      <c r="U148" s="24">
        <v>0.28125</v>
      </c>
      <c r="V148" s="21">
        <v>62</v>
      </c>
      <c r="W148" s="24">
        <v>0.484375</v>
      </c>
      <c r="X148" s="21">
        <v>8</v>
      </c>
      <c r="Y148" s="21">
        <v>1</v>
      </c>
      <c r="Z148" s="22">
        <v>0.27400000000000002</v>
      </c>
      <c r="AA148" s="23">
        <v>0.40677966101694918</v>
      </c>
      <c r="AB148" s="22">
        <v>0.44500000000000001</v>
      </c>
      <c r="AC148" s="22">
        <v>0.42099999999999999</v>
      </c>
      <c r="AD148" s="22">
        <v>0.86599999999999999</v>
      </c>
      <c r="AE148" s="22">
        <v>0.14699999999999996</v>
      </c>
      <c r="AF148" s="21">
        <v>7</v>
      </c>
      <c r="AG148" s="21">
        <v>2</v>
      </c>
      <c r="AH148" s="21">
        <v>0</v>
      </c>
      <c r="AI148" s="21">
        <v>40</v>
      </c>
      <c r="AJ148" s="21">
        <v>8</v>
      </c>
      <c r="AK148" s="21">
        <v>3</v>
      </c>
      <c r="AL148" s="21">
        <v>18</v>
      </c>
      <c r="AM148" s="21">
        <v>15</v>
      </c>
      <c r="AN148" s="20" t="s">
        <v>844</v>
      </c>
      <c r="AO148" s="23">
        <v>22.052968750000002</v>
      </c>
      <c r="AP148" s="21">
        <v>127.89054879920943</v>
      </c>
      <c r="AQ148" s="22">
        <v>0.39171875</v>
      </c>
      <c r="AR148" s="23">
        <v>5.2090663056667719</v>
      </c>
      <c r="AS148" s="23">
        <v>26.065348954080349</v>
      </c>
      <c r="AT148">
        <v>127.5064930971097</v>
      </c>
      <c r="AU148">
        <v>1.0030120481927711</v>
      </c>
      <c r="AV148">
        <v>54</v>
      </c>
      <c r="AW148" s="30">
        <v>2.3703703703703702</v>
      </c>
      <c r="AX148" s="29">
        <v>0.61111111111111116</v>
      </c>
      <c r="AY148" t="s">
        <v>1224</v>
      </c>
      <c r="AZ148" s="20" t="s">
        <v>1041</v>
      </c>
      <c r="BA148" s="20" t="s">
        <v>75</v>
      </c>
      <c r="BB148" s="20" t="s">
        <v>1043</v>
      </c>
      <c r="BC148" s="20">
        <v>59</v>
      </c>
      <c r="BD148" s="23">
        <v>4.0695830513021655E-2</v>
      </c>
      <c r="BE148" s="20"/>
      <c r="BF148" s="20"/>
      <c r="BG148" s="20"/>
    </row>
    <row r="149" spans="1:59" x14ac:dyDescent="0.3">
      <c r="A149" t="s">
        <v>6</v>
      </c>
      <c r="B149" s="20" t="s">
        <v>150</v>
      </c>
      <c r="C149" s="20" t="s">
        <v>530</v>
      </c>
      <c r="D149" s="20" t="s">
        <v>109</v>
      </c>
      <c r="E149" s="20" t="s">
        <v>105</v>
      </c>
      <c r="F149" s="21">
        <v>30</v>
      </c>
      <c r="G149" s="21">
        <v>116</v>
      </c>
      <c r="H149" s="23">
        <v>3.8666666666666667</v>
      </c>
      <c r="I149" s="21">
        <v>93</v>
      </c>
      <c r="J149" s="21">
        <v>24</v>
      </c>
      <c r="K149" s="23">
        <v>0.20689655172413793</v>
      </c>
      <c r="L149" s="21">
        <v>18</v>
      </c>
      <c r="M149" s="21">
        <v>12</v>
      </c>
      <c r="N149" s="21">
        <v>4</v>
      </c>
      <c r="O149" s="21">
        <v>0</v>
      </c>
      <c r="P149" s="21">
        <v>2</v>
      </c>
      <c r="Q149" s="21">
        <v>17</v>
      </c>
      <c r="R149" s="21">
        <v>20</v>
      </c>
      <c r="S149" s="24">
        <v>0.17241379310344829</v>
      </c>
      <c r="T149" s="21">
        <v>43</v>
      </c>
      <c r="U149" s="24">
        <v>0.37068965517241381</v>
      </c>
      <c r="V149" s="21">
        <v>65</v>
      </c>
      <c r="W149" s="24">
        <v>0.56034482758620685</v>
      </c>
      <c r="X149" s="21">
        <v>1</v>
      </c>
      <c r="Y149" s="21">
        <v>1</v>
      </c>
      <c r="Z149" s="22">
        <v>0.19400000000000001</v>
      </c>
      <c r="AA149" s="23">
        <v>0.31372549019607843</v>
      </c>
      <c r="AB149" s="22">
        <v>0.32800000000000001</v>
      </c>
      <c r="AC149" s="22">
        <v>0.30099999999999999</v>
      </c>
      <c r="AD149" s="22">
        <v>0.629</v>
      </c>
      <c r="AE149" s="22">
        <v>0.10699999999999998</v>
      </c>
      <c r="AF149" s="21">
        <v>0</v>
      </c>
      <c r="AG149" s="21">
        <v>3</v>
      </c>
      <c r="AH149" s="21">
        <v>0</v>
      </c>
      <c r="AI149" s="21">
        <v>28</v>
      </c>
      <c r="AJ149" s="21">
        <v>6</v>
      </c>
      <c r="AK149" s="21">
        <v>0</v>
      </c>
      <c r="AL149" s="21">
        <v>13</v>
      </c>
      <c r="AM149" s="21">
        <v>20</v>
      </c>
      <c r="AN149" s="20" t="s">
        <v>1236</v>
      </c>
      <c r="AO149" s="23">
        <v>11.253103448275864</v>
      </c>
      <c r="AP149" s="21">
        <v>65.505765571114068</v>
      </c>
      <c r="AQ149" s="22">
        <v>0.29103448275862065</v>
      </c>
      <c r="AR149" s="23">
        <v>-5.4352619213590589</v>
      </c>
      <c r="AS149" s="23">
        <v>13.465744228765745</v>
      </c>
      <c r="AT149">
        <v>65.309051560390003</v>
      </c>
      <c r="AU149">
        <v>1.0030120481927711</v>
      </c>
      <c r="AV149">
        <v>54</v>
      </c>
      <c r="AW149" s="30">
        <v>2.1481481481481484</v>
      </c>
      <c r="AX149" s="29">
        <v>0.55555555555555558</v>
      </c>
      <c r="AY149" t="s">
        <v>1224</v>
      </c>
      <c r="AZ149" s="20" t="s">
        <v>289</v>
      </c>
      <c r="BA149" s="20" t="s">
        <v>75</v>
      </c>
      <c r="BB149" s="20" t="s">
        <v>756</v>
      </c>
      <c r="BC149" s="20">
        <v>51</v>
      </c>
      <c r="BD149" s="23">
        <v>-4.6855706218612576E-2</v>
      </c>
      <c r="BE149" s="20"/>
      <c r="BF149" s="20"/>
      <c r="BG149" s="20"/>
    </row>
    <row r="150" spans="1:59" x14ac:dyDescent="0.3">
      <c r="A150" t="s">
        <v>6</v>
      </c>
      <c r="B150" s="20" t="s">
        <v>943</v>
      </c>
      <c r="C150" s="20" t="s">
        <v>1033</v>
      </c>
      <c r="D150" s="20" t="s">
        <v>156</v>
      </c>
      <c r="E150" s="20" t="s">
        <v>105</v>
      </c>
      <c r="F150" s="21">
        <v>30</v>
      </c>
      <c r="G150" s="21">
        <v>116</v>
      </c>
      <c r="H150" s="23">
        <v>3.8666666666666667</v>
      </c>
      <c r="I150" s="21">
        <v>90</v>
      </c>
      <c r="J150" s="21">
        <v>20</v>
      </c>
      <c r="K150" s="23">
        <v>0.17241379310344829</v>
      </c>
      <c r="L150" s="21">
        <v>25</v>
      </c>
      <c r="M150" s="21">
        <v>19</v>
      </c>
      <c r="N150" s="21">
        <v>5</v>
      </c>
      <c r="O150" s="21">
        <v>1</v>
      </c>
      <c r="P150" s="21">
        <v>0</v>
      </c>
      <c r="Q150" s="21">
        <v>18</v>
      </c>
      <c r="R150" s="21">
        <v>18</v>
      </c>
      <c r="S150" s="24">
        <v>0.15517241379310345</v>
      </c>
      <c r="T150" s="21">
        <v>24</v>
      </c>
      <c r="U150" s="24">
        <v>0.20689655172413793</v>
      </c>
      <c r="V150" s="21">
        <v>42</v>
      </c>
      <c r="W150" s="24">
        <v>0.36206896551724138</v>
      </c>
      <c r="X150" s="21">
        <v>2</v>
      </c>
      <c r="Y150" s="21">
        <v>2</v>
      </c>
      <c r="Z150" s="22">
        <v>0.27800000000000002</v>
      </c>
      <c r="AA150" s="23">
        <v>0.37313432835820898</v>
      </c>
      <c r="AB150" s="22">
        <v>0.43099999999999999</v>
      </c>
      <c r="AC150" s="22">
        <v>0.35599999999999998</v>
      </c>
      <c r="AD150" s="22">
        <v>0.78699999999999992</v>
      </c>
      <c r="AE150" s="22">
        <v>7.7999999999999958E-2</v>
      </c>
      <c r="AF150" s="21">
        <v>7</v>
      </c>
      <c r="AG150" s="21">
        <v>1</v>
      </c>
      <c r="AH150" s="21">
        <v>0</v>
      </c>
      <c r="AI150" s="21">
        <v>32</v>
      </c>
      <c r="AJ150" s="21">
        <v>6</v>
      </c>
      <c r="AK150" s="21">
        <v>0</v>
      </c>
      <c r="AL150" s="21">
        <v>19</v>
      </c>
      <c r="AM150" s="21">
        <v>22</v>
      </c>
      <c r="AN150" s="20" t="s">
        <v>1061</v>
      </c>
      <c r="AO150" s="23">
        <v>16.576551724137932</v>
      </c>
      <c r="AP150" s="21">
        <v>107.00412811590057</v>
      </c>
      <c r="AQ150" s="22">
        <v>0.36499999999999999</v>
      </c>
      <c r="AR150" s="23">
        <v>2.0256076438583368</v>
      </c>
      <c r="AS150" s="23">
        <v>20.92661379398314</v>
      </c>
      <c r="AT150">
        <v>106.6827943978348</v>
      </c>
      <c r="AU150">
        <v>1.0030120481927711</v>
      </c>
      <c r="AV150">
        <v>54</v>
      </c>
      <c r="AW150" s="30">
        <v>2.1481481481481484</v>
      </c>
      <c r="AX150" s="29">
        <v>0.55555555555555558</v>
      </c>
      <c r="AY150" t="s">
        <v>1224</v>
      </c>
      <c r="AZ150" s="20" t="s">
        <v>1032</v>
      </c>
      <c r="BA150" s="20" t="s">
        <v>75</v>
      </c>
      <c r="BB150" s="20" t="s">
        <v>1034</v>
      </c>
      <c r="BC150" s="20">
        <v>67</v>
      </c>
      <c r="BD150" s="23">
        <v>1.7462134860847731E-2</v>
      </c>
      <c r="BE150" s="20"/>
      <c r="BF150" s="20"/>
      <c r="BG150" s="20"/>
    </row>
    <row r="151" spans="1:59" x14ac:dyDescent="0.3">
      <c r="A151" t="s">
        <v>6</v>
      </c>
      <c r="B151" s="20" t="s">
        <v>97</v>
      </c>
      <c r="C151" s="20" t="s">
        <v>536</v>
      </c>
      <c r="D151" s="20" t="s">
        <v>109</v>
      </c>
      <c r="E151" s="20" t="s">
        <v>105</v>
      </c>
      <c r="F151" s="21">
        <v>34</v>
      </c>
      <c r="G151" s="21">
        <v>100</v>
      </c>
      <c r="H151" s="23">
        <v>2.9411764705882355</v>
      </c>
      <c r="I151" s="21">
        <v>75</v>
      </c>
      <c r="J151" s="21">
        <v>21</v>
      </c>
      <c r="K151" s="23">
        <v>0.21</v>
      </c>
      <c r="L151" s="21">
        <v>16</v>
      </c>
      <c r="M151" s="21">
        <v>9</v>
      </c>
      <c r="N151" s="21">
        <v>5</v>
      </c>
      <c r="O151" s="21">
        <v>0</v>
      </c>
      <c r="P151" s="21">
        <v>2</v>
      </c>
      <c r="Q151" s="21">
        <v>18</v>
      </c>
      <c r="R151" s="21">
        <v>19</v>
      </c>
      <c r="S151" s="24">
        <v>0.19</v>
      </c>
      <c r="T151" s="21">
        <v>26</v>
      </c>
      <c r="U151" s="24">
        <v>0.26</v>
      </c>
      <c r="V151" s="21">
        <v>47</v>
      </c>
      <c r="W151" s="24">
        <v>0.47</v>
      </c>
      <c r="X151" s="21">
        <v>7</v>
      </c>
      <c r="Y151" s="21">
        <v>2</v>
      </c>
      <c r="Z151" s="22">
        <v>0.21299999999999999</v>
      </c>
      <c r="AA151" s="23">
        <v>0.2978723404255319</v>
      </c>
      <c r="AB151" s="22">
        <v>0.40400000000000003</v>
      </c>
      <c r="AC151" s="22">
        <v>0.36</v>
      </c>
      <c r="AD151" s="22">
        <v>0.76400000000000001</v>
      </c>
      <c r="AE151" s="22">
        <v>0.14699999999999999</v>
      </c>
      <c r="AF151" s="21">
        <v>5</v>
      </c>
      <c r="AG151" s="21">
        <v>0</v>
      </c>
      <c r="AH151" s="21">
        <v>1</v>
      </c>
      <c r="AI151" s="21">
        <v>27</v>
      </c>
      <c r="AJ151" s="21">
        <v>7</v>
      </c>
      <c r="AK151" s="21">
        <v>1</v>
      </c>
      <c r="AL151" s="21">
        <v>14</v>
      </c>
      <c r="AM151" s="21">
        <v>16</v>
      </c>
      <c r="AN151" s="20" t="s">
        <v>1072</v>
      </c>
      <c r="AO151" s="23">
        <v>13.838000000000001</v>
      </c>
      <c r="AP151" s="21">
        <v>101.00716701339066</v>
      </c>
      <c r="AQ151" s="22">
        <v>0.35626262626262628</v>
      </c>
      <c r="AR151" s="23">
        <v>0.98644185674792839</v>
      </c>
      <c r="AS151" s="23">
        <v>17.280412675821033</v>
      </c>
      <c r="AT151">
        <v>100.70384218752461</v>
      </c>
      <c r="AU151">
        <v>1.0030120481927711</v>
      </c>
      <c r="AV151">
        <v>54</v>
      </c>
      <c r="AW151" s="30">
        <v>1.8518518518518519</v>
      </c>
      <c r="AX151" s="29">
        <v>0.62962962962962965</v>
      </c>
      <c r="AY151" t="s">
        <v>1224</v>
      </c>
      <c r="AZ151" s="20" t="s">
        <v>293</v>
      </c>
      <c r="BA151" s="20" t="s">
        <v>75</v>
      </c>
      <c r="BB151" s="20" t="s">
        <v>762</v>
      </c>
      <c r="BC151" s="20">
        <v>47</v>
      </c>
      <c r="BD151" s="23">
        <v>9.8644185674792838E-3</v>
      </c>
      <c r="BE151" s="20"/>
      <c r="BF151" s="20"/>
      <c r="BG151" s="20"/>
    </row>
    <row r="152" spans="1:59" x14ac:dyDescent="0.3">
      <c r="A152" t="s">
        <v>6</v>
      </c>
      <c r="B152" s="20" t="s">
        <v>178</v>
      </c>
      <c r="C152" s="20" t="s">
        <v>534</v>
      </c>
      <c r="D152" s="20" t="s">
        <v>109</v>
      </c>
      <c r="E152" s="20" t="s">
        <v>101</v>
      </c>
      <c r="F152" s="21">
        <v>25</v>
      </c>
      <c r="G152" s="21">
        <v>84</v>
      </c>
      <c r="H152" s="23">
        <v>3.36</v>
      </c>
      <c r="I152" s="21">
        <v>72</v>
      </c>
      <c r="J152" s="21">
        <v>10</v>
      </c>
      <c r="K152" s="23">
        <v>0.11904761904761904</v>
      </c>
      <c r="L152" s="21">
        <v>17</v>
      </c>
      <c r="M152" s="21">
        <v>9</v>
      </c>
      <c r="N152" s="21">
        <v>6</v>
      </c>
      <c r="O152" s="21">
        <v>0</v>
      </c>
      <c r="P152" s="21">
        <v>2</v>
      </c>
      <c r="Q152" s="21">
        <v>13</v>
      </c>
      <c r="R152" s="21">
        <v>7</v>
      </c>
      <c r="S152" s="24">
        <v>8.3333333333333329E-2</v>
      </c>
      <c r="T152" s="21">
        <v>13</v>
      </c>
      <c r="U152" s="24">
        <v>0.15476190476190477</v>
      </c>
      <c r="V152" s="21">
        <v>22</v>
      </c>
      <c r="W152" s="24">
        <v>0.26190476190476192</v>
      </c>
      <c r="X152" s="21">
        <v>8</v>
      </c>
      <c r="Y152" s="21">
        <v>2</v>
      </c>
      <c r="Z152" s="22">
        <v>0.23599999999999999</v>
      </c>
      <c r="AA152" s="23">
        <v>0.25862068965517243</v>
      </c>
      <c r="AB152" s="22">
        <v>0.33300000000000002</v>
      </c>
      <c r="AC152" s="22">
        <v>0.40300000000000002</v>
      </c>
      <c r="AD152" s="22">
        <v>0.73599999999999999</v>
      </c>
      <c r="AE152" s="22">
        <v>0.16700000000000004</v>
      </c>
      <c r="AF152" s="21">
        <v>4</v>
      </c>
      <c r="AG152" s="21">
        <v>1</v>
      </c>
      <c r="AH152" s="21">
        <v>0</v>
      </c>
      <c r="AI152" s="21">
        <v>29</v>
      </c>
      <c r="AJ152" s="21">
        <v>8</v>
      </c>
      <c r="AK152" s="21">
        <v>1</v>
      </c>
      <c r="AL152" s="21">
        <v>17</v>
      </c>
      <c r="AM152" s="21">
        <v>25</v>
      </c>
      <c r="AN152" s="20" t="s">
        <v>1509</v>
      </c>
      <c r="AO152" s="23">
        <v>10.875</v>
      </c>
      <c r="AP152" s="21">
        <v>93.846065338883378</v>
      </c>
      <c r="AQ152" s="22">
        <v>0.32785714285714285</v>
      </c>
      <c r="AR152" s="23">
        <v>-1.2462241499496607</v>
      </c>
      <c r="AS152" s="23">
        <v>12.440711338071747</v>
      </c>
      <c r="AT152">
        <v>93.564245322850695</v>
      </c>
      <c r="AU152">
        <v>1.0030120481927711</v>
      </c>
      <c r="AV152">
        <v>54</v>
      </c>
      <c r="AW152" s="30">
        <v>1.5555555555555556</v>
      </c>
      <c r="AX152" s="29">
        <v>0.46296296296296297</v>
      </c>
      <c r="AY152" t="s">
        <v>1224</v>
      </c>
      <c r="AZ152" s="20" t="s">
        <v>290</v>
      </c>
      <c r="BA152" s="20" t="s">
        <v>75</v>
      </c>
      <c r="BB152" s="20" t="s">
        <v>760</v>
      </c>
      <c r="BC152" s="20">
        <v>58</v>
      </c>
      <c r="BD152" s="23">
        <v>-1.4836001785115007E-2</v>
      </c>
      <c r="BE152" s="20"/>
      <c r="BF152" s="20"/>
      <c r="BG152" s="20"/>
    </row>
    <row r="153" spans="1:59" x14ac:dyDescent="0.3">
      <c r="A153" t="s">
        <v>6</v>
      </c>
      <c r="B153" s="20" t="s">
        <v>169</v>
      </c>
      <c r="C153" s="20" t="s">
        <v>1207</v>
      </c>
      <c r="D153" s="20" t="s">
        <v>156</v>
      </c>
      <c r="E153" s="20" t="s">
        <v>101</v>
      </c>
      <c r="F153" s="21">
        <v>21</v>
      </c>
      <c r="G153" s="21">
        <v>70</v>
      </c>
      <c r="H153" s="23">
        <v>3.3333333333333335</v>
      </c>
      <c r="I153" s="21">
        <v>59</v>
      </c>
      <c r="J153" s="21">
        <v>5</v>
      </c>
      <c r="K153" s="23">
        <v>7.1428571428571425E-2</v>
      </c>
      <c r="L153" s="21">
        <v>12</v>
      </c>
      <c r="M153" s="21">
        <v>9</v>
      </c>
      <c r="N153" s="21">
        <v>3</v>
      </c>
      <c r="O153" s="21">
        <v>0</v>
      </c>
      <c r="P153" s="21">
        <v>0</v>
      </c>
      <c r="Q153" s="21">
        <v>7</v>
      </c>
      <c r="R153" s="21">
        <v>6</v>
      </c>
      <c r="S153" s="24">
        <v>8.5714285714285715E-2</v>
      </c>
      <c r="T153" s="21">
        <v>9</v>
      </c>
      <c r="U153" s="24">
        <v>0.12857142857142856</v>
      </c>
      <c r="V153" s="21">
        <v>15</v>
      </c>
      <c r="W153" s="24">
        <v>0.21428571428571427</v>
      </c>
      <c r="X153" s="21">
        <v>1</v>
      </c>
      <c r="Y153" s="21">
        <v>0</v>
      </c>
      <c r="Z153" s="22">
        <v>0.20300000000000001</v>
      </c>
      <c r="AA153" s="23">
        <v>0.23076923076923078</v>
      </c>
      <c r="AB153" s="22">
        <v>0.28999999999999998</v>
      </c>
      <c r="AC153" s="22">
        <v>0.254</v>
      </c>
      <c r="AD153" s="22">
        <v>0.54400000000000004</v>
      </c>
      <c r="AE153" s="22">
        <v>5.099999999999999E-2</v>
      </c>
      <c r="AF153" s="21">
        <v>2</v>
      </c>
      <c r="AG153" s="21">
        <v>2</v>
      </c>
      <c r="AH153" s="21">
        <v>1</v>
      </c>
      <c r="AI153" s="21">
        <v>15</v>
      </c>
      <c r="AJ153" s="21">
        <v>3</v>
      </c>
      <c r="AK153" s="21">
        <v>2</v>
      </c>
      <c r="AL153" s="21">
        <v>15</v>
      </c>
      <c r="AM153" s="21">
        <v>23</v>
      </c>
      <c r="AN153" s="20" t="s">
        <v>1236</v>
      </c>
      <c r="AO153" s="23">
        <v>4.9268571428571422</v>
      </c>
      <c r="AP153" s="21">
        <v>43.11697633382532</v>
      </c>
      <c r="AQ153" s="22">
        <v>0.25217391304347825</v>
      </c>
      <c r="AR153" s="23">
        <v>-5.645325417963722</v>
      </c>
      <c r="AS153" s="23">
        <v>5.7604541553874515</v>
      </c>
      <c r="AT153">
        <v>42.987495924414432</v>
      </c>
      <c r="AU153">
        <v>1.0030120481927711</v>
      </c>
      <c r="AV153">
        <v>54</v>
      </c>
      <c r="AW153" s="30">
        <v>1.2962962962962963</v>
      </c>
      <c r="AX153" s="29">
        <v>0.3888888888888889</v>
      </c>
      <c r="AY153" t="s">
        <v>1224</v>
      </c>
      <c r="AZ153" s="20" t="s">
        <v>1206</v>
      </c>
      <c r="BA153" s="20" t="s">
        <v>75</v>
      </c>
      <c r="BB153" s="20" t="s">
        <v>1208</v>
      </c>
      <c r="BC153" s="20">
        <v>52</v>
      </c>
      <c r="BD153" s="23">
        <v>-8.0647505970910319E-2</v>
      </c>
      <c r="BE153" s="20"/>
      <c r="BF153" s="20"/>
      <c r="BG153" s="20"/>
    </row>
    <row r="154" spans="1:59" x14ac:dyDescent="0.3">
      <c r="A154" t="s">
        <v>6</v>
      </c>
      <c r="B154" s="20" t="s">
        <v>189</v>
      </c>
      <c r="C154" s="20" t="s">
        <v>1338</v>
      </c>
      <c r="D154" s="20" t="s">
        <v>91</v>
      </c>
      <c r="E154" s="20" t="s">
        <v>101</v>
      </c>
      <c r="F154" s="21">
        <v>20</v>
      </c>
      <c r="G154" s="21">
        <v>76</v>
      </c>
      <c r="H154" s="23">
        <v>3.8</v>
      </c>
      <c r="I154" s="21">
        <v>58</v>
      </c>
      <c r="J154" s="21">
        <v>19</v>
      </c>
      <c r="K154" s="23">
        <v>0.25</v>
      </c>
      <c r="L154" s="21">
        <v>15</v>
      </c>
      <c r="M154" s="21">
        <v>12</v>
      </c>
      <c r="N154" s="21">
        <v>1</v>
      </c>
      <c r="O154" s="21">
        <v>0</v>
      </c>
      <c r="P154" s="21">
        <v>2</v>
      </c>
      <c r="Q154" s="21">
        <v>12</v>
      </c>
      <c r="R154" s="21">
        <v>7</v>
      </c>
      <c r="S154" s="24">
        <v>9.2105263157894732E-2</v>
      </c>
      <c r="T154" s="21">
        <v>9</v>
      </c>
      <c r="U154" s="24">
        <v>0.11842105263157894</v>
      </c>
      <c r="V154" s="21">
        <v>18</v>
      </c>
      <c r="W154" s="24">
        <v>0.23684210526315788</v>
      </c>
      <c r="X154" s="21">
        <v>3</v>
      </c>
      <c r="Y154" s="21">
        <v>2</v>
      </c>
      <c r="Z154" s="22">
        <v>0.25900000000000001</v>
      </c>
      <c r="AA154" s="23">
        <v>0.27083333333333331</v>
      </c>
      <c r="AB154" s="22">
        <v>0.41299999999999998</v>
      </c>
      <c r="AC154" s="22">
        <v>0.379</v>
      </c>
      <c r="AD154" s="22">
        <v>0.79200000000000004</v>
      </c>
      <c r="AE154" s="22">
        <v>0.12</v>
      </c>
      <c r="AF154" s="21">
        <v>9</v>
      </c>
      <c r="AG154" s="21">
        <v>1</v>
      </c>
      <c r="AH154" s="21">
        <v>1</v>
      </c>
      <c r="AI154" s="21">
        <v>22</v>
      </c>
      <c r="AJ154" s="21">
        <v>3</v>
      </c>
      <c r="AK154" s="21">
        <v>2</v>
      </c>
      <c r="AL154" s="21">
        <v>17</v>
      </c>
      <c r="AM154" s="21">
        <v>15</v>
      </c>
      <c r="AN154" s="20" t="s">
        <v>1123</v>
      </c>
      <c r="AO154" s="23">
        <v>10.217368421052633</v>
      </c>
      <c r="AP154" s="21">
        <v>108.39517118061161</v>
      </c>
      <c r="AQ154" s="22">
        <v>0.36613333333333331</v>
      </c>
      <c r="AR154" s="23">
        <v>1.4020208001490642</v>
      </c>
      <c r="AS154" s="23">
        <v>13.785438622644625</v>
      </c>
      <c r="AT154">
        <v>108.0696601560452</v>
      </c>
      <c r="AU154">
        <v>1.0030120481927711</v>
      </c>
      <c r="AV154">
        <v>54</v>
      </c>
      <c r="AW154" s="30">
        <v>1.4074074074074074</v>
      </c>
      <c r="AX154" s="29">
        <v>0.37037037037037035</v>
      </c>
      <c r="AY154" t="s">
        <v>1224</v>
      </c>
      <c r="AZ154" s="20" t="s">
        <v>1339</v>
      </c>
      <c r="BA154" s="20" t="s">
        <v>75</v>
      </c>
      <c r="BB154" s="20" t="s">
        <v>1340</v>
      </c>
      <c r="BC154" s="20">
        <v>48</v>
      </c>
      <c r="BD154" s="23">
        <v>1.8447642107224528E-2</v>
      </c>
      <c r="BE154" s="20"/>
      <c r="BF154" s="20"/>
      <c r="BG154" s="20"/>
    </row>
    <row r="155" spans="1:59" x14ac:dyDescent="0.3">
      <c r="A155" t="s">
        <v>6</v>
      </c>
      <c r="B155" s="20" t="s">
        <v>140</v>
      </c>
      <c r="C155" s="20" t="s">
        <v>1145</v>
      </c>
      <c r="D155" s="20" t="s">
        <v>91</v>
      </c>
      <c r="E155" s="20" t="s">
        <v>105</v>
      </c>
      <c r="F155" s="21">
        <v>23</v>
      </c>
      <c r="G155" s="21">
        <v>72</v>
      </c>
      <c r="H155" s="23">
        <v>3.1304347826086958</v>
      </c>
      <c r="I155" s="21">
        <v>55</v>
      </c>
      <c r="J155" s="21">
        <v>11</v>
      </c>
      <c r="K155" s="23">
        <v>0.15277777777777779</v>
      </c>
      <c r="L155" s="21">
        <v>5</v>
      </c>
      <c r="M155" s="21">
        <v>2</v>
      </c>
      <c r="N155" s="21">
        <v>2</v>
      </c>
      <c r="O155" s="21">
        <v>0</v>
      </c>
      <c r="P155" s="21">
        <v>1</v>
      </c>
      <c r="Q155" s="21">
        <v>5</v>
      </c>
      <c r="R155" s="21">
        <v>10</v>
      </c>
      <c r="S155" s="24">
        <v>0.1388888888888889</v>
      </c>
      <c r="T155" s="21">
        <v>10</v>
      </c>
      <c r="U155" s="24">
        <v>0.1388888888888889</v>
      </c>
      <c r="V155" s="21">
        <v>21</v>
      </c>
      <c r="W155" s="24">
        <v>0.29166666666666669</v>
      </c>
      <c r="X155" s="21">
        <v>0</v>
      </c>
      <c r="Y155" s="21">
        <v>0</v>
      </c>
      <c r="Z155" s="22">
        <v>9.0999999999999998E-2</v>
      </c>
      <c r="AA155" s="23">
        <v>9.0909090909090912E-2</v>
      </c>
      <c r="AB155" s="22">
        <v>0.30599999999999999</v>
      </c>
      <c r="AC155" s="22">
        <v>0.182</v>
      </c>
      <c r="AD155" s="22">
        <v>0.48799999999999999</v>
      </c>
      <c r="AE155" s="22">
        <v>9.0999999999999998E-2</v>
      </c>
      <c r="AF155" s="21">
        <v>7</v>
      </c>
      <c r="AG155" s="21">
        <v>0</v>
      </c>
      <c r="AH155" s="21">
        <v>0</v>
      </c>
      <c r="AI155" s="21">
        <v>10</v>
      </c>
      <c r="AJ155" s="21">
        <v>3</v>
      </c>
      <c r="AK155" s="21">
        <v>0</v>
      </c>
      <c r="AL155" s="21">
        <v>13</v>
      </c>
      <c r="AM155" s="21">
        <v>25</v>
      </c>
      <c r="AN155" s="20" t="s">
        <v>1363</v>
      </c>
      <c r="AO155" s="23">
        <v>4.4061111111111115</v>
      </c>
      <c r="AP155" s="21">
        <v>28.216537600153192</v>
      </c>
      <c r="AQ155" s="22">
        <v>0.255</v>
      </c>
      <c r="AR155" s="23">
        <v>-5.6296828117580944</v>
      </c>
      <c r="AS155" s="23">
        <v>6.1019761779745423</v>
      </c>
      <c r="AT155">
        <v>28.131803253005582</v>
      </c>
      <c r="AU155">
        <v>1.0030120481927711</v>
      </c>
      <c r="AV155">
        <v>54</v>
      </c>
      <c r="AW155" s="30">
        <v>1.3333333333333333</v>
      </c>
      <c r="AX155" s="29">
        <v>0.42592592592592593</v>
      </c>
      <c r="AY155" t="s">
        <v>1224</v>
      </c>
      <c r="AZ155" s="20" t="s">
        <v>1144</v>
      </c>
      <c r="BA155" s="20" t="s">
        <v>75</v>
      </c>
      <c r="BB155" s="20" t="s">
        <v>1146</v>
      </c>
      <c r="BC155" s="20">
        <v>44</v>
      </c>
      <c r="BD155" s="23">
        <v>-7.8190039052195751E-2</v>
      </c>
      <c r="BE155" s="20"/>
      <c r="BF155" s="20"/>
      <c r="BG155" s="20"/>
    </row>
    <row r="156" spans="1:59" x14ac:dyDescent="0.3">
      <c r="A156" t="s">
        <v>6</v>
      </c>
      <c r="B156" s="20" t="s">
        <v>943</v>
      </c>
      <c r="C156" s="20" t="s">
        <v>900</v>
      </c>
      <c r="D156" s="20" t="s">
        <v>100</v>
      </c>
      <c r="E156" s="20" t="s">
        <v>105</v>
      </c>
      <c r="F156" s="21">
        <v>17</v>
      </c>
      <c r="G156" s="21">
        <v>67</v>
      </c>
      <c r="H156" s="23">
        <v>3.9411764705882355</v>
      </c>
      <c r="I156" s="21">
        <v>55</v>
      </c>
      <c r="J156" s="21">
        <v>13</v>
      </c>
      <c r="K156" s="23">
        <v>0.19402985074626866</v>
      </c>
      <c r="L156" s="21">
        <v>16</v>
      </c>
      <c r="M156" s="21">
        <v>13</v>
      </c>
      <c r="N156" s="21">
        <v>3</v>
      </c>
      <c r="O156" s="21">
        <v>0</v>
      </c>
      <c r="P156" s="21">
        <v>0</v>
      </c>
      <c r="Q156" s="21">
        <v>5</v>
      </c>
      <c r="R156" s="21">
        <v>9</v>
      </c>
      <c r="S156" s="24">
        <v>0.13432835820895522</v>
      </c>
      <c r="T156" s="21">
        <v>17</v>
      </c>
      <c r="U156" s="24">
        <v>0.2537313432835821</v>
      </c>
      <c r="V156" s="21">
        <v>26</v>
      </c>
      <c r="W156" s="24">
        <v>0.38805970149253732</v>
      </c>
      <c r="X156" s="21">
        <v>8</v>
      </c>
      <c r="Y156" s="21">
        <v>2</v>
      </c>
      <c r="Z156" s="22">
        <v>0.29099999999999998</v>
      </c>
      <c r="AA156" s="23">
        <v>0.42105263157894735</v>
      </c>
      <c r="AB156" s="22">
        <v>0.41799999999999998</v>
      </c>
      <c r="AC156" s="22">
        <v>0.34499999999999997</v>
      </c>
      <c r="AD156" s="22">
        <v>0.7629999999999999</v>
      </c>
      <c r="AE156" s="22">
        <v>5.3999999999999992E-2</v>
      </c>
      <c r="AF156" s="21">
        <v>3</v>
      </c>
      <c r="AG156" s="21">
        <v>0</v>
      </c>
      <c r="AH156" s="21">
        <v>0</v>
      </c>
      <c r="AI156" s="21">
        <v>19</v>
      </c>
      <c r="AJ156" s="21">
        <v>3</v>
      </c>
      <c r="AK156" s="21">
        <v>2</v>
      </c>
      <c r="AL156" s="21">
        <v>11</v>
      </c>
      <c r="AM156" s="21">
        <v>9</v>
      </c>
      <c r="AN156" s="20" t="s">
        <v>1197</v>
      </c>
      <c r="AO156" s="23">
        <v>9.4137313432835832</v>
      </c>
      <c r="AP156" s="21">
        <v>100.69089733715448</v>
      </c>
      <c r="AQ156" s="22">
        <v>0.35447761194029848</v>
      </c>
      <c r="AR156" s="23">
        <v>0.55691955741592691</v>
      </c>
      <c r="AS156" s="23">
        <v>11.473880006194909</v>
      </c>
      <c r="AT156">
        <v>100.38852227007594</v>
      </c>
      <c r="AU156">
        <v>1.0030120481927711</v>
      </c>
      <c r="AV156">
        <v>54</v>
      </c>
      <c r="AW156" s="30">
        <v>1.2407407407407407</v>
      </c>
      <c r="AX156" s="29">
        <v>0.31481481481481483</v>
      </c>
      <c r="AY156" t="s">
        <v>1224</v>
      </c>
      <c r="AZ156" s="20" t="s">
        <v>899</v>
      </c>
      <c r="BA156" s="20" t="s">
        <v>75</v>
      </c>
      <c r="BB156" s="20" t="s">
        <v>901</v>
      </c>
      <c r="BC156" s="20">
        <v>38</v>
      </c>
      <c r="BD156" s="23">
        <v>8.3122322002377146E-3</v>
      </c>
      <c r="BE156" s="20"/>
      <c r="BF156" s="20"/>
      <c r="BG156" s="20"/>
    </row>
    <row r="157" spans="1:59" x14ac:dyDescent="0.3">
      <c r="A157" t="s">
        <v>6</v>
      </c>
      <c r="B157" s="20" t="s">
        <v>943</v>
      </c>
      <c r="C157" s="20" t="s">
        <v>535</v>
      </c>
      <c r="D157" s="20" t="s">
        <v>109</v>
      </c>
      <c r="E157" s="20" t="s">
        <v>101</v>
      </c>
      <c r="F157" s="21">
        <v>17</v>
      </c>
      <c r="G157" s="21">
        <v>66</v>
      </c>
      <c r="H157" s="23">
        <v>3.8823529411764706</v>
      </c>
      <c r="I157" s="21">
        <v>48</v>
      </c>
      <c r="J157" s="21">
        <v>19</v>
      </c>
      <c r="K157" s="23">
        <v>0.2878787878787879</v>
      </c>
      <c r="L157" s="21">
        <v>15</v>
      </c>
      <c r="M157" s="21">
        <v>10</v>
      </c>
      <c r="N157" s="21">
        <v>4</v>
      </c>
      <c r="O157" s="21">
        <v>0</v>
      </c>
      <c r="P157" s="21">
        <v>1</v>
      </c>
      <c r="Q157" s="21">
        <v>14</v>
      </c>
      <c r="R157" s="21">
        <v>15</v>
      </c>
      <c r="S157" s="24">
        <v>0.22727272727272727</v>
      </c>
      <c r="T157" s="21">
        <v>18</v>
      </c>
      <c r="U157" s="24">
        <v>0.27272727272727271</v>
      </c>
      <c r="V157" s="21">
        <v>34</v>
      </c>
      <c r="W157" s="24">
        <v>0.51515151515151514</v>
      </c>
      <c r="X157" s="21">
        <v>2</v>
      </c>
      <c r="Y157" s="21">
        <v>1</v>
      </c>
      <c r="Z157" s="22">
        <v>0.313</v>
      </c>
      <c r="AA157" s="23">
        <v>0.46666666666666667</v>
      </c>
      <c r="AB157" s="22">
        <v>0.48499999999999999</v>
      </c>
      <c r="AC157" s="22">
        <v>0.45800000000000002</v>
      </c>
      <c r="AD157" s="22">
        <v>0.94300000000000006</v>
      </c>
      <c r="AE157" s="22">
        <v>0.14500000000000002</v>
      </c>
      <c r="AF157" s="21">
        <v>2</v>
      </c>
      <c r="AG157" s="21">
        <v>1</v>
      </c>
      <c r="AH157" s="21">
        <v>0</v>
      </c>
      <c r="AI157" s="21">
        <v>22</v>
      </c>
      <c r="AJ157" s="21">
        <v>5</v>
      </c>
      <c r="AK157" s="21">
        <v>0</v>
      </c>
      <c r="AL157" s="21">
        <v>7</v>
      </c>
      <c r="AM157" s="21">
        <v>8</v>
      </c>
      <c r="AN157" s="20" t="s">
        <v>1072</v>
      </c>
      <c r="AO157" s="23">
        <v>13.142121212121213</v>
      </c>
      <c r="AP157" s="21">
        <v>148.15174956529484</v>
      </c>
      <c r="AQ157" s="22">
        <v>0.42227272727272724</v>
      </c>
      <c r="AR157" s="23">
        <v>4.4394574225550798</v>
      </c>
      <c r="AS157" s="23">
        <v>15.193478163143331</v>
      </c>
      <c r="AT157">
        <v>147.7068494164501</v>
      </c>
      <c r="AU157">
        <v>1.0030120481927711</v>
      </c>
      <c r="AV157">
        <v>54</v>
      </c>
      <c r="AW157" s="30">
        <v>1.2222222222222223</v>
      </c>
      <c r="AX157" s="29">
        <v>0.31481481481481483</v>
      </c>
      <c r="AY157" t="s">
        <v>1224</v>
      </c>
      <c r="AZ157" s="20" t="s">
        <v>292</v>
      </c>
      <c r="BA157" s="20" t="s">
        <v>75</v>
      </c>
      <c r="BB157" s="20" t="s">
        <v>761</v>
      </c>
      <c r="BC157" s="20">
        <v>30</v>
      </c>
      <c r="BD157" s="23">
        <v>6.7264506402349697E-2</v>
      </c>
      <c r="BE157" s="20"/>
      <c r="BF157" s="20"/>
      <c r="BG157" s="20"/>
    </row>
    <row r="158" spans="1:59" x14ac:dyDescent="0.3">
      <c r="A158" t="s">
        <v>6</v>
      </c>
      <c r="B158" s="20" t="s">
        <v>138</v>
      </c>
      <c r="C158" s="20" t="s">
        <v>1289</v>
      </c>
      <c r="D158" s="20" t="s">
        <v>109</v>
      </c>
      <c r="E158" s="20" t="s">
        <v>113</v>
      </c>
      <c r="F158" s="21">
        <v>14</v>
      </c>
      <c r="G158" s="21">
        <v>55</v>
      </c>
      <c r="H158" s="23">
        <v>3.9285714285714284</v>
      </c>
      <c r="I158" s="21">
        <v>45</v>
      </c>
      <c r="J158" s="21">
        <v>15</v>
      </c>
      <c r="K158" s="23">
        <v>0.27272727272727271</v>
      </c>
      <c r="L158" s="21">
        <v>18</v>
      </c>
      <c r="M158" s="21">
        <v>13</v>
      </c>
      <c r="N158" s="21">
        <v>4</v>
      </c>
      <c r="O158" s="21">
        <v>0</v>
      </c>
      <c r="P158" s="21">
        <v>1</v>
      </c>
      <c r="Q158" s="21">
        <v>10</v>
      </c>
      <c r="R158" s="21">
        <v>6</v>
      </c>
      <c r="S158" s="24">
        <v>0.10909090909090909</v>
      </c>
      <c r="T158" s="21">
        <v>7</v>
      </c>
      <c r="U158" s="24">
        <v>0.12727272727272726</v>
      </c>
      <c r="V158" s="21">
        <v>14</v>
      </c>
      <c r="W158" s="24">
        <v>0.25454545454545452</v>
      </c>
      <c r="X158" s="21">
        <v>1</v>
      </c>
      <c r="Y158" s="21">
        <v>1</v>
      </c>
      <c r="Z158" s="22">
        <v>0.4</v>
      </c>
      <c r="AA158" s="23">
        <v>0.44736842105263158</v>
      </c>
      <c r="AB158" s="22">
        <v>0.49099999999999999</v>
      </c>
      <c r="AC158" s="22">
        <v>0.55600000000000005</v>
      </c>
      <c r="AD158" s="22">
        <v>1.0470000000000002</v>
      </c>
      <c r="AE158" s="22">
        <v>0.15600000000000003</v>
      </c>
      <c r="AF158" s="21">
        <v>3</v>
      </c>
      <c r="AG158" s="21">
        <v>1</v>
      </c>
      <c r="AH158" s="21">
        <v>0</v>
      </c>
      <c r="AI158" s="21">
        <v>25</v>
      </c>
      <c r="AJ158" s="21">
        <v>5</v>
      </c>
      <c r="AK158" s="21">
        <v>0</v>
      </c>
      <c r="AL158" s="21">
        <v>6</v>
      </c>
      <c r="AM158" s="21">
        <v>13</v>
      </c>
      <c r="AN158" s="20" t="s">
        <v>1263</v>
      </c>
      <c r="AO158" s="23">
        <v>13.416</v>
      </c>
      <c r="AP158" s="21">
        <v>175.69328872695681</v>
      </c>
      <c r="AQ158" s="22">
        <v>0.45545454545454556</v>
      </c>
      <c r="AR158" s="23">
        <v>5.2865043738683699</v>
      </c>
      <c r="AS158" s="23">
        <v>14.248188324358578</v>
      </c>
      <c r="AT158">
        <v>175.16568125330227</v>
      </c>
      <c r="AU158">
        <v>1.0030120481927711</v>
      </c>
      <c r="AV158">
        <v>54</v>
      </c>
      <c r="AW158" s="30">
        <v>1.0185185185185186</v>
      </c>
      <c r="AX158" s="29">
        <v>0.25925925925925924</v>
      </c>
      <c r="AY158" t="s">
        <v>1224</v>
      </c>
      <c r="AZ158" s="20" t="s">
        <v>1290</v>
      </c>
      <c r="BA158" s="20" t="s">
        <v>75</v>
      </c>
      <c r="BB158" s="20" t="s">
        <v>1291</v>
      </c>
      <c r="BC158" s="20">
        <v>38</v>
      </c>
      <c r="BD158" s="23">
        <v>9.611826134306127E-2</v>
      </c>
      <c r="BE158" s="20"/>
      <c r="BF158" s="20"/>
      <c r="BG158" s="20"/>
    </row>
    <row r="159" spans="1:59" x14ac:dyDescent="0.3">
      <c r="A159" t="s">
        <v>6</v>
      </c>
      <c r="B159" s="20" t="s">
        <v>943</v>
      </c>
      <c r="C159" s="20" t="s">
        <v>532</v>
      </c>
      <c r="D159" s="20" t="s">
        <v>109</v>
      </c>
      <c r="E159" s="20" t="s">
        <v>113</v>
      </c>
      <c r="F159" s="21">
        <v>13</v>
      </c>
      <c r="G159" s="21">
        <v>45</v>
      </c>
      <c r="H159" s="23">
        <v>3.4615384615384617</v>
      </c>
      <c r="I159" s="21">
        <v>39</v>
      </c>
      <c r="J159" s="21">
        <v>6</v>
      </c>
      <c r="K159" s="23">
        <v>0.13333333333333333</v>
      </c>
      <c r="L159" s="21">
        <v>10</v>
      </c>
      <c r="M159" s="21">
        <v>9</v>
      </c>
      <c r="N159" s="21">
        <v>0</v>
      </c>
      <c r="O159" s="21">
        <v>0</v>
      </c>
      <c r="P159" s="21">
        <v>1</v>
      </c>
      <c r="Q159" s="21">
        <v>11</v>
      </c>
      <c r="R159" s="21">
        <v>5</v>
      </c>
      <c r="S159" s="24">
        <v>0.1111111111111111</v>
      </c>
      <c r="T159" s="21">
        <v>11</v>
      </c>
      <c r="U159" s="24">
        <v>0.24444444444444444</v>
      </c>
      <c r="V159" s="21">
        <v>17</v>
      </c>
      <c r="W159" s="24">
        <v>0.37777777777777777</v>
      </c>
      <c r="X159" s="21">
        <v>1</v>
      </c>
      <c r="Y159" s="21">
        <v>2</v>
      </c>
      <c r="Z159" s="22">
        <v>0.25600000000000001</v>
      </c>
      <c r="AA159" s="23">
        <v>0.32142857142857145</v>
      </c>
      <c r="AB159" s="22">
        <v>0.33300000000000002</v>
      </c>
      <c r="AC159" s="22">
        <v>0.33300000000000002</v>
      </c>
      <c r="AD159" s="22">
        <v>0.66600000000000004</v>
      </c>
      <c r="AE159" s="22">
        <v>7.7000000000000013E-2</v>
      </c>
      <c r="AF159" s="21">
        <v>0</v>
      </c>
      <c r="AG159" s="21">
        <v>1</v>
      </c>
      <c r="AH159" s="21">
        <v>0</v>
      </c>
      <c r="AI159" s="21">
        <v>13</v>
      </c>
      <c r="AJ159" s="21">
        <v>1</v>
      </c>
      <c r="AK159" s="21">
        <v>1</v>
      </c>
      <c r="AL159" s="21">
        <v>11</v>
      </c>
      <c r="AM159" s="21">
        <v>5</v>
      </c>
      <c r="AN159" s="20" t="s">
        <v>1419</v>
      </c>
      <c r="AO159" s="23">
        <v>4.0906666666666665</v>
      </c>
      <c r="AP159" s="21">
        <v>75.29371127428152</v>
      </c>
      <c r="AQ159" s="22">
        <v>0.30133333333333329</v>
      </c>
      <c r="AR159" s="23">
        <v>-1.705508279087941</v>
      </c>
      <c r="AS159" s="23">
        <v>5.6267785894949567</v>
      </c>
      <c r="AT159">
        <v>75.067604033217606</v>
      </c>
      <c r="AU159">
        <v>1.0030120481927711</v>
      </c>
      <c r="AV159">
        <v>54</v>
      </c>
      <c r="AW159" s="30">
        <v>0.83333333333333337</v>
      </c>
      <c r="AX159" s="29">
        <v>0.24074074074074073</v>
      </c>
      <c r="AY159" t="s">
        <v>1224</v>
      </c>
      <c r="AZ159" s="20" t="s">
        <v>288</v>
      </c>
      <c r="BA159" s="20" t="s">
        <v>75</v>
      </c>
      <c r="BB159" s="20" t="s">
        <v>758</v>
      </c>
      <c r="BC159" s="20">
        <v>28</v>
      </c>
      <c r="BD159" s="23">
        <v>-3.7900183979732022E-2</v>
      </c>
      <c r="BE159" s="20"/>
      <c r="BF159" s="20"/>
      <c r="BG159" s="20"/>
    </row>
    <row r="160" spans="1:59" x14ac:dyDescent="0.3">
      <c r="A160" t="s">
        <v>6</v>
      </c>
      <c r="B160" s="20" t="s">
        <v>176</v>
      </c>
      <c r="C160" s="20" t="s">
        <v>1151</v>
      </c>
      <c r="D160" s="20" t="s">
        <v>100</v>
      </c>
      <c r="E160" s="20" t="s">
        <v>113</v>
      </c>
      <c r="F160" s="21">
        <v>14</v>
      </c>
      <c r="G160" s="21">
        <v>50</v>
      </c>
      <c r="H160" s="23">
        <v>3.5714285714285716</v>
      </c>
      <c r="I160" s="21">
        <v>29</v>
      </c>
      <c r="J160" s="21">
        <v>4</v>
      </c>
      <c r="K160" s="23">
        <v>0.08</v>
      </c>
      <c r="L160" s="21">
        <v>5</v>
      </c>
      <c r="M160" s="21">
        <v>4</v>
      </c>
      <c r="N160" s="21">
        <v>1</v>
      </c>
      <c r="O160" s="21">
        <v>0</v>
      </c>
      <c r="P160" s="21">
        <v>0</v>
      </c>
      <c r="Q160" s="21">
        <v>6</v>
      </c>
      <c r="R160" s="21">
        <v>8</v>
      </c>
      <c r="S160" s="24">
        <v>0.16</v>
      </c>
      <c r="T160" s="21">
        <v>8</v>
      </c>
      <c r="U160" s="24">
        <v>0.16</v>
      </c>
      <c r="V160" s="21">
        <v>16</v>
      </c>
      <c r="W160" s="24">
        <v>0.32</v>
      </c>
      <c r="X160" s="21">
        <v>1</v>
      </c>
      <c r="Y160" s="21">
        <v>0</v>
      </c>
      <c r="Z160" s="22">
        <v>0.17199999999999999</v>
      </c>
      <c r="AA160" s="23">
        <v>0.21739130434782608</v>
      </c>
      <c r="AB160" s="22">
        <v>0.46899999999999997</v>
      </c>
      <c r="AC160" s="22">
        <v>0.20699999999999999</v>
      </c>
      <c r="AD160" s="22">
        <v>0.67599999999999993</v>
      </c>
      <c r="AE160" s="22">
        <v>3.5000000000000003E-2</v>
      </c>
      <c r="AF160" s="21">
        <v>10</v>
      </c>
      <c r="AG160" s="21">
        <v>2</v>
      </c>
      <c r="AH160" s="21">
        <v>1</v>
      </c>
      <c r="AI160" s="21">
        <v>6</v>
      </c>
      <c r="AJ160" s="21">
        <v>1</v>
      </c>
      <c r="AK160" s="21">
        <v>1</v>
      </c>
      <c r="AL160" s="21">
        <v>10</v>
      </c>
      <c r="AM160" s="21">
        <v>8</v>
      </c>
      <c r="AN160" s="20" t="s">
        <v>855</v>
      </c>
      <c r="AO160" s="23">
        <v>5.6143999999999998</v>
      </c>
      <c r="AP160" s="21">
        <v>77.446325972304166</v>
      </c>
      <c r="AQ160" s="22">
        <v>0.35816326530612241</v>
      </c>
      <c r="AR160" s="23">
        <v>0.57585740852597</v>
      </c>
      <c r="AS160" s="23">
        <v>8.7228428180625226</v>
      </c>
      <c r="AT160">
        <v>77.213754422837781</v>
      </c>
      <c r="AU160">
        <v>1.0030120481927711</v>
      </c>
      <c r="AV160">
        <v>54</v>
      </c>
      <c r="AW160" s="30">
        <v>0.92592592592592593</v>
      </c>
      <c r="AX160" s="29">
        <v>0.25925925925925924</v>
      </c>
      <c r="AY160" t="s">
        <v>1224</v>
      </c>
      <c r="AZ160" s="20" t="s">
        <v>1150</v>
      </c>
      <c r="BA160" s="20" t="s">
        <v>75</v>
      </c>
      <c r="BB160" s="20" t="s">
        <v>1152</v>
      </c>
      <c r="BC160" s="20">
        <v>23</v>
      </c>
      <c r="BD160" s="23">
        <v>1.15171481705194E-2</v>
      </c>
      <c r="BE160" s="20"/>
      <c r="BF160" s="20"/>
      <c r="BG160" s="20"/>
    </row>
    <row r="161" spans="1:59" x14ac:dyDescent="0.3">
      <c r="A161" t="s">
        <v>6</v>
      </c>
      <c r="B161" s="20" t="s">
        <v>1334</v>
      </c>
      <c r="C161" s="20" t="s">
        <v>1335</v>
      </c>
      <c r="D161" s="20" t="s">
        <v>100</v>
      </c>
      <c r="E161" s="20" t="s">
        <v>113</v>
      </c>
      <c r="F161" s="21">
        <v>12</v>
      </c>
      <c r="G161" s="21">
        <v>41</v>
      </c>
      <c r="H161" s="23">
        <v>3.4166666666666665</v>
      </c>
      <c r="I161" s="21">
        <v>34</v>
      </c>
      <c r="J161" s="21">
        <v>9</v>
      </c>
      <c r="K161" s="23">
        <v>0.21951219512195122</v>
      </c>
      <c r="L161" s="21">
        <v>6</v>
      </c>
      <c r="M161" s="21">
        <v>6</v>
      </c>
      <c r="N161" s="21">
        <v>0</v>
      </c>
      <c r="O161" s="21">
        <v>0</v>
      </c>
      <c r="P161" s="21">
        <v>0</v>
      </c>
      <c r="Q161" s="21">
        <v>3</v>
      </c>
      <c r="R161" s="21">
        <v>5</v>
      </c>
      <c r="S161" s="24">
        <v>0.12195121951219512</v>
      </c>
      <c r="T161" s="21">
        <v>10</v>
      </c>
      <c r="U161" s="24">
        <v>0.24390243902439024</v>
      </c>
      <c r="V161" s="21">
        <v>15</v>
      </c>
      <c r="W161" s="24">
        <v>0.36585365853658536</v>
      </c>
      <c r="X161" s="21">
        <v>1</v>
      </c>
      <c r="Y161" s="21">
        <v>0</v>
      </c>
      <c r="Z161" s="22">
        <v>0.17599999999999999</v>
      </c>
      <c r="AA161" s="23">
        <v>0.25</v>
      </c>
      <c r="AB161" s="22">
        <v>0.317</v>
      </c>
      <c r="AC161" s="22">
        <v>0.17599999999999999</v>
      </c>
      <c r="AD161" s="22">
        <v>0.49299999999999999</v>
      </c>
      <c r="AE161" s="22">
        <v>0</v>
      </c>
      <c r="AF161" s="21">
        <v>2</v>
      </c>
      <c r="AG161" s="21">
        <v>0</v>
      </c>
      <c r="AH161" s="21">
        <v>0</v>
      </c>
      <c r="AI161" s="21">
        <v>6</v>
      </c>
      <c r="AJ161" s="21">
        <v>0</v>
      </c>
      <c r="AK161" s="21">
        <v>1</v>
      </c>
      <c r="AL161" s="21">
        <v>10</v>
      </c>
      <c r="AM161" s="21">
        <v>7</v>
      </c>
      <c r="AN161" s="20" t="s">
        <v>1458</v>
      </c>
      <c r="AO161" s="23">
        <v>2.4409756097560975</v>
      </c>
      <c r="AP161" s="21">
        <v>29.501448853756184</v>
      </c>
      <c r="AQ161" s="22">
        <v>0.24951219512195122</v>
      </c>
      <c r="AR161" s="23">
        <v>-3.4014437750530693</v>
      </c>
      <c r="AS161" s="23">
        <v>3.2790842607669042</v>
      </c>
      <c r="AT161">
        <v>29.412855914255413</v>
      </c>
      <c r="AU161">
        <v>1.0030120481927711</v>
      </c>
      <c r="AV161">
        <v>54</v>
      </c>
      <c r="AW161" s="30">
        <v>0.7592592592592593</v>
      </c>
      <c r="AX161" s="29">
        <v>0.22222222222222221</v>
      </c>
      <c r="AY161" t="s">
        <v>1224</v>
      </c>
      <c r="AZ161" s="20" t="s">
        <v>1336</v>
      </c>
      <c r="BA161" s="20" t="s">
        <v>75</v>
      </c>
      <c r="BB161" s="20" t="s">
        <v>1337</v>
      </c>
      <c r="BC161" s="20">
        <v>24</v>
      </c>
      <c r="BD161" s="23">
        <v>-8.29620432939773E-2</v>
      </c>
      <c r="BE161" s="20"/>
      <c r="BF161" s="20"/>
      <c r="BG161" s="20"/>
    </row>
    <row r="162" spans="1:59" x14ac:dyDescent="0.3">
      <c r="A162" t="s">
        <v>6</v>
      </c>
      <c r="B162" s="20" t="s">
        <v>943</v>
      </c>
      <c r="C162" s="20" t="s">
        <v>1039</v>
      </c>
      <c r="D162" s="20" t="s">
        <v>109</v>
      </c>
      <c r="E162" s="20" t="s">
        <v>101</v>
      </c>
      <c r="F162" s="21">
        <v>12</v>
      </c>
      <c r="G162" s="21">
        <v>39</v>
      </c>
      <c r="H162" s="23">
        <v>3.25</v>
      </c>
      <c r="I162" s="21">
        <v>31</v>
      </c>
      <c r="J162" s="21">
        <v>8</v>
      </c>
      <c r="K162" s="23">
        <v>0.20512820512820512</v>
      </c>
      <c r="L162" s="21">
        <v>8</v>
      </c>
      <c r="M162" s="21">
        <v>8</v>
      </c>
      <c r="N162" s="21">
        <v>0</v>
      </c>
      <c r="O162" s="21">
        <v>0</v>
      </c>
      <c r="P162" s="21">
        <v>0</v>
      </c>
      <c r="Q162" s="21">
        <v>3</v>
      </c>
      <c r="R162" s="21">
        <v>8</v>
      </c>
      <c r="S162" s="24">
        <v>0.20512820512820512</v>
      </c>
      <c r="T162" s="21">
        <v>7</v>
      </c>
      <c r="U162" s="24">
        <v>0.17948717948717949</v>
      </c>
      <c r="V162" s="21">
        <v>15</v>
      </c>
      <c r="W162" s="24">
        <v>0.38461538461538464</v>
      </c>
      <c r="X162" s="21">
        <v>0</v>
      </c>
      <c r="Y162" s="21">
        <v>0</v>
      </c>
      <c r="Z162" s="22">
        <v>0.25800000000000001</v>
      </c>
      <c r="AA162" s="23">
        <v>0.33333333333333331</v>
      </c>
      <c r="AB162" s="22">
        <v>0.41</v>
      </c>
      <c r="AC162" s="22">
        <v>0.25800000000000001</v>
      </c>
      <c r="AD162" s="22">
        <v>0.66799999999999993</v>
      </c>
      <c r="AE162" s="22">
        <v>0</v>
      </c>
      <c r="AF162" s="21">
        <v>0</v>
      </c>
      <c r="AG162" s="21">
        <v>0</v>
      </c>
      <c r="AH162" s="21">
        <v>0</v>
      </c>
      <c r="AI162" s="21">
        <v>8</v>
      </c>
      <c r="AJ162" s="21">
        <v>0</v>
      </c>
      <c r="AK162" s="21">
        <v>0</v>
      </c>
      <c r="AL162" s="21">
        <v>9</v>
      </c>
      <c r="AM162" s="21">
        <v>6</v>
      </c>
      <c r="AN162" s="20" t="s">
        <v>374</v>
      </c>
      <c r="AO162" s="23">
        <v>4.1353846153846154</v>
      </c>
      <c r="AP162" s="21">
        <v>75.541980276190174</v>
      </c>
      <c r="AQ162" s="22">
        <v>0.32410256410256411</v>
      </c>
      <c r="AR162" s="23">
        <v>-0.70593326216606866</v>
      </c>
      <c r="AS162" s="23">
        <v>5.6487153572724429</v>
      </c>
      <c r="AT162">
        <v>75.315127482567974</v>
      </c>
      <c r="AU162">
        <v>1.0030120481927711</v>
      </c>
      <c r="AV162">
        <v>54</v>
      </c>
      <c r="AW162" s="30">
        <v>0.72222222222222221</v>
      </c>
      <c r="AX162" s="29">
        <v>0.22222222222222221</v>
      </c>
      <c r="AY162" t="s">
        <v>1224</v>
      </c>
      <c r="AZ162" s="20" t="s">
        <v>1038</v>
      </c>
      <c r="BA162" s="20" t="s">
        <v>75</v>
      </c>
      <c r="BB162" s="20" t="s">
        <v>1040</v>
      </c>
      <c r="BC162" s="20">
        <v>24</v>
      </c>
      <c r="BD162" s="23">
        <v>-1.8100852876053043E-2</v>
      </c>
      <c r="BE162" s="20"/>
      <c r="BF162" s="20"/>
      <c r="BG162" s="20"/>
    </row>
    <row r="163" spans="1:59" x14ac:dyDescent="0.3">
      <c r="A163" t="s">
        <v>6</v>
      </c>
      <c r="B163" s="20" t="s">
        <v>943</v>
      </c>
      <c r="C163" s="20" t="s">
        <v>1525</v>
      </c>
      <c r="D163" s="20" t="s">
        <v>1557</v>
      </c>
      <c r="E163" s="20" t="s">
        <v>101</v>
      </c>
      <c r="F163" s="21">
        <v>7</v>
      </c>
      <c r="G163" s="21">
        <v>27</v>
      </c>
      <c r="H163" s="23">
        <v>3.8571428571428572</v>
      </c>
      <c r="I163" s="21">
        <v>22</v>
      </c>
      <c r="J163" s="21">
        <v>5</v>
      </c>
      <c r="K163" s="23">
        <v>0.18518518518518517</v>
      </c>
      <c r="L163" s="21">
        <v>11</v>
      </c>
      <c r="M163" s="21">
        <v>9</v>
      </c>
      <c r="N163" s="21">
        <v>1</v>
      </c>
      <c r="O163" s="21">
        <v>0</v>
      </c>
      <c r="P163" s="21">
        <v>1</v>
      </c>
      <c r="Q163" s="21">
        <v>8</v>
      </c>
      <c r="R163" s="21">
        <v>5</v>
      </c>
      <c r="S163" s="24">
        <v>0.18518518518518517</v>
      </c>
      <c r="T163" s="21">
        <v>3</v>
      </c>
      <c r="U163" s="24">
        <v>0.1111111111111111</v>
      </c>
      <c r="V163" s="21">
        <v>9</v>
      </c>
      <c r="W163" s="24">
        <v>0.33333333333333331</v>
      </c>
      <c r="X163" s="21">
        <v>0</v>
      </c>
      <c r="Y163" s="21">
        <v>0</v>
      </c>
      <c r="Z163" s="22">
        <v>0.5</v>
      </c>
      <c r="AA163" s="23">
        <v>0.55555555555555558</v>
      </c>
      <c r="AB163" s="22">
        <v>0.59299999999999997</v>
      </c>
      <c r="AC163" s="22">
        <v>0.68200000000000005</v>
      </c>
      <c r="AD163" s="22">
        <v>1.2749999999999999</v>
      </c>
      <c r="AE163" s="22">
        <v>0.18200000000000005</v>
      </c>
      <c r="AF163" s="21">
        <v>0</v>
      </c>
      <c r="AG163" s="21">
        <v>0</v>
      </c>
      <c r="AH163" s="21">
        <v>0</v>
      </c>
      <c r="AI163" s="21">
        <v>15</v>
      </c>
      <c r="AJ163" s="21">
        <v>2</v>
      </c>
      <c r="AK163" s="21">
        <v>0</v>
      </c>
      <c r="AL163" s="21">
        <v>3</v>
      </c>
      <c r="AM163" s="21">
        <v>5</v>
      </c>
      <c r="AN163" s="20" t="s">
        <v>1611</v>
      </c>
      <c r="AO163" s="23">
        <v>9.6592592592592599</v>
      </c>
      <c r="AP163" s="21">
        <v>235.7476650539696</v>
      </c>
      <c r="AQ163" s="22">
        <v>0.54925925925925922</v>
      </c>
      <c r="AR163" s="23">
        <v>4.7975645977646275</v>
      </c>
      <c r="AS163" s="23">
        <v>9.1969367189143654</v>
      </c>
      <c r="AT163">
        <v>235.03971410786158</v>
      </c>
      <c r="AU163">
        <v>1.0030120481927711</v>
      </c>
      <c r="AV163">
        <v>54</v>
      </c>
      <c r="AW163" s="30">
        <v>0.5</v>
      </c>
      <c r="AX163" s="29">
        <v>0.12962962962962962</v>
      </c>
      <c r="AY163" t="s">
        <v>1224</v>
      </c>
      <c r="AZ163" s="20" t="s">
        <v>1526</v>
      </c>
      <c r="BA163" s="20" t="s">
        <v>75</v>
      </c>
      <c r="BB163" s="20" t="s">
        <v>1527</v>
      </c>
      <c r="BC163" s="20">
        <v>18</v>
      </c>
      <c r="BD163" s="23">
        <v>0.17768757769498619</v>
      </c>
      <c r="BE163" s="20"/>
      <c r="BF163" s="20"/>
      <c r="BG163" s="20"/>
    </row>
    <row r="164" spans="1:59" x14ac:dyDescent="0.3">
      <c r="A164" t="s">
        <v>6</v>
      </c>
      <c r="B164" s="20" t="s">
        <v>943</v>
      </c>
      <c r="C164" s="20" t="s">
        <v>537</v>
      </c>
      <c r="D164" s="20" t="s">
        <v>109</v>
      </c>
      <c r="E164" s="20" t="s">
        <v>113</v>
      </c>
      <c r="F164" s="21">
        <v>8</v>
      </c>
      <c r="G164" s="21">
        <v>32</v>
      </c>
      <c r="H164" s="23">
        <v>4</v>
      </c>
      <c r="I164" s="21">
        <v>20</v>
      </c>
      <c r="J164" s="21">
        <v>5</v>
      </c>
      <c r="K164" s="23">
        <v>0.15625</v>
      </c>
      <c r="L164" s="21">
        <v>2</v>
      </c>
      <c r="M164" s="21">
        <v>2</v>
      </c>
      <c r="N164" s="21">
        <v>0</v>
      </c>
      <c r="O164" s="21">
        <v>0</v>
      </c>
      <c r="P164" s="21">
        <v>0</v>
      </c>
      <c r="Q164" s="21">
        <v>3</v>
      </c>
      <c r="R164" s="21">
        <v>7</v>
      </c>
      <c r="S164" s="24">
        <v>0.21875</v>
      </c>
      <c r="T164" s="21">
        <v>8</v>
      </c>
      <c r="U164" s="24">
        <v>0.25</v>
      </c>
      <c r="V164" s="21">
        <v>15</v>
      </c>
      <c r="W164" s="24">
        <v>0.46875</v>
      </c>
      <c r="X164" s="21">
        <v>0</v>
      </c>
      <c r="Y164" s="21">
        <v>0</v>
      </c>
      <c r="Z164" s="22">
        <v>0.1</v>
      </c>
      <c r="AA164" s="23">
        <v>0.16666666666666666</v>
      </c>
      <c r="AB164" s="22">
        <v>0.41899999999999998</v>
      </c>
      <c r="AC164" s="22">
        <v>0.1</v>
      </c>
      <c r="AD164" s="22">
        <v>0.51900000000000002</v>
      </c>
      <c r="AE164" s="22">
        <v>0</v>
      </c>
      <c r="AF164" s="21">
        <v>4</v>
      </c>
      <c r="AG164" s="21">
        <v>0</v>
      </c>
      <c r="AH164" s="21">
        <v>1</v>
      </c>
      <c r="AI164" s="21">
        <v>2</v>
      </c>
      <c r="AJ164" s="21">
        <v>0</v>
      </c>
      <c r="AK164" s="21">
        <v>0</v>
      </c>
      <c r="AL164" s="21">
        <v>6</v>
      </c>
      <c r="AM164" s="21">
        <v>4</v>
      </c>
      <c r="AN164" s="20" t="s">
        <v>374</v>
      </c>
      <c r="AO164" s="23">
        <v>2.1856250000000004</v>
      </c>
      <c r="AP164" s="21">
        <v>36.019032022917941</v>
      </c>
      <c r="AQ164" s="22">
        <v>0.30612903225806454</v>
      </c>
      <c r="AR164" s="23">
        <v>-1.0793603520545549</v>
      </c>
      <c r="AS164" s="23">
        <v>4.1347103100488392</v>
      </c>
      <c r="AT164">
        <v>35.910866761587855</v>
      </c>
      <c r="AU164">
        <v>1.0030120481927711</v>
      </c>
      <c r="AV164">
        <v>54</v>
      </c>
      <c r="AW164" s="30">
        <v>0.59259259259259256</v>
      </c>
      <c r="AX164" s="29">
        <v>0.14814814814814814</v>
      </c>
      <c r="AY164" t="s">
        <v>1224</v>
      </c>
      <c r="AZ164" s="20" t="s">
        <v>295</v>
      </c>
      <c r="BA164" s="20" t="s">
        <v>75</v>
      </c>
      <c r="BB164" s="20" t="s">
        <v>763</v>
      </c>
      <c r="BC164" s="20">
        <v>12</v>
      </c>
      <c r="BD164" s="23">
        <v>-3.3730011001704842E-2</v>
      </c>
      <c r="BE164" s="20"/>
      <c r="BF164" s="20"/>
      <c r="BG164" s="20"/>
    </row>
    <row r="165" spans="1:59" x14ac:dyDescent="0.3">
      <c r="A165" t="s">
        <v>6</v>
      </c>
      <c r="B165" s="20" t="s">
        <v>943</v>
      </c>
      <c r="C165" s="20" t="s">
        <v>1528</v>
      </c>
      <c r="D165" s="20" t="s">
        <v>1557</v>
      </c>
      <c r="E165" s="20" t="s">
        <v>101</v>
      </c>
      <c r="F165" s="21">
        <v>8</v>
      </c>
      <c r="G165" s="21">
        <v>20</v>
      </c>
      <c r="H165" s="23">
        <v>2.5</v>
      </c>
      <c r="I165" s="21">
        <v>16</v>
      </c>
      <c r="J165" s="21">
        <v>5</v>
      </c>
      <c r="K165" s="23">
        <v>0.25</v>
      </c>
      <c r="L165" s="21">
        <v>4</v>
      </c>
      <c r="M165" s="21">
        <v>1</v>
      </c>
      <c r="N165" s="21">
        <v>1</v>
      </c>
      <c r="O165" s="21">
        <v>1</v>
      </c>
      <c r="P165" s="21">
        <v>1</v>
      </c>
      <c r="Q165" s="21">
        <v>3</v>
      </c>
      <c r="R165" s="21">
        <v>3</v>
      </c>
      <c r="S165" s="24">
        <v>0.15</v>
      </c>
      <c r="T165" s="21">
        <v>7</v>
      </c>
      <c r="U165" s="24">
        <v>0.35</v>
      </c>
      <c r="V165" s="21">
        <v>11</v>
      </c>
      <c r="W165" s="24">
        <v>0.55000000000000004</v>
      </c>
      <c r="X165" s="21">
        <v>1</v>
      </c>
      <c r="Y165" s="21">
        <v>0</v>
      </c>
      <c r="Z165" s="22">
        <v>0.25</v>
      </c>
      <c r="AA165" s="23">
        <v>0.375</v>
      </c>
      <c r="AB165" s="22">
        <v>0.4</v>
      </c>
      <c r="AC165" s="22">
        <v>0.625</v>
      </c>
      <c r="AD165" s="22">
        <v>1.0249999999999999</v>
      </c>
      <c r="AE165" s="22">
        <v>0.375</v>
      </c>
      <c r="AF165" s="21">
        <v>1</v>
      </c>
      <c r="AG165" s="21">
        <v>0</v>
      </c>
      <c r="AH165" s="21">
        <v>0</v>
      </c>
      <c r="AI165" s="21">
        <v>10</v>
      </c>
      <c r="AJ165" s="21">
        <v>3</v>
      </c>
      <c r="AK165" s="21">
        <v>0</v>
      </c>
      <c r="AL165" s="21">
        <v>1</v>
      </c>
      <c r="AM165" s="21">
        <v>4</v>
      </c>
      <c r="AN165" s="20" t="s">
        <v>371</v>
      </c>
      <c r="AO165" s="23">
        <v>4.6239999999999997</v>
      </c>
      <c r="AP165" s="21">
        <v>170.19558318190374</v>
      </c>
      <c r="AQ165" s="22">
        <v>0.4335</v>
      </c>
      <c r="AR165" s="23">
        <v>1.5405470450430416</v>
      </c>
      <c r="AS165" s="23">
        <v>4.7993412088576628</v>
      </c>
      <c r="AT165">
        <v>169.68448533451064</v>
      </c>
      <c r="AU165">
        <v>1.0030120481927711</v>
      </c>
      <c r="AV165">
        <v>54</v>
      </c>
      <c r="AW165" s="30">
        <v>0.37037037037037035</v>
      </c>
      <c r="AX165" s="29">
        <v>0.14814814814814814</v>
      </c>
      <c r="AY165" t="s">
        <v>1224</v>
      </c>
      <c r="AZ165" s="20" t="s">
        <v>1529</v>
      </c>
      <c r="BA165" s="20" t="s">
        <v>75</v>
      </c>
      <c r="BB165" s="20" t="s">
        <v>1530</v>
      </c>
      <c r="BC165" s="20">
        <v>8</v>
      </c>
      <c r="BD165" s="23">
        <v>7.7027352252152084E-2</v>
      </c>
      <c r="BE165" s="20"/>
      <c r="BF165" s="20"/>
      <c r="BG165" s="20"/>
    </row>
    <row r="166" spans="1:59" x14ac:dyDescent="0.3">
      <c r="A166" t="s">
        <v>6</v>
      </c>
      <c r="B166" s="20" t="s">
        <v>943</v>
      </c>
      <c r="C166" s="20" t="s">
        <v>1141</v>
      </c>
      <c r="D166" s="20" t="s">
        <v>109</v>
      </c>
      <c r="E166" s="20" t="s">
        <v>92</v>
      </c>
      <c r="F166" s="21">
        <v>12</v>
      </c>
      <c r="G166" s="21">
        <v>13</v>
      </c>
      <c r="H166" s="23">
        <v>1.0833333333333333</v>
      </c>
      <c r="I166" s="21">
        <v>10</v>
      </c>
      <c r="J166" s="21">
        <v>3</v>
      </c>
      <c r="K166" s="23">
        <v>0.23076923076923078</v>
      </c>
      <c r="L166" s="21">
        <v>1</v>
      </c>
      <c r="M166" s="21">
        <v>1</v>
      </c>
      <c r="N166" s="21">
        <v>0</v>
      </c>
      <c r="O166" s="21">
        <v>0</v>
      </c>
      <c r="P166" s="21">
        <v>0</v>
      </c>
      <c r="Q166" s="21">
        <v>1</v>
      </c>
      <c r="R166" s="21">
        <v>2</v>
      </c>
      <c r="S166" s="24">
        <v>0.15384615384615385</v>
      </c>
      <c r="T166" s="21">
        <v>8</v>
      </c>
      <c r="U166" s="24">
        <v>0.61538461538461542</v>
      </c>
      <c r="V166" s="21">
        <v>10</v>
      </c>
      <c r="W166" s="24">
        <v>0.76923076923076927</v>
      </c>
      <c r="X166" s="21">
        <v>1</v>
      </c>
      <c r="Y166" s="21">
        <v>0</v>
      </c>
      <c r="Z166" s="22">
        <v>0.1</v>
      </c>
      <c r="AA166" s="23">
        <v>0.5</v>
      </c>
      <c r="AB166" s="22">
        <v>0.308</v>
      </c>
      <c r="AC166" s="22">
        <v>0.1</v>
      </c>
      <c r="AD166" s="22">
        <v>0.40800000000000003</v>
      </c>
      <c r="AE166" s="22">
        <v>0</v>
      </c>
      <c r="AF166" s="21">
        <v>1</v>
      </c>
      <c r="AG166" s="21">
        <v>0</v>
      </c>
      <c r="AH166" s="21">
        <v>0</v>
      </c>
      <c r="AI166" s="21">
        <v>1</v>
      </c>
      <c r="AJ166" s="21">
        <v>0</v>
      </c>
      <c r="AK166" s="21">
        <v>0</v>
      </c>
      <c r="AL166" s="21">
        <v>1</v>
      </c>
      <c r="AM166" s="21">
        <v>0</v>
      </c>
      <c r="AN166" s="20" t="s">
        <v>96</v>
      </c>
      <c r="AO166" s="23">
        <v>0.70769230769230762</v>
      </c>
      <c r="AP166" s="21">
        <v>7.0065278053593971</v>
      </c>
      <c r="AQ166" s="22">
        <v>0.22999999999999998</v>
      </c>
      <c r="AR166" s="23">
        <v>-1.2990792033307188</v>
      </c>
      <c r="AS166" s="23">
        <v>0.8191370031487849</v>
      </c>
      <c r="AT166">
        <v>6.9854871813192787</v>
      </c>
      <c r="AU166">
        <v>1.0030120481927711</v>
      </c>
      <c r="AV166">
        <v>54</v>
      </c>
      <c r="AW166" s="30">
        <v>0.24074074074074073</v>
      </c>
      <c r="AX166" s="29">
        <v>0.22222222222222221</v>
      </c>
      <c r="AY166" t="s">
        <v>1224</v>
      </c>
      <c r="AZ166" s="20" t="s">
        <v>1140</v>
      </c>
      <c r="BA166" s="20" t="s">
        <v>75</v>
      </c>
      <c r="BB166" s="20" t="s">
        <v>1142</v>
      </c>
      <c r="BC166" s="20">
        <v>2</v>
      </c>
      <c r="BD166" s="23">
        <v>-9.9929169486978373E-2</v>
      </c>
      <c r="BE166" s="20"/>
      <c r="BF166" s="20"/>
      <c r="BG166" s="20"/>
    </row>
    <row r="167" spans="1:59" x14ac:dyDescent="0.3">
      <c r="A167" t="s">
        <v>6</v>
      </c>
      <c r="B167" s="20" t="s">
        <v>943</v>
      </c>
      <c r="C167" s="20" t="s">
        <v>539</v>
      </c>
      <c r="D167" s="20" t="s">
        <v>100</v>
      </c>
      <c r="E167" s="20" t="s">
        <v>101</v>
      </c>
      <c r="F167" s="21">
        <v>6</v>
      </c>
      <c r="G167" s="21">
        <v>12</v>
      </c>
      <c r="H167" s="23">
        <v>2</v>
      </c>
      <c r="I167" s="21">
        <v>10</v>
      </c>
      <c r="J167" s="21">
        <v>2</v>
      </c>
      <c r="K167" s="23">
        <v>0.16666666666666666</v>
      </c>
      <c r="L167" s="21">
        <v>4</v>
      </c>
      <c r="M167" s="21">
        <v>3</v>
      </c>
      <c r="N167" s="21">
        <v>1</v>
      </c>
      <c r="O167" s="21">
        <v>0</v>
      </c>
      <c r="P167" s="21">
        <v>0</v>
      </c>
      <c r="Q167" s="21">
        <v>2</v>
      </c>
      <c r="R167" s="21">
        <v>2</v>
      </c>
      <c r="S167" s="24">
        <v>0.16666666666666666</v>
      </c>
      <c r="T167" s="21">
        <v>1</v>
      </c>
      <c r="U167" s="24">
        <v>8.3333333333333329E-2</v>
      </c>
      <c r="V167" s="21">
        <v>3</v>
      </c>
      <c r="W167" s="24">
        <v>0.25</v>
      </c>
      <c r="X167" s="21">
        <v>1</v>
      </c>
      <c r="Y167" s="21">
        <v>0</v>
      </c>
      <c r="Z167" s="22">
        <v>0.4</v>
      </c>
      <c r="AA167" s="23">
        <v>0.44444444444444442</v>
      </c>
      <c r="AB167" s="22">
        <v>0.5</v>
      </c>
      <c r="AC167" s="22">
        <v>0.5</v>
      </c>
      <c r="AD167" s="22">
        <v>1</v>
      </c>
      <c r="AE167" s="22">
        <v>9.9999999999999978E-2</v>
      </c>
      <c r="AF167" s="21">
        <v>0</v>
      </c>
      <c r="AG167" s="21">
        <v>0</v>
      </c>
      <c r="AH167" s="21">
        <v>0</v>
      </c>
      <c r="AI167" s="21">
        <v>5</v>
      </c>
      <c r="AJ167" s="21">
        <v>1</v>
      </c>
      <c r="AK167" s="21">
        <v>1</v>
      </c>
      <c r="AL167" s="21">
        <v>3</v>
      </c>
      <c r="AM167" s="21">
        <v>2</v>
      </c>
      <c r="AN167" s="20" t="s">
        <v>374</v>
      </c>
      <c r="AO167" s="23">
        <v>2.5166666666666662</v>
      </c>
      <c r="AP167" s="21">
        <v>163.20377068210439</v>
      </c>
      <c r="AQ167" s="22">
        <v>0.44333333333333336</v>
      </c>
      <c r="AR167" s="23">
        <v>1.0269369226779992</v>
      </c>
      <c r="AS167" s="23">
        <v>2.9822134209667719</v>
      </c>
      <c r="AT167">
        <v>162.71366926864462</v>
      </c>
      <c r="AU167">
        <v>1.0030120481927711</v>
      </c>
      <c r="AV167">
        <v>54</v>
      </c>
      <c r="AW167" s="30">
        <v>0.22222222222222221</v>
      </c>
      <c r="AX167" s="29">
        <v>0.1111111111111111</v>
      </c>
      <c r="AY167" t="s">
        <v>1224</v>
      </c>
      <c r="AZ167" s="20" t="s">
        <v>296</v>
      </c>
      <c r="BA167" s="20" t="s">
        <v>75</v>
      </c>
      <c r="BB167" s="20" t="s">
        <v>765</v>
      </c>
      <c r="BC167" s="20">
        <v>9</v>
      </c>
      <c r="BD167" s="23">
        <v>8.5578076889833266E-2</v>
      </c>
      <c r="BE167" s="20"/>
      <c r="BF167" s="20"/>
      <c r="BG167" s="20"/>
    </row>
    <row r="168" spans="1:59" x14ac:dyDescent="0.3">
      <c r="A168" t="s">
        <v>6</v>
      </c>
      <c r="B168" s="20" t="s">
        <v>943</v>
      </c>
      <c r="C168" s="20" t="s">
        <v>1433</v>
      </c>
      <c r="D168" s="20" t="s">
        <v>91</v>
      </c>
      <c r="E168" s="20" t="s">
        <v>101</v>
      </c>
      <c r="F168" s="21">
        <v>3</v>
      </c>
      <c r="G168" s="21">
        <v>13</v>
      </c>
      <c r="H168" s="23">
        <v>4.333333333333333</v>
      </c>
      <c r="I168" s="21">
        <v>7</v>
      </c>
      <c r="J168" s="21">
        <v>3</v>
      </c>
      <c r="K168" s="23">
        <v>0.23076923076923078</v>
      </c>
      <c r="L168" s="21">
        <v>2</v>
      </c>
      <c r="M168" s="21">
        <v>1</v>
      </c>
      <c r="N168" s="21">
        <v>1</v>
      </c>
      <c r="O168" s="21">
        <v>0</v>
      </c>
      <c r="P168" s="21">
        <v>0</v>
      </c>
      <c r="Q168" s="21">
        <v>4</v>
      </c>
      <c r="R168" s="21">
        <v>6</v>
      </c>
      <c r="S168" s="24">
        <v>0.46153846153846156</v>
      </c>
      <c r="T168" s="21">
        <v>0</v>
      </c>
      <c r="U168" s="24">
        <v>0</v>
      </c>
      <c r="V168" s="21">
        <v>6</v>
      </c>
      <c r="W168" s="24">
        <v>0.46153846153846156</v>
      </c>
      <c r="X168" s="21">
        <v>2</v>
      </c>
      <c r="Y168" s="21">
        <v>0</v>
      </c>
      <c r="Z168" s="22">
        <v>0.28599999999999998</v>
      </c>
      <c r="AA168" s="23">
        <v>0.2857142857142857</v>
      </c>
      <c r="AB168" s="22">
        <v>0.61499999999999999</v>
      </c>
      <c r="AC168" s="22">
        <v>0.42899999999999999</v>
      </c>
      <c r="AD168" s="22">
        <v>1.044</v>
      </c>
      <c r="AE168" s="22">
        <v>0.14300000000000002</v>
      </c>
      <c r="AF168" s="21">
        <v>0</v>
      </c>
      <c r="AG168" s="21">
        <v>0</v>
      </c>
      <c r="AH168" s="21">
        <v>0</v>
      </c>
      <c r="AI168" s="21">
        <v>3</v>
      </c>
      <c r="AJ168" s="21">
        <v>1</v>
      </c>
      <c r="AK168" s="21">
        <v>0</v>
      </c>
      <c r="AL168" s="21">
        <v>2</v>
      </c>
      <c r="AM168" s="21">
        <v>3</v>
      </c>
      <c r="AN168" s="20" t="s">
        <v>369</v>
      </c>
      <c r="AO168" s="23">
        <v>3.4461538461538463</v>
      </c>
      <c r="AP168" s="21">
        <v>174.44438285304633</v>
      </c>
      <c r="AQ168" s="22">
        <v>0.48461538461538456</v>
      </c>
      <c r="AR168" s="23">
        <v>1.5791816662344984</v>
      </c>
      <c r="AS168" s="23">
        <v>3.697397872714002</v>
      </c>
      <c r="AT168">
        <v>173.92052584748163</v>
      </c>
      <c r="AU168">
        <v>1.0030120481927711</v>
      </c>
      <c r="AV168">
        <v>54</v>
      </c>
      <c r="AW168" s="30">
        <v>0.24074074074074073</v>
      </c>
      <c r="AX168" s="29">
        <v>5.5555555555555552E-2</v>
      </c>
      <c r="AY168" t="s">
        <v>1224</v>
      </c>
      <c r="AZ168" s="20" t="s">
        <v>1434</v>
      </c>
      <c r="BA168" s="20" t="s">
        <v>75</v>
      </c>
      <c r="BB168" s="20" t="s">
        <v>1435</v>
      </c>
      <c r="BC168" s="20">
        <v>7</v>
      </c>
      <c r="BD168" s="23">
        <v>0.1214755127872691</v>
      </c>
      <c r="BE168" s="20"/>
      <c r="BF168" s="20"/>
      <c r="BG168" s="20"/>
    </row>
    <row r="169" spans="1:59" x14ac:dyDescent="0.3">
      <c r="A169" t="s">
        <v>6</v>
      </c>
      <c r="B169" s="20" t="s">
        <v>93</v>
      </c>
      <c r="C169" s="20" t="s">
        <v>1148</v>
      </c>
      <c r="D169" s="20" t="s">
        <v>156</v>
      </c>
      <c r="E169" s="20" t="s">
        <v>92</v>
      </c>
      <c r="F169" s="21">
        <v>19</v>
      </c>
      <c r="G169" s="21">
        <v>8</v>
      </c>
      <c r="H169" s="23">
        <v>0.42105263157894735</v>
      </c>
      <c r="I169" s="21">
        <v>8</v>
      </c>
      <c r="J169" s="21">
        <v>1</v>
      </c>
      <c r="K169" s="23">
        <v>0.125</v>
      </c>
      <c r="L169" s="21">
        <v>2</v>
      </c>
      <c r="M169" s="21">
        <v>2</v>
      </c>
      <c r="N169" s="21">
        <v>0</v>
      </c>
      <c r="O169" s="21">
        <v>0</v>
      </c>
      <c r="P169" s="21">
        <v>0</v>
      </c>
      <c r="Q169" s="21">
        <v>2</v>
      </c>
      <c r="R169" s="21">
        <v>0</v>
      </c>
      <c r="S169" s="24">
        <v>0</v>
      </c>
      <c r="T169" s="21">
        <v>3</v>
      </c>
      <c r="U169" s="24">
        <v>0.375</v>
      </c>
      <c r="V169" s="21">
        <v>3</v>
      </c>
      <c r="W169" s="24">
        <v>0.375</v>
      </c>
      <c r="X169" s="21">
        <v>0</v>
      </c>
      <c r="Y169" s="21">
        <v>0</v>
      </c>
      <c r="Z169" s="22">
        <v>0.25</v>
      </c>
      <c r="AA169" s="23">
        <v>0.4</v>
      </c>
      <c r="AB169" s="22">
        <v>0.25</v>
      </c>
      <c r="AC169" s="22">
        <v>0.25</v>
      </c>
      <c r="AD169" s="22">
        <v>0.5</v>
      </c>
      <c r="AE169" s="22">
        <v>0</v>
      </c>
      <c r="AF169" s="21">
        <v>0</v>
      </c>
      <c r="AG169" s="21">
        <v>0</v>
      </c>
      <c r="AH169" s="21">
        <v>0</v>
      </c>
      <c r="AI169" s="21">
        <v>2</v>
      </c>
      <c r="AJ169" s="21">
        <v>0</v>
      </c>
      <c r="AK169" s="21">
        <v>0</v>
      </c>
      <c r="AL169" s="21">
        <v>1</v>
      </c>
      <c r="AM169" s="21">
        <v>2</v>
      </c>
      <c r="AN169" s="20" t="s">
        <v>365</v>
      </c>
      <c r="AO169" s="23">
        <v>0.5</v>
      </c>
      <c r="AP169" s="21">
        <v>31.601885341052196</v>
      </c>
      <c r="AQ169" s="22">
        <v>0.2225</v>
      </c>
      <c r="AR169" s="23">
        <v>-0.85160726893930516</v>
      </c>
      <c r="AS169" s="23">
        <v>0.45191039658654331</v>
      </c>
      <c r="AT169">
        <v>31.506984784472458</v>
      </c>
      <c r="AU169">
        <v>1.0030120481927711</v>
      </c>
      <c r="AV169">
        <v>54</v>
      </c>
      <c r="AW169" s="30">
        <v>0.14814814814814814</v>
      </c>
      <c r="AX169" s="29">
        <v>0.35185185185185186</v>
      </c>
      <c r="AY169" t="s">
        <v>1224</v>
      </c>
      <c r="AZ169" s="20" t="s">
        <v>1147</v>
      </c>
      <c r="BA169" s="20" t="s">
        <v>75</v>
      </c>
      <c r="BB169" s="20" t="s">
        <v>1149</v>
      </c>
      <c r="BC169" s="20">
        <v>5</v>
      </c>
      <c r="BD169" s="23">
        <v>-0.10645090861741315</v>
      </c>
      <c r="BE169" s="20"/>
      <c r="BF169" s="20"/>
      <c r="BG169" s="20"/>
    </row>
    <row r="170" spans="1:59" x14ac:dyDescent="0.3">
      <c r="A170" t="s">
        <v>6</v>
      </c>
      <c r="B170" s="20" t="s">
        <v>116</v>
      </c>
      <c r="C170" s="20" t="s">
        <v>929</v>
      </c>
      <c r="D170" s="20" t="s">
        <v>100</v>
      </c>
      <c r="E170" s="20" t="s">
        <v>101</v>
      </c>
      <c r="F170" s="21">
        <v>2</v>
      </c>
      <c r="G170" s="21">
        <v>7</v>
      </c>
      <c r="H170" s="23">
        <v>3.5</v>
      </c>
      <c r="I170" s="21">
        <v>6</v>
      </c>
      <c r="J170" s="21">
        <v>1</v>
      </c>
      <c r="K170" s="23">
        <v>0.14285714285714285</v>
      </c>
      <c r="L170" s="21">
        <v>1</v>
      </c>
      <c r="M170" s="21">
        <v>1</v>
      </c>
      <c r="N170" s="21">
        <v>0</v>
      </c>
      <c r="O170" s="21">
        <v>0</v>
      </c>
      <c r="P170" s="21">
        <v>0</v>
      </c>
      <c r="Q170" s="21">
        <v>0</v>
      </c>
      <c r="R170" s="21">
        <v>1</v>
      </c>
      <c r="S170" s="24">
        <v>0.14285714285714285</v>
      </c>
      <c r="T170" s="21">
        <v>2</v>
      </c>
      <c r="U170" s="24">
        <v>0.2857142857142857</v>
      </c>
      <c r="V170" s="21">
        <v>3</v>
      </c>
      <c r="W170" s="24">
        <v>0.42857142857142855</v>
      </c>
      <c r="X170" s="21">
        <v>0</v>
      </c>
      <c r="Y170" s="21">
        <v>0</v>
      </c>
      <c r="Z170" s="22">
        <v>0.16700000000000001</v>
      </c>
      <c r="AA170" s="23">
        <v>0.25</v>
      </c>
      <c r="AB170" s="22">
        <v>0.28599999999999998</v>
      </c>
      <c r="AC170" s="22">
        <v>0.16700000000000001</v>
      </c>
      <c r="AD170" s="22">
        <v>0.45299999999999996</v>
      </c>
      <c r="AE170" s="22">
        <v>0</v>
      </c>
      <c r="AF170" s="21">
        <v>0</v>
      </c>
      <c r="AG170" s="21">
        <v>0</v>
      </c>
      <c r="AH170" s="21">
        <v>0</v>
      </c>
      <c r="AI170" s="21">
        <v>1</v>
      </c>
      <c r="AJ170" s="21">
        <v>0</v>
      </c>
      <c r="AK170" s="21">
        <v>0</v>
      </c>
      <c r="AL170" s="21">
        <v>1</v>
      </c>
      <c r="AM170" s="21">
        <v>2</v>
      </c>
      <c r="AN170" s="20" t="s">
        <v>365</v>
      </c>
      <c r="AO170" s="23">
        <v>0.36</v>
      </c>
      <c r="AP170" s="21">
        <v>19.013554920340582</v>
      </c>
      <c r="AQ170" s="22">
        <v>0.22571428571428573</v>
      </c>
      <c r="AR170" s="23">
        <v>-0.72559114293058757</v>
      </c>
      <c r="AS170" s="23">
        <v>0.41498681440452984</v>
      </c>
      <c r="AT170">
        <v>18.956457157817034</v>
      </c>
      <c r="AU170">
        <v>1.0030120481927711</v>
      </c>
      <c r="AV170">
        <v>54</v>
      </c>
      <c r="AW170" s="30">
        <v>0.12962962962962962</v>
      </c>
      <c r="AX170" s="29">
        <v>3.7037037037037035E-2</v>
      </c>
      <c r="AY170" t="s">
        <v>1224</v>
      </c>
      <c r="AZ170" s="20" t="s">
        <v>928</v>
      </c>
      <c r="BA170" s="20" t="s">
        <v>75</v>
      </c>
      <c r="BB170" s="20" t="s">
        <v>930</v>
      </c>
      <c r="BC170" s="20">
        <v>4</v>
      </c>
      <c r="BD170" s="23">
        <v>-0.10365587756151251</v>
      </c>
      <c r="BE170" s="20"/>
      <c r="BF170" s="20"/>
      <c r="BG170" s="20"/>
    </row>
    <row r="171" spans="1:59" x14ac:dyDescent="0.3">
      <c r="A171" t="s">
        <v>6</v>
      </c>
      <c r="B171" s="20" t="s">
        <v>943</v>
      </c>
      <c r="C171" s="20" t="s">
        <v>932</v>
      </c>
      <c r="D171" s="20" t="s">
        <v>109</v>
      </c>
      <c r="E171" s="20" t="s">
        <v>105</v>
      </c>
      <c r="F171" s="21">
        <v>1</v>
      </c>
      <c r="G171" s="21">
        <v>4</v>
      </c>
      <c r="H171" s="23">
        <v>4</v>
      </c>
      <c r="I171" s="21">
        <v>4</v>
      </c>
      <c r="J171" s="21">
        <v>1</v>
      </c>
      <c r="K171" s="23">
        <v>0.25</v>
      </c>
      <c r="L171" s="21">
        <v>1</v>
      </c>
      <c r="M171" s="21">
        <v>1</v>
      </c>
      <c r="N171" s="21">
        <v>0</v>
      </c>
      <c r="O171" s="21">
        <v>0</v>
      </c>
      <c r="P171" s="21">
        <v>0</v>
      </c>
      <c r="Q171" s="21">
        <v>0</v>
      </c>
      <c r="R171" s="21">
        <v>0</v>
      </c>
      <c r="S171" s="24">
        <v>0</v>
      </c>
      <c r="T171" s="21">
        <v>1</v>
      </c>
      <c r="U171" s="24">
        <v>0.25</v>
      </c>
      <c r="V171" s="21">
        <v>1</v>
      </c>
      <c r="W171" s="24">
        <v>0.25</v>
      </c>
      <c r="X171" s="21">
        <v>1</v>
      </c>
      <c r="Y171" s="21">
        <v>0</v>
      </c>
      <c r="Z171" s="22">
        <v>0.25</v>
      </c>
      <c r="AA171" s="23">
        <v>0.33333333333333331</v>
      </c>
      <c r="AB171" s="22">
        <v>0.25</v>
      </c>
      <c r="AC171" s="22">
        <v>0.25</v>
      </c>
      <c r="AD171" s="22">
        <v>0.5</v>
      </c>
      <c r="AE171" s="22">
        <v>0</v>
      </c>
      <c r="AF171" s="21">
        <v>0</v>
      </c>
      <c r="AG171" s="21">
        <v>0</v>
      </c>
      <c r="AH171" s="21">
        <v>0</v>
      </c>
      <c r="AI171" s="21">
        <v>1</v>
      </c>
      <c r="AJ171" s="21">
        <v>0</v>
      </c>
      <c r="AK171" s="21">
        <v>0</v>
      </c>
      <c r="AL171" s="21">
        <v>2</v>
      </c>
      <c r="AM171" s="21">
        <v>0</v>
      </c>
      <c r="AN171" s="20" t="s">
        <v>96</v>
      </c>
      <c r="AO171" s="23">
        <v>0.38</v>
      </c>
      <c r="AP171" s="21">
        <v>31.601885341052196</v>
      </c>
      <c r="AQ171" s="22">
        <v>0.2225</v>
      </c>
      <c r="AR171" s="23">
        <v>-0.42580363446965258</v>
      </c>
      <c r="AS171" s="23">
        <v>0.22595519829327165</v>
      </c>
      <c r="AT171">
        <v>31.506984784472458</v>
      </c>
      <c r="AU171">
        <v>1.0030120481927711</v>
      </c>
      <c r="AV171">
        <v>54</v>
      </c>
      <c r="AW171" s="30">
        <v>7.407407407407407E-2</v>
      </c>
      <c r="AX171" s="29">
        <v>1.8518518518518517E-2</v>
      </c>
      <c r="AY171" t="s">
        <v>1224</v>
      </c>
      <c r="AZ171" s="20" t="s">
        <v>931</v>
      </c>
      <c r="BA171" s="20" t="s">
        <v>75</v>
      </c>
      <c r="BB171" s="20" t="s">
        <v>933</v>
      </c>
      <c r="BC171" s="20">
        <v>3</v>
      </c>
      <c r="BD171" s="23">
        <v>-0.10645090861741315</v>
      </c>
      <c r="BE171" s="20"/>
      <c r="BF171" s="20"/>
      <c r="BG171" s="20"/>
    </row>
    <row r="172" spans="1:59" x14ac:dyDescent="0.3">
      <c r="A172" t="s">
        <v>6</v>
      </c>
      <c r="B172" s="20" t="s">
        <v>943</v>
      </c>
      <c r="C172" s="20" t="s">
        <v>875</v>
      </c>
      <c r="D172" s="20" t="s">
        <v>100</v>
      </c>
      <c r="E172" s="20" t="s">
        <v>113</v>
      </c>
      <c r="F172" s="21">
        <v>1</v>
      </c>
      <c r="G172" s="21">
        <v>4</v>
      </c>
      <c r="H172" s="23">
        <v>4</v>
      </c>
      <c r="I172" s="21">
        <v>4</v>
      </c>
      <c r="J172" s="21">
        <v>0</v>
      </c>
      <c r="K172" s="23">
        <v>0</v>
      </c>
      <c r="L172" s="21">
        <v>1</v>
      </c>
      <c r="M172" s="21">
        <v>1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24">
        <v>0</v>
      </c>
      <c r="T172" s="21">
        <v>1</v>
      </c>
      <c r="U172" s="24">
        <v>0.25</v>
      </c>
      <c r="V172" s="21">
        <v>1</v>
      </c>
      <c r="W172" s="24">
        <v>0.25</v>
      </c>
      <c r="X172" s="21">
        <v>0</v>
      </c>
      <c r="Y172" s="21">
        <v>0</v>
      </c>
      <c r="Z172" s="22">
        <v>0.25</v>
      </c>
      <c r="AA172" s="23">
        <v>0.33333333333333331</v>
      </c>
      <c r="AB172" s="22">
        <v>0.25</v>
      </c>
      <c r="AC172" s="22">
        <v>0.25</v>
      </c>
      <c r="AD172" s="22">
        <v>0.5</v>
      </c>
      <c r="AE172" s="22">
        <v>0</v>
      </c>
      <c r="AF172" s="21">
        <v>0</v>
      </c>
      <c r="AG172" s="21">
        <v>0</v>
      </c>
      <c r="AH172" s="21">
        <v>0</v>
      </c>
      <c r="AI172" s="21">
        <v>1</v>
      </c>
      <c r="AJ172" s="21">
        <v>0</v>
      </c>
      <c r="AK172" s="21">
        <v>0</v>
      </c>
      <c r="AL172" s="21">
        <v>1</v>
      </c>
      <c r="AM172" s="21">
        <v>1</v>
      </c>
      <c r="AN172" s="20" t="s">
        <v>364</v>
      </c>
      <c r="AO172" s="23">
        <v>0.25</v>
      </c>
      <c r="AP172" s="21">
        <v>31.601885341052196</v>
      </c>
      <c r="AQ172" s="22">
        <v>0.2225</v>
      </c>
      <c r="AR172" s="23">
        <v>-0.42580363446965258</v>
      </c>
      <c r="AS172" s="23">
        <v>0.22595519829327165</v>
      </c>
      <c r="AT172">
        <v>31.506984784472458</v>
      </c>
      <c r="AU172">
        <v>1.0030120481927711</v>
      </c>
      <c r="AV172">
        <v>54</v>
      </c>
      <c r="AW172" s="30">
        <v>7.407407407407407E-2</v>
      </c>
      <c r="AX172" s="29">
        <v>1.8518518518518517E-2</v>
      </c>
      <c r="AY172" t="s">
        <v>1224</v>
      </c>
      <c r="AZ172" s="20" t="s">
        <v>874</v>
      </c>
      <c r="BA172" s="20" t="s">
        <v>75</v>
      </c>
      <c r="BB172" s="20" t="s">
        <v>876</v>
      </c>
      <c r="BC172" s="20">
        <v>3</v>
      </c>
      <c r="BD172" s="23">
        <v>-0.10645090861741315</v>
      </c>
      <c r="BE172" s="20"/>
      <c r="BF172" s="20"/>
      <c r="BG172" s="20"/>
    </row>
    <row r="173" spans="1:59" x14ac:dyDescent="0.3">
      <c r="A173" t="s">
        <v>6</v>
      </c>
      <c r="B173" s="20" t="s">
        <v>943</v>
      </c>
      <c r="C173" s="20" t="s">
        <v>1600</v>
      </c>
      <c r="D173" s="20" t="s">
        <v>109</v>
      </c>
      <c r="E173" s="20" t="s">
        <v>105</v>
      </c>
      <c r="F173" s="21">
        <v>2</v>
      </c>
      <c r="G173" s="21">
        <v>3</v>
      </c>
      <c r="H173" s="23">
        <v>1.5</v>
      </c>
      <c r="I173" s="21">
        <v>3</v>
      </c>
      <c r="J173" s="21">
        <v>0</v>
      </c>
      <c r="K173" s="23">
        <v>0</v>
      </c>
      <c r="L173" s="21">
        <v>1</v>
      </c>
      <c r="M173" s="21">
        <v>1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4">
        <v>0</v>
      </c>
      <c r="T173" s="21">
        <v>2</v>
      </c>
      <c r="U173" s="24">
        <v>0.66666666666666663</v>
      </c>
      <c r="V173" s="21">
        <v>2</v>
      </c>
      <c r="W173" s="24">
        <v>0.66666666666666663</v>
      </c>
      <c r="X173" s="21">
        <v>0</v>
      </c>
      <c r="Y173" s="21">
        <v>0</v>
      </c>
      <c r="Z173" s="22">
        <v>0.33300000000000002</v>
      </c>
      <c r="AA173" s="23">
        <v>1</v>
      </c>
      <c r="AB173" s="22">
        <v>0.33300000000000002</v>
      </c>
      <c r="AC173" s="22">
        <v>0.33300000000000002</v>
      </c>
      <c r="AD173" s="22">
        <v>0.66600000000000004</v>
      </c>
      <c r="AE173" s="22">
        <v>0</v>
      </c>
      <c r="AF173" s="21">
        <v>0</v>
      </c>
      <c r="AG173" s="21">
        <v>0</v>
      </c>
      <c r="AH173" s="21">
        <v>0</v>
      </c>
      <c r="AI173" s="21">
        <v>1</v>
      </c>
      <c r="AJ173" s="21">
        <v>0</v>
      </c>
      <c r="AK173" s="21">
        <v>0</v>
      </c>
      <c r="AL173" s="21">
        <v>0</v>
      </c>
      <c r="AM173" s="21">
        <v>0</v>
      </c>
      <c r="AN173" s="20" t="s">
        <v>96</v>
      </c>
      <c r="AO173" s="23">
        <v>0.33333333333333331</v>
      </c>
      <c r="AP173" s="21">
        <v>75.29371127428152</v>
      </c>
      <c r="AQ173" s="22">
        <v>0.29666666666666669</v>
      </c>
      <c r="AR173" s="23">
        <v>-0.12587446498267413</v>
      </c>
      <c r="AS173" s="23">
        <v>0.36294465958951905</v>
      </c>
      <c r="AT173">
        <v>75.067604033217606</v>
      </c>
      <c r="AU173">
        <v>1.0030120481927711</v>
      </c>
      <c r="AV173">
        <v>54</v>
      </c>
      <c r="AW173" s="30">
        <v>5.5555555555555552E-2</v>
      </c>
      <c r="AX173" s="29">
        <v>3.7037037037037035E-2</v>
      </c>
      <c r="AY173" t="s">
        <v>1224</v>
      </c>
      <c r="AZ173" s="20" t="s">
        <v>1601</v>
      </c>
      <c r="BA173" s="20" t="s">
        <v>75</v>
      </c>
      <c r="BB173" s="20" t="s">
        <v>1602</v>
      </c>
      <c r="BC173" s="20">
        <v>1</v>
      </c>
      <c r="BD173" s="23">
        <v>-4.1958154994224707E-2</v>
      </c>
      <c r="BE173" s="20"/>
      <c r="BF173" s="20"/>
      <c r="BG173" s="20"/>
    </row>
    <row r="174" spans="1:59" x14ac:dyDescent="0.3">
      <c r="A174" t="s">
        <v>6</v>
      </c>
      <c r="B174" s="20" t="s">
        <v>943</v>
      </c>
      <c r="C174" s="20" t="s">
        <v>1673</v>
      </c>
      <c r="D174" s="20" t="s">
        <v>100</v>
      </c>
      <c r="E174" s="20" t="s">
        <v>101</v>
      </c>
      <c r="F174" s="21">
        <v>2</v>
      </c>
      <c r="G174" s="21">
        <v>3</v>
      </c>
      <c r="H174" s="23">
        <v>1.5</v>
      </c>
      <c r="I174" s="21">
        <v>2</v>
      </c>
      <c r="J174" s="21">
        <v>1</v>
      </c>
      <c r="K174" s="23">
        <v>0.33333333333333331</v>
      </c>
      <c r="L174" s="21">
        <v>1</v>
      </c>
      <c r="M174" s="21">
        <v>1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4">
        <v>0</v>
      </c>
      <c r="T174" s="21">
        <v>0</v>
      </c>
      <c r="U174" s="24">
        <v>0</v>
      </c>
      <c r="V174" s="21">
        <v>0</v>
      </c>
      <c r="W174" s="24">
        <v>0</v>
      </c>
      <c r="X174" s="21">
        <v>0</v>
      </c>
      <c r="Y174" s="21">
        <v>0</v>
      </c>
      <c r="Z174" s="22">
        <v>0.5</v>
      </c>
      <c r="AA174" s="23">
        <v>0.5</v>
      </c>
      <c r="AB174" s="22">
        <v>0.66700000000000004</v>
      </c>
      <c r="AC174" s="22">
        <v>0.5</v>
      </c>
      <c r="AD174" s="22">
        <v>1.167</v>
      </c>
      <c r="AE174" s="22">
        <v>0</v>
      </c>
      <c r="AF174" s="21">
        <v>1</v>
      </c>
      <c r="AG174" s="21">
        <v>0</v>
      </c>
      <c r="AH174" s="21">
        <v>0</v>
      </c>
      <c r="AI174" s="21">
        <v>1</v>
      </c>
      <c r="AJ174" s="21">
        <v>0</v>
      </c>
      <c r="AK174" s="21">
        <v>0</v>
      </c>
      <c r="AL174" s="21">
        <v>1</v>
      </c>
      <c r="AM174" s="21">
        <v>0</v>
      </c>
      <c r="AN174" s="20" t="s">
        <v>96</v>
      </c>
      <c r="AO174" s="23">
        <v>0.84</v>
      </c>
      <c r="AP174" s="21">
        <v>206.85321396437715</v>
      </c>
      <c r="AQ174" s="22">
        <v>0.53666666666666663</v>
      </c>
      <c r="AR174" s="23">
        <v>0.50021249153906489</v>
      </c>
      <c r="AS174" s="23">
        <v>0.98903161611125801</v>
      </c>
      <c r="AT174">
        <v>206.2320331416613</v>
      </c>
      <c r="AU174">
        <v>1.0030120481927711</v>
      </c>
      <c r="AV174">
        <v>54</v>
      </c>
      <c r="AW174" s="30">
        <v>5.5555555555555552E-2</v>
      </c>
      <c r="AX174" s="29">
        <v>3.7037037037037035E-2</v>
      </c>
      <c r="AY174" t="s">
        <v>1224</v>
      </c>
      <c r="AZ174" s="20" t="s">
        <v>1674</v>
      </c>
      <c r="BA174" s="20" t="s">
        <v>75</v>
      </c>
      <c r="BB174" s="20" t="s">
        <v>1675</v>
      </c>
      <c r="BC174" s="20">
        <v>2</v>
      </c>
      <c r="BD174" s="23">
        <v>0.1667374971796883</v>
      </c>
      <c r="BE174" s="20"/>
      <c r="BF174" s="20"/>
      <c r="BG174" s="20"/>
    </row>
    <row r="175" spans="1:59" x14ac:dyDescent="0.3">
      <c r="A175" t="s">
        <v>6</v>
      </c>
      <c r="B175" s="20" t="s">
        <v>306</v>
      </c>
      <c r="C175" s="20" t="s">
        <v>1436</v>
      </c>
      <c r="D175" s="20" t="s">
        <v>100</v>
      </c>
      <c r="E175" s="20" t="s">
        <v>92</v>
      </c>
      <c r="F175" s="21">
        <v>5</v>
      </c>
      <c r="G175" s="21">
        <v>2</v>
      </c>
      <c r="H175" s="23">
        <v>0.4</v>
      </c>
      <c r="I175" s="21">
        <v>1</v>
      </c>
      <c r="J175" s="21">
        <v>0</v>
      </c>
      <c r="K175" s="23">
        <v>0</v>
      </c>
      <c r="L175" s="21">
        <v>1</v>
      </c>
      <c r="M175" s="21">
        <v>0</v>
      </c>
      <c r="N175" s="21">
        <v>1</v>
      </c>
      <c r="O175" s="21">
        <v>0</v>
      </c>
      <c r="P175" s="21">
        <v>0</v>
      </c>
      <c r="Q175" s="21">
        <v>1</v>
      </c>
      <c r="R175" s="21">
        <v>0</v>
      </c>
      <c r="S175" s="24">
        <v>0</v>
      </c>
      <c r="T175" s="21">
        <v>0</v>
      </c>
      <c r="U175" s="24">
        <v>0</v>
      </c>
      <c r="V175" s="21">
        <v>0</v>
      </c>
      <c r="W175" s="24">
        <v>0</v>
      </c>
      <c r="X175" s="21">
        <v>0</v>
      </c>
      <c r="Y175" s="21">
        <v>0</v>
      </c>
      <c r="Z175" s="22">
        <v>1</v>
      </c>
      <c r="AA175" s="23">
        <v>1</v>
      </c>
      <c r="AB175" s="22">
        <v>1</v>
      </c>
      <c r="AC175" s="22">
        <v>2</v>
      </c>
      <c r="AD175" s="22">
        <v>3</v>
      </c>
      <c r="AE175" s="22">
        <v>1</v>
      </c>
      <c r="AF175" s="21">
        <v>0</v>
      </c>
      <c r="AG175" s="21">
        <v>0</v>
      </c>
      <c r="AH175" s="21">
        <v>1</v>
      </c>
      <c r="AI175" s="21">
        <v>2</v>
      </c>
      <c r="AJ175" s="21">
        <v>1</v>
      </c>
      <c r="AK175" s="21">
        <v>0</v>
      </c>
      <c r="AL175" s="21">
        <v>1</v>
      </c>
      <c r="AM175" s="21">
        <v>0</v>
      </c>
      <c r="AN175" s="20" t="s">
        <v>96</v>
      </c>
      <c r="AO175" s="23">
        <v>1.26</v>
      </c>
      <c r="AP175" s="21">
        <v>691.44117085852076</v>
      </c>
      <c r="AQ175" s="22">
        <v>1.27</v>
      </c>
      <c r="AR175" s="23">
        <v>1.6088373131999565</v>
      </c>
      <c r="AS175" s="23">
        <v>1.9347167295814187</v>
      </c>
      <c r="AT175">
        <v>689.36477094603265</v>
      </c>
      <c r="AU175">
        <v>1.0030120481927711</v>
      </c>
      <c r="AV175">
        <v>54</v>
      </c>
      <c r="AW175" s="30">
        <v>3.7037037037037035E-2</v>
      </c>
      <c r="AX175" s="29">
        <v>9.2592592592592587E-2</v>
      </c>
      <c r="AY175" t="s">
        <v>1224</v>
      </c>
      <c r="AZ175" s="20" t="s">
        <v>1437</v>
      </c>
      <c r="BA175" s="20" t="s">
        <v>75</v>
      </c>
      <c r="BB175" s="20" t="s">
        <v>1438</v>
      </c>
      <c r="BC175" s="20">
        <v>1</v>
      </c>
      <c r="BD175" s="23">
        <v>0.80441865659997824</v>
      </c>
      <c r="BE175" s="20"/>
      <c r="BF175" s="20"/>
      <c r="BG175" s="20"/>
    </row>
    <row r="176" spans="1:59" x14ac:dyDescent="0.3">
      <c r="A176" t="s">
        <v>7</v>
      </c>
      <c r="B176" s="20" t="s">
        <v>107</v>
      </c>
      <c r="C176" s="20" t="s">
        <v>406</v>
      </c>
      <c r="D176" s="20" t="s">
        <v>100</v>
      </c>
      <c r="E176" s="20" t="s">
        <v>101</v>
      </c>
      <c r="F176" s="21">
        <v>50</v>
      </c>
      <c r="G176" s="21">
        <v>234</v>
      </c>
      <c r="H176" s="23">
        <v>4.68</v>
      </c>
      <c r="I176" s="21">
        <v>209</v>
      </c>
      <c r="J176" s="21">
        <v>44</v>
      </c>
      <c r="K176" s="23">
        <v>0.18803418803418803</v>
      </c>
      <c r="L176" s="21">
        <v>70</v>
      </c>
      <c r="M176" s="21">
        <v>55</v>
      </c>
      <c r="N176" s="21">
        <v>12</v>
      </c>
      <c r="O176" s="21">
        <v>0</v>
      </c>
      <c r="P176" s="21">
        <v>3</v>
      </c>
      <c r="Q176" s="21">
        <v>33</v>
      </c>
      <c r="R176" s="21">
        <v>24</v>
      </c>
      <c r="S176" s="24">
        <v>0.10256410256410256</v>
      </c>
      <c r="T176" s="21">
        <v>24</v>
      </c>
      <c r="U176" s="24">
        <v>0.10256410256410256</v>
      </c>
      <c r="V176" s="21">
        <v>51</v>
      </c>
      <c r="W176" s="24">
        <v>0.21794871794871795</v>
      </c>
      <c r="X176" s="21">
        <v>12</v>
      </c>
      <c r="Y176" s="21">
        <v>5</v>
      </c>
      <c r="Z176" s="22">
        <v>0.33500000000000002</v>
      </c>
      <c r="AA176" s="23">
        <v>0.36612021857923499</v>
      </c>
      <c r="AB176" s="22">
        <v>0.40200000000000002</v>
      </c>
      <c r="AC176" s="22">
        <v>0.435</v>
      </c>
      <c r="AD176" s="22">
        <v>0.83699999999999997</v>
      </c>
      <c r="AE176" s="22">
        <v>9.9999999999999978E-2</v>
      </c>
      <c r="AF176" s="21">
        <v>0</v>
      </c>
      <c r="AG176" s="21">
        <v>1</v>
      </c>
      <c r="AH176" s="21">
        <v>0</v>
      </c>
      <c r="AI176" s="21">
        <v>91</v>
      </c>
      <c r="AJ176" s="21">
        <v>15</v>
      </c>
      <c r="AK176" s="21">
        <v>4</v>
      </c>
      <c r="AL176" s="21">
        <v>50</v>
      </c>
      <c r="AM176" s="21">
        <v>56</v>
      </c>
      <c r="AN176" s="20" t="s">
        <v>1610</v>
      </c>
      <c r="AO176" s="23">
        <v>37.777777777777779</v>
      </c>
      <c r="AP176" s="21">
        <v>120.36194140172425</v>
      </c>
      <c r="AQ176" s="22">
        <v>0.37200854700854702</v>
      </c>
      <c r="AR176" s="23">
        <v>5.5122265139601119</v>
      </c>
      <c r="AS176" s="23">
        <v>43.640118230591177</v>
      </c>
      <c r="AT176">
        <v>138.51488994100072</v>
      </c>
      <c r="AU176">
        <v>0.86894586894586889</v>
      </c>
      <c r="AV176">
        <v>56</v>
      </c>
      <c r="AW176" s="30">
        <v>4.1785714285714288</v>
      </c>
      <c r="AX176" s="29">
        <v>0.8928571428571429</v>
      </c>
      <c r="AY176" t="s">
        <v>1223</v>
      </c>
      <c r="AZ176" s="20" t="s">
        <v>142</v>
      </c>
      <c r="BA176" s="20" t="s">
        <v>69</v>
      </c>
      <c r="BB176" s="20" t="s">
        <v>632</v>
      </c>
      <c r="BC176" s="20">
        <v>183</v>
      </c>
      <c r="BD176" s="23">
        <v>2.3556523563932102E-2</v>
      </c>
      <c r="BE176" s="20"/>
      <c r="BF176" s="20"/>
      <c r="BG176" s="20"/>
    </row>
    <row r="177" spans="1:59" x14ac:dyDescent="0.3">
      <c r="A177" t="s">
        <v>7</v>
      </c>
      <c r="B177" s="20" t="s">
        <v>140</v>
      </c>
      <c r="C177" s="20" t="s">
        <v>404</v>
      </c>
      <c r="D177" s="20" t="s">
        <v>109</v>
      </c>
      <c r="E177" s="20" t="s">
        <v>105</v>
      </c>
      <c r="F177" s="21">
        <v>38</v>
      </c>
      <c r="G177" s="21">
        <v>161</v>
      </c>
      <c r="H177" s="23">
        <v>4.2368421052631575</v>
      </c>
      <c r="I177" s="21">
        <v>132</v>
      </c>
      <c r="J177" s="21">
        <v>22</v>
      </c>
      <c r="K177" s="23">
        <v>0.13664596273291926</v>
      </c>
      <c r="L177" s="21">
        <v>39</v>
      </c>
      <c r="M177" s="21">
        <v>31</v>
      </c>
      <c r="N177" s="21">
        <v>7</v>
      </c>
      <c r="O177" s="21">
        <v>0</v>
      </c>
      <c r="P177" s="21">
        <v>1</v>
      </c>
      <c r="Q177" s="21">
        <v>19</v>
      </c>
      <c r="R177" s="21">
        <v>14</v>
      </c>
      <c r="S177" s="24">
        <v>8.6956521739130432E-2</v>
      </c>
      <c r="T177" s="21">
        <v>26</v>
      </c>
      <c r="U177" s="24">
        <v>0.16149068322981366</v>
      </c>
      <c r="V177" s="21">
        <v>41</v>
      </c>
      <c r="W177" s="24">
        <v>0.25465838509316768</v>
      </c>
      <c r="X177" s="21">
        <v>10</v>
      </c>
      <c r="Y177" s="21">
        <v>4</v>
      </c>
      <c r="Z177" s="22">
        <v>0.29499999999999998</v>
      </c>
      <c r="AA177" s="23">
        <v>0.35849056603773582</v>
      </c>
      <c r="AB177" s="22">
        <v>0.41599999999999998</v>
      </c>
      <c r="AC177" s="22">
        <v>0.371</v>
      </c>
      <c r="AD177" s="22">
        <v>0.78699999999999992</v>
      </c>
      <c r="AE177" s="22">
        <v>7.6000000000000012E-2</v>
      </c>
      <c r="AF177" s="21">
        <v>14</v>
      </c>
      <c r="AG177" s="21">
        <v>1</v>
      </c>
      <c r="AH177" s="21">
        <v>0</v>
      </c>
      <c r="AI177" s="21">
        <v>49</v>
      </c>
      <c r="AJ177" s="21">
        <v>8</v>
      </c>
      <c r="AK177" s="21">
        <v>1</v>
      </c>
      <c r="AL177" s="21">
        <v>40</v>
      </c>
      <c r="AM177" s="21">
        <v>25</v>
      </c>
      <c r="AN177" s="20" t="s">
        <v>975</v>
      </c>
      <c r="AO177" s="23">
        <v>23.875776397515526</v>
      </c>
      <c r="AP177" s="21">
        <v>107.05902388026681</v>
      </c>
      <c r="AQ177" s="22">
        <v>0.36223602484472051</v>
      </c>
      <c r="AR177" s="23">
        <v>2.4244471908573564</v>
      </c>
      <c r="AS177" s="23">
        <v>28.657740209565059</v>
      </c>
      <c r="AT177">
        <v>123.20563076056935</v>
      </c>
      <c r="AU177">
        <v>0.86894586894586889</v>
      </c>
      <c r="AV177">
        <v>56</v>
      </c>
      <c r="AW177" s="30">
        <v>2.875</v>
      </c>
      <c r="AX177" s="29">
        <v>0.6785714285714286</v>
      </c>
      <c r="AY177" t="s">
        <v>1223</v>
      </c>
      <c r="AZ177" s="20" t="s">
        <v>141</v>
      </c>
      <c r="BA177" s="20" t="s">
        <v>69</v>
      </c>
      <c r="BB177" s="20" t="s">
        <v>630</v>
      </c>
      <c r="BC177" s="20">
        <v>106</v>
      </c>
      <c r="BD177" s="23">
        <v>1.505867820408296E-2</v>
      </c>
      <c r="BE177" s="20"/>
      <c r="BF177" s="20"/>
      <c r="BG177" s="20"/>
    </row>
    <row r="178" spans="1:59" x14ac:dyDescent="0.3">
      <c r="A178" t="s">
        <v>7</v>
      </c>
      <c r="B178" s="20" t="s">
        <v>94</v>
      </c>
      <c r="C178" s="20" t="s">
        <v>402</v>
      </c>
      <c r="D178" s="20" t="s">
        <v>109</v>
      </c>
      <c r="E178" s="20" t="s">
        <v>101</v>
      </c>
      <c r="F178" s="21">
        <v>38</v>
      </c>
      <c r="G178" s="21">
        <v>148</v>
      </c>
      <c r="H178" s="23">
        <v>3.8947368421052633</v>
      </c>
      <c r="I178" s="21">
        <v>131</v>
      </c>
      <c r="J178" s="21">
        <v>19</v>
      </c>
      <c r="K178" s="23">
        <v>0.12837837837837837</v>
      </c>
      <c r="L178" s="21">
        <v>34</v>
      </c>
      <c r="M178" s="21">
        <v>28</v>
      </c>
      <c r="N178" s="21">
        <v>6</v>
      </c>
      <c r="O178" s="21">
        <v>0</v>
      </c>
      <c r="P178" s="21">
        <v>0</v>
      </c>
      <c r="Q178" s="21">
        <v>20</v>
      </c>
      <c r="R178" s="21">
        <v>13</v>
      </c>
      <c r="S178" s="24">
        <v>8.7837837837837843E-2</v>
      </c>
      <c r="T178" s="21">
        <v>31</v>
      </c>
      <c r="U178" s="24">
        <v>0.20945945945945946</v>
      </c>
      <c r="V178" s="21">
        <v>44</v>
      </c>
      <c r="W178" s="24">
        <v>0.29729729729729731</v>
      </c>
      <c r="X178" s="21">
        <v>6</v>
      </c>
      <c r="Y178" s="21">
        <v>3</v>
      </c>
      <c r="Z178" s="22">
        <v>0.26</v>
      </c>
      <c r="AA178" s="23">
        <v>0.33663366336633666</v>
      </c>
      <c r="AB178" s="22">
        <v>0.33800000000000002</v>
      </c>
      <c r="AC178" s="22">
        <v>0.30499999999999999</v>
      </c>
      <c r="AD178" s="22">
        <v>0.64300000000000002</v>
      </c>
      <c r="AE178" s="22">
        <v>4.4999999999999984E-2</v>
      </c>
      <c r="AF178" s="21">
        <v>3</v>
      </c>
      <c r="AG178" s="21">
        <v>1</v>
      </c>
      <c r="AH178" s="21">
        <v>0</v>
      </c>
      <c r="AI178" s="21">
        <v>40</v>
      </c>
      <c r="AJ178" s="21">
        <v>6</v>
      </c>
      <c r="AK178" s="21">
        <v>1</v>
      </c>
      <c r="AL178" s="21">
        <v>34</v>
      </c>
      <c r="AM178" s="21">
        <v>27</v>
      </c>
      <c r="AN178" s="20" t="s">
        <v>1504</v>
      </c>
      <c r="AO178" s="23">
        <v>14.856756756756756</v>
      </c>
      <c r="AP178" s="21">
        <v>69.179639207790274</v>
      </c>
      <c r="AQ178" s="22">
        <v>0.29506756756756752</v>
      </c>
      <c r="AR178" s="23">
        <v>-6.4156040405945411</v>
      </c>
      <c r="AS178" s="23">
        <v>17.699472771633655</v>
      </c>
      <c r="AT178">
        <v>79.613289711260293</v>
      </c>
      <c r="AU178">
        <v>0.86894586894586889</v>
      </c>
      <c r="AV178">
        <v>56</v>
      </c>
      <c r="AW178" s="30">
        <v>2.6428571428571428</v>
      </c>
      <c r="AX178" s="29">
        <v>0.6785714285714286</v>
      </c>
      <c r="AY178" t="s">
        <v>1224</v>
      </c>
      <c r="AZ178" s="20" t="s">
        <v>137</v>
      </c>
      <c r="BA178" s="20" t="s">
        <v>69</v>
      </c>
      <c r="BB178" s="20" t="s">
        <v>628</v>
      </c>
      <c r="BC178" s="20">
        <v>101</v>
      </c>
      <c r="BD178" s="23">
        <v>-4.3348675949963118E-2</v>
      </c>
      <c r="BE178" s="20"/>
      <c r="BF178" s="20"/>
      <c r="BG178" s="20"/>
    </row>
    <row r="179" spans="1:59" x14ac:dyDescent="0.3">
      <c r="A179" t="s">
        <v>7</v>
      </c>
      <c r="B179" s="20" t="s">
        <v>89</v>
      </c>
      <c r="C179" s="20" t="s">
        <v>407</v>
      </c>
      <c r="D179" s="20" t="s">
        <v>91</v>
      </c>
      <c r="E179" s="20" t="s">
        <v>113</v>
      </c>
      <c r="F179" s="21">
        <v>37</v>
      </c>
      <c r="G179" s="21">
        <v>156</v>
      </c>
      <c r="H179" s="23">
        <v>4.2162162162162158</v>
      </c>
      <c r="I179" s="21">
        <v>124</v>
      </c>
      <c r="J179" s="21">
        <v>29</v>
      </c>
      <c r="K179" s="23">
        <v>0.1858974358974359</v>
      </c>
      <c r="L179" s="21">
        <v>36</v>
      </c>
      <c r="M179" s="21">
        <v>20</v>
      </c>
      <c r="N179" s="21">
        <v>8</v>
      </c>
      <c r="O179" s="21">
        <v>0</v>
      </c>
      <c r="P179" s="21">
        <v>8</v>
      </c>
      <c r="Q179" s="21">
        <v>39</v>
      </c>
      <c r="R179" s="21">
        <v>21</v>
      </c>
      <c r="S179" s="24">
        <v>0.13461538461538461</v>
      </c>
      <c r="T179" s="21">
        <v>27</v>
      </c>
      <c r="U179" s="24">
        <v>0.17307692307692307</v>
      </c>
      <c r="V179" s="21">
        <v>56</v>
      </c>
      <c r="W179" s="24">
        <v>0.35897435897435898</v>
      </c>
      <c r="X179" s="21">
        <v>0</v>
      </c>
      <c r="Y179" s="21">
        <v>0</v>
      </c>
      <c r="Z179" s="22">
        <v>0.28999999999999998</v>
      </c>
      <c r="AA179" s="23">
        <v>0.30769230769230771</v>
      </c>
      <c r="AB179" s="22">
        <v>0.42299999999999999</v>
      </c>
      <c r="AC179" s="22">
        <v>0.54800000000000004</v>
      </c>
      <c r="AD179" s="22">
        <v>0.97100000000000009</v>
      </c>
      <c r="AE179" s="22">
        <v>0.25800000000000006</v>
      </c>
      <c r="AF179" s="21">
        <v>9</v>
      </c>
      <c r="AG179" s="21">
        <v>2</v>
      </c>
      <c r="AH179" s="21">
        <v>0</v>
      </c>
      <c r="AI179" s="21">
        <v>68</v>
      </c>
      <c r="AJ179" s="21">
        <v>16</v>
      </c>
      <c r="AK179" s="21">
        <v>4</v>
      </c>
      <c r="AL179" s="21">
        <v>23</v>
      </c>
      <c r="AM179" s="21">
        <v>34</v>
      </c>
      <c r="AN179" s="20" t="s">
        <v>1509</v>
      </c>
      <c r="AO179" s="23">
        <v>30.538974358974357</v>
      </c>
      <c r="AP179" s="21">
        <v>155.79959368384934</v>
      </c>
      <c r="AQ179" s="22">
        <v>0.42134615384615376</v>
      </c>
      <c r="AR179" s="23">
        <v>10.367571299161799</v>
      </c>
      <c r="AS179" s="23">
        <v>35.786165776915844</v>
      </c>
      <c r="AT179">
        <v>179.29723732141352</v>
      </c>
      <c r="AU179">
        <v>0.86894586894586889</v>
      </c>
      <c r="AV179">
        <v>56</v>
      </c>
      <c r="AW179" s="30">
        <v>2.7857142857142856</v>
      </c>
      <c r="AX179" s="29">
        <v>0.6607142857142857</v>
      </c>
      <c r="AY179" t="s">
        <v>1223</v>
      </c>
      <c r="AZ179" s="20" t="s">
        <v>143</v>
      </c>
      <c r="BA179" s="20" t="s">
        <v>69</v>
      </c>
      <c r="BB179" s="20" t="s">
        <v>633</v>
      </c>
      <c r="BC179" s="20">
        <v>91</v>
      </c>
      <c r="BD179" s="23">
        <v>6.6458790379242308E-2</v>
      </c>
      <c r="BE179" s="20"/>
      <c r="BF179" s="20"/>
      <c r="BG179" s="20"/>
    </row>
    <row r="180" spans="1:59" x14ac:dyDescent="0.3">
      <c r="A180" t="s">
        <v>7</v>
      </c>
      <c r="B180" s="20" t="s">
        <v>121</v>
      </c>
      <c r="C180" s="20" t="s">
        <v>1077</v>
      </c>
      <c r="D180" s="20" t="s">
        <v>109</v>
      </c>
      <c r="E180" s="20" t="s">
        <v>101</v>
      </c>
      <c r="F180" s="21">
        <v>34</v>
      </c>
      <c r="G180" s="21">
        <v>136</v>
      </c>
      <c r="H180" s="23">
        <v>4</v>
      </c>
      <c r="I180" s="21">
        <v>125</v>
      </c>
      <c r="J180" s="21">
        <v>17</v>
      </c>
      <c r="K180" s="23">
        <v>0.125</v>
      </c>
      <c r="L180" s="21">
        <v>26</v>
      </c>
      <c r="M180" s="21">
        <v>21</v>
      </c>
      <c r="N180" s="21">
        <v>4</v>
      </c>
      <c r="O180" s="21">
        <v>0</v>
      </c>
      <c r="P180" s="21">
        <v>1</v>
      </c>
      <c r="Q180" s="21">
        <v>17</v>
      </c>
      <c r="R180" s="21">
        <v>11</v>
      </c>
      <c r="S180" s="24">
        <v>8.0882352941176475E-2</v>
      </c>
      <c r="T180" s="21">
        <v>19</v>
      </c>
      <c r="U180" s="24">
        <v>0.13970588235294118</v>
      </c>
      <c r="V180" s="21">
        <v>31</v>
      </c>
      <c r="W180" s="24">
        <v>0.22794117647058823</v>
      </c>
      <c r="X180" s="21">
        <v>2</v>
      </c>
      <c r="Y180" s="21">
        <v>2</v>
      </c>
      <c r="Z180" s="22">
        <v>0.20799999999999999</v>
      </c>
      <c r="AA180" s="23">
        <v>0.23809523809523808</v>
      </c>
      <c r="AB180" s="22">
        <v>0.27200000000000002</v>
      </c>
      <c r="AC180" s="22">
        <v>0.26400000000000001</v>
      </c>
      <c r="AD180" s="22">
        <v>0.53600000000000003</v>
      </c>
      <c r="AE180" s="22">
        <v>5.6000000000000022E-2</v>
      </c>
      <c r="AF180" s="21">
        <v>0</v>
      </c>
      <c r="AG180" s="21">
        <v>0</v>
      </c>
      <c r="AH180" s="21">
        <v>0</v>
      </c>
      <c r="AI180" s="21">
        <v>33</v>
      </c>
      <c r="AJ180" s="21">
        <v>5</v>
      </c>
      <c r="AK180" s="21">
        <v>4</v>
      </c>
      <c r="AL180" s="21">
        <v>37</v>
      </c>
      <c r="AM180" s="21">
        <v>35</v>
      </c>
      <c r="AN180" s="20" t="s">
        <v>1613</v>
      </c>
      <c r="AO180" s="23">
        <v>8.4110294117647051</v>
      </c>
      <c r="AP180" s="21">
        <v>41.062582215110325</v>
      </c>
      <c r="AQ180" s="22">
        <v>0.24602941176470589</v>
      </c>
      <c r="AR180" s="23">
        <v>-11.694714876316013</v>
      </c>
      <c r="AS180" s="23">
        <v>10.465085437623411</v>
      </c>
      <c r="AT180">
        <v>47.255627401651559</v>
      </c>
      <c r="AU180">
        <v>0.86894586894586889</v>
      </c>
      <c r="AV180">
        <v>56</v>
      </c>
      <c r="AW180" s="30">
        <v>2.4285714285714284</v>
      </c>
      <c r="AX180" s="29">
        <v>0.6071428571428571</v>
      </c>
      <c r="AY180" t="s">
        <v>1224</v>
      </c>
      <c r="AZ180" s="20" t="s">
        <v>1076</v>
      </c>
      <c r="BA180" s="20" t="s">
        <v>69</v>
      </c>
      <c r="BB180" s="20" t="s">
        <v>1078</v>
      </c>
      <c r="BC180" s="20">
        <v>105</v>
      </c>
      <c r="BD180" s="23">
        <v>-8.5990550561147155E-2</v>
      </c>
      <c r="BE180" s="20"/>
      <c r="BF180" s="20"/>
      <c r="BG180" s="20"/>
    </row>
    <row r="181" spans="1:59" x14ac:dyDescent="0.3">
      <c r="A181" t="s">
        <v>7</v>
      </c>
      <c r="B181" s="20" t="s">
        <v>128</v>
      </c>
      <c r="C181" s="20" t="s">
        <v>405</v>
      </c>
      <c r="D181" s="20" t="s">
        <v>109</v>
      </c>
      <c r="E181" s="20" t="s">
        <v>101</v>
      </c>
      <c r="F181" s="21">
        <v>31</v>
      </c>
      <c r="G181" s="21">
        <v>137</v>
      </c>
      <c r="H181" s="23">
        <v>4.419354838709677</v>
      </c>
      <c r="I181" s="21">
        <v>119</v>
      </c>
      <c r="J181" s="21">
        <v>24</v>
      </c>
      <c r="K181" s="23">
        <v>0.17518248175182483</v>
      </c>
      <c r="L181" s="21">
        <v>39</v>
      </c>
      <c r="M181" s="21">
        <v>26</v>
      </c>
      <c r="N181" s="21">
        <v>6</v>
      </c>
      <c r="O181" s="21">
        <v>1</v>
      </c>
      <c r="P181" s="21">
        <v>6</v>
      </c>
      <c r="Q181" s="21">
        <v>26</v>
      </c>
      <c r="R181" s="21">
        <v>16</v>
      </c>
      <c r="S181" s="24">
        <v>0.11678832116788321</v>
      </c>
      <c r="T181" s="21">
        <v>32</v>
      </c>
      <c r="U181" s="24">
        <v>0.23357664233576642</v>
      </c>
      <c r="V181" s="21">
        <v>54</v>
      </c>
      <c r="W181" s="24">
        <v>0.39416058394160586</v>
      </c>
      <c r="X181" s="21">
        <v>14</v>
      </c>
      <c r="Y181" s="21">
        <v>5</v>
      </c>
      <c r="Z181" s="22">
        <v>0.32800000000000001</v>
      </c>
      <c r="AA181" s="23">
        <v>0.40243902439024393</v>
      </c>
      <c r="AB181" s="22">
        <v>0.40899999999999997</v>
      </c>
      <c r="AC181" s="22">
        <v>0.54600000000000004</v>
      </c>
      <c r="AD181" s="22">
        <v>0.95500000000000007</v>
      </c>
      <c r="AE181" s="22">
        <v>0.21800000000000003</v>
      </c>
      <c r="AF181" s="21">
        <v>1</v>
      </c>
      <c r="AG181" s="21">
        <v>1</v>
      </c>
      <c r="AH181" s="21">
        <v>0</v>
      </c>
      <c r="AI181" s="21">
        <v>65</v>
      </c>
      <c r="AJ181" s="21">
        <v>13</v>
      </c>
      <c r="AK181" s="21">
        <v>1</v>
      </c>
      <c r="AL181" s="21">
        <v>24</v>
      </c>
      <c r="AM181" s="21">
        <v>23</v>
      </c>
      <c r="AN181" s="20" t="s">
        <v>1383</v>
      </c>
      <c r="AO181" s="23">
        <v>28.182481751824817</v>
      </c>
      <c r="AP181" s="21">
        <v>151.61029165868217</v>
      </c>
      <c r="AQ181" s="22">
        <v>0.41416058394160582</v>
      </c>
      <c r="AR181" s="23">
        <v>8.248834215066573</v>
      </c>
      <c r="AS181" s="23">
        <v>30.571574237196728</v>
      </c>
      <c r="AT181">
        <v>174.47610613835229</v>
      </c>
      <c r="AU181">
        <v>0.86894586894586889</v>
      </c>
      <c r="AV181">
        <v>56</v>
      </c>
      <c r="AW181" s="30">
        <v>2.4464285714285716</v>
      </c>
      <c r="AX181" s="29">
        <v>0.5535714285714286</v>
      </c>
      <c r="AY181" t="s">
        <v>1224</v>
      </c>
      <c r="AZ181" s="20" t="s">
        <v>145</v>
      </c>
      <c r="BA181" s="20" t="s">
        <v>69</v>
      </c>
      <c r="BB181" s="20" t="s">
        <v>631</v>
      </c>
      <c r="BC181" s="20">
        <v>82</v>
      </c>
      <c r="BD181" s="23">
        <v>6.0210468723113669E-2</v>
      </c>
      <c r="BE181" s="20"/>
      <c r="BF181" s="20"/>
      <c r="BG181" s="20"/>
    </row>
    <row r="182" spans="1:59" x14ac:dyDescent="0.3">
      <c r="A182" t="s">
        <v>7</v>
      </c>
      <c r="B182" s="20" t="s">
        <v>116</v>
      </c>
      <c r="C182" s="20" t="s">
        <v>408</v>
      </c>
      <c r="D182" s="20" t="s">
        <v>100</v>
      </c>
      <c r="E182" s="20" t="s">
        <v>105</v>
      </c>
      <c r="F182" s="21">
        <v>31</v>
      </c>
      <c r="G182" s="21">
        <v>125</v>
      </c>
      <c r="H182" s="23">
        <v>4.032258064516129</v>
      </c>
      <c r="I182" s="21">
        <v>108</v>
      </c>
      <c r="J182" s="21">
        <v>22</v>
      </c>
      <c r="K182" s="23">
        <v>0.17599999999999999</v>
      </c>
      <c r="L182" s="21">
        <v>36</v>
      </c>
      <c r="M182" s="21">
        <v>29</v>
      </c>
      <c r="N182" s="21">
        <v>6</v>
      </c>
      <c r="O182" s="21">
        <v>1</v>
      </c>
      <c r="P182" s="21">
        <v>0</v>
      </c>
      <c r="Q182" s="21">
        <v>14</v>
      </c>
      <c r="R182" s="21">
        <v>6</v>
      </c>
      <c r="S182" s="24">
        <v>4.8000000000000001E-2</v>
      </c>
      <c r="T182" s="21">
        <v>31</v>
      </c>
      <c r="U182" s="24">
        <v>0.248</v>
      </c>
      <c r="V182" s="21">
        <v>37</v>
      </c>
      <c r="W182" s="24">
        <v>0.29599999999999999</v>
      </c>
      <c r="X182" s="21">
        <v>9</v>
      </c>
      <c r="Y182" s="21">
        <v>4</v>
      </c>
      <c r="Z182" s="22">
        <v>0.33300000000000002</v>
      </c>
      <c r="AA182" s="23">
        <v>0.45</v>
      </c>
      <c r="AB182" s="22">
        <v>0.39500000000000002</v>
      </c>
      <c r="AC182" s="22">
        <v>0.40699999999999997</v>
      </c>
      <c r="AD182" s="22">
        <v>0.80200000000000005</v>
      </c>
      <c r="AE182" s="22">
        <v>7.3999999999999955E-2</v>
      </c>
      <c r="AF182" s="21">
        <v>7</v>
      </c>
      <c r="AG182" s="21">
        <v>3</v>
      </c>
      <c r="AH182" s="21">
        <v>1</v>
      </c>
      <c r="AI182" s="21">
        <v>44</v>
      </c>
      <c r="AJ182" s="21">
        <v>7</v>
      </c>
      <c r="AK182" s="21">
        <v>1</v>
      </c>
      <c r="AL182" s="21">
        <v>21</v>
      </c>
      <c r="AM182" s="21">
        <v>24</v>
      </c>
      <c r="AN182" s="20" t="s">
        <v>1072</v>
      </c>
      <c r="AO182" s="23">
        <v>19.057279999999999</v>
      </c>
      <c r="AP182" s="21">
        <v>111.11138239279424</v>
      </c>
      <c r="AQ182" s="22">
        <v>0.35669354838709671</v>
      </c>
      <c r="AR182" s="23">
        <v>1.2798916822903925</v>
      </c>
      <c r="AS182" s="23">
        <v>21.647355206131774</v>
      </c>
      <c r="AT182">
        <v>127.86916465531404</v>
      </c>
      <c r="AU182">
        <v>0.86894586894586889</v>
      </c>
      <c r="AV182">
        <v>56</v>
      </c>
      <c r="AW182" s="30">
        <v>2.2321428571428572</v>
      </c>
      <c r="AX182" s="29">
        <v>0.5535714285714286</v>
      </c>
      <c r="AY182" t="s">
        <v>1224</v>
      </c>
      <c r="AZ182" s="20" t="s">
        <v>144</v>
      </c>
      <c r="BA182" s="20" t="s">
        <v>69</v>
      </c>
      <c r="BB182" s="20" t="s">
        <v>634</v>
      </c>
      <c r="BC182" s="20">
        <v>80</v>
      </c>
      <c r="BD182" s="23">
        <v>1.0239133458323141E-2</v>
      </c>
      <c r="BE182" s="20"/>
      <c r="BF182" s="20"/>
      <c r="BG182" s="20"/>
    </row>
    <row r="183" spans="1:59" x14ac:dyDescent="0.3">
      <c r="A183" t="s">
        <v>7</v>
      </c>
      <c r="B183" s="20" t="s">
        <v>150</v>
      </c>
      <c r="C183" s="20" t="s">
        <v>1231</v>
      </c>
      <c r="D183" s="20" t="s">
        <v>100</v>
      </c>
      <c r="E183" s="20" t="s">
        <v>101</v>
      </c>
      <c r="F183" s="21">
        <v>30</v>
      </c>
      <c r="G183" s="21">
        <v>122</v>
      </c>
      <c r="H183" s="23">
        <v>4.0666666666666664</v>
      </c>
      <c r="I183" s="21">
        <v>108</v>
      </c>
      <c r="J183" s="21">
        <v>15</v>
      </c>
      <c r="K183" s="23">
        <v>0.12295081967213115</v>
      </c>
      <c r="L183" s="21">
        <v>33</v>
      </c>
      <c r="M183" s="21">
        <v>29</v>
      </c>
      <c r="N183" s="21">
        <v>4</v>
      </c>
      <c r="O183" s="21">
        <v>0</v>
      </c>
      <c r="P183" s="21">
        <v>0</v>
      </c>
      <c r="Q183" s="21">
        <v>23</v>
      </c>
      <c r="R183" s="21">
        <v>10</v>
      </c>
      <c r="S183" s="24">
        <v>8.1967213114754092E-2</v>
      </c>
      <c r="T183" s="21">
        <v>14</v>
      </c>
      <c r="U183" s="24">
        <v>0.11475409836065574</v>
      </c>
      <c r="V183" s="21">
        <v>24</v>
      </c>
      <c r="W183" s="24">
        <v>0.19672131147540983</v>
      </c>
      <c r="X183" s="21">
        <v>0</v>
      </c>
      <c r="Y183" s="21">
        <v>0</v>
      </c>
      <c r="Z183" s="22">
        <v>0.30599999999999999</v>
      </c>
      <c r="AA183" s="23">
        <v>0.34375</v>
      </c>
      <c r="AB183" s="22">
        <v>0.36899999999999999</v>
      </c>
      <c r="AC183" s="22">
        <v>0.34300000000000003</v>
      </c>
      <c r="AD183" s="22">
        <v>0.71199999999999997</v>
      </c>
      <c r="AE183" s="22">
        <v>3.7000000000000033E-2</v>
      </c>
      <c r="AF183" s="21">
        <v>2</v>
      </c>
      <c r="AG183" s="21">
        <v>2</v>
      </c>
      <c r="AH183" s="21">
        <v>0</v>
      </c>
      <c r="AI183" s="21">
        <v>37</v>
      </c>
      <c r="AJ183" s="21">
        <v>4</v>
      </c>
      <c r="AK183" s="21">
        <v>6</v>
      </c>
      <c r="AL183" s="21">
        <v>34</v>
      </c>
      <c r="AM183" s="21">
        <v>19</v>
      </c>
      <c r="AN183" s="20" t="s">
        <v>1635</v>
      </c>
      <c r="AO183" s="23">
        <v>13.157704918032785</v>
      </c>
      <c r="AP183" s="21">
        <v>87.353508396540946</v>
      </c>
      <c r="AQ183" s="22">
        <v>0.3215573770491803</v>
      </c>
      <c r="AR183" s="23">
        <v>-2.4783151991504919</v>
      </c>
      <c r="AS183" s="23">
        <v>17.400329200118698</v>
      </c>
      <c r="AT183">
        <v>100.52813589241271</v>
      </c>
      <c r="AU183">
        <v>0.86894586894586889</v>
      </c>
      <c r="AV183">
        <v>56</v>
      </c>
      <c r="AW183" s="30">
        <v>2.1785714285714284</v>
      </c>
      <c r="AX183" s="29">
        <v>0.5357142857142857</v>
      </c>
      <c r="AY183" t="s">
        <v>1224</v>
      </c>
      <c r="AZ183" s="20" t="s">
        <v>1230</v>
      </c>
      <c r="BA183" s="20" t="s">
        <v>69</v>
      </c>
      <c r="BB183" s="20" t="s">
        <v>1232</v>
      </c>
      <c r="BC183" s="20">
        <v>96</v>
      </c>
      <c r="BD183" s="23">
        <v>-2.0314059009430261E-2</v>
      </c>
      <c r="BE183" s="20"/>
      <c r="BF183" s="20"/>
      <c r="BG183" s="20"/>
    </row>
    <row r="184" spans="1:59" x14ac:dyDescent="0.3">
      <c r="A184" t="s">
        <v>7</v>
      </c>
      <c r="B184" s="20" t="s">
        <v>943</v>
      </c>
      <c r="C184" s="20" t="s">
        <v>916</v>
      </c>
      <c r="D184" s="20" t="s">
        <v>109</v>
      </c>
      <c r="E184" s="20" t="s">
        <v>105</v>
      </c>
      <c r="F184" s="21">
        <v>25</v>
      </c>
      <c r="G184" s="21">
        <v>106</v>
      </c>
      <c r="H184" s="23">
        <v>4.24</v>
      </c>
      <c r="I184" s="21">
        <v>93</v>
      </c>
      <c r="J184" s="21">
        <v>25</v>
      </c>
      <c r="K184" s="23">
        <v>0.23584905660377359</v>
      </c>
      <c r="L184" s="21">
        <v>29</v>
      </c>
      <c r="M184" s="21">
        <v>17</v>
      </c>
      <c r="N184" s="21">
        <v>8</v>
      </c>
      <c r="O184" s="21">
        <v>0</v>
      </c>
      <c r="P184" s="21">
        <v>4</v>
      </c>
      <c r="Q184" s="21">
        <v>18</v>
      </c>
      <c r="R184" s="21">
        <v>8</v>
      </c>
      <c r="S184" s="24">
        <v>7.5471698113207544E-2</v>
      </c>
      <c r="T184" s="21">
        <v>33</v>
      </c>
      <c r="U184" s="24">
        <v>0.31132075471698112</v>
      </c>
      <c r="V184" s="21">
        <v>45</v>
      </c>
      <c r="W184" s="24">
        <v>0.42452830188679247</v>
      </c>
      <c r="X184" s="21">
        <v>8</v>
      </c>
      <c r="Y184" s="21">
        <v>0</v>
      </c>
      <c r="Z184" s="22">
        <v>0.312</v>
      </c>
      <c r="AA184" s="23">
        <v>0.43859649122807015</v>
      </c>
      <c r="AB184" s="22">
        <v>0.38700000000000001</v>
      </c>
      <c r="AC184" s="22">
        <v>0.52700000000000002</v>
      </c>
      <c r="AD184" s="22">
        <v>0.91400000000000003</v>
      </c>
      <c r="AE184" s="22">
        <v>0.21500000000000002</v>
      </c>
      <c r="AF184" s="21">
        <v>4</v>
      </c>
      <c r="AG184" s="21">
        <v>1</v>
      </c>
      <c r="AH184" s="21">
        <v>0</v>
      </c>
      <c r="AI184" s="21">
        <v>49</v>
      </c>
      <c r="AJ184" s="21">
        <v>12</v>
      </c>
      <c r="AK184" s="21">
        <v>0</v>
      </c>
      <c r="AL184" s="21">
        <v>13</v>
      </c>
      <c r="AM184" s="21">
        <v>18</v>
      </c>
      <c r="AN184" s="20" t="s">
        <v>1368</v>
      </c>
      <c r="AO184" s="23">
        <v>21.969811320754715</v>
      </c>
      <c r="AP184" s="21">
        <v>140.8244266371525</v>
      </c>
      <c r="AQ184" s="22">
        <v>0.39707547169811319</v>
      </c>
      <c r="AR184" s="23">
        <v>4.8075080343802936</v>
      </c>
      <c r="AS184" s="23">
        <v>22.079117102597785</v>
      </c>
      <c r="AT184">
        <v>162.06352049062468</v>
      </c>
      <c r="AU184">
        <v>0.86894586894586889</v>
      </c>
      <c r="AV184">
        <v>56</v>
      </c>
      <c r="AW184" s="30">
        <v>1.8928571428571428</v>
      </c>
      <c r="AX184" s="29">
        <v>0.44642857142857145</v>
      </c>
      <c r="AY184" t="s">
        <v>1224</v>
      </c>
      <c r="AZ184" s="20" t="s">
        <v>915</v>
      </c>
      <c r="BA184" s="20" t="s">
        <v>69</v>
      </c>
      <c r="BB184" s="20" t="s">
        <v>917</v>
      </c>
      <c r="BC184" s="20">
        <v>57</v>
      </c>
      <c r="BD184" s="23">
        <v>4.5353849380946165E-2</v>
      </c>
      <c r="BE184" s="20"/>
      <c r="BF184" s="20"/>
      <c r="BG184" s="20"/>
    </row>
    <row r="185" spans="1:59" x14ac:dyDescent="0.3">
      <c r="A185" t="s">
        <v>7</v>
      </c>
      <c r="B185" s="20" t="s">
        <v>125</v>
      </c>
      <c r="C185" s="20" t="s">
        <v>411</v>
      </c>
      <c r="D185" s="20" t="s">
        <v>109</v>
      </c>
      <c r="E185" s="20" t="s">
        <v>105</v>
      </c>
      <c r="F185" s="21">
        <v>28</v>
      </c>
      <c r="G185" s="21">
        <v>114</v>
      </c>
      <c r="H185" s="23">
        <v>4.0714285714285712</v>
      </c>
      <c r="I185" s="21">
        <v>91</v>
      </c>
      <c r="J185" s="21">
        <v>19</v>
      </c>
      <c r="K185" s="23">
        <v>0.16666666666666666</v>
      </c>
      <c r="L185" s="21">
        <v>27</v>
      </c>
      <c r="M185" s="21">
        <v>19</v>
      </c>
      <c r="N185" s="21">
        <v>5</v>
      </c>
      <c r="O185" s="21">
        <v>1</v>
      </c>
      <c r="P185" s="21">
        <v>2</v>
      </c>
      <c r="Q185" s="21">
        <v>23</v>
      </c>
      <c r="R185" s="21">
        <v>20</v>
      </c>
      <c r="S185" s="24">
        <v>0.17543859649122806</v>
      </c>
      <c r="T185" s="21">
        <v>20</v>
      </c>
      <c r="U185" s="24">
        <v>0.17543859649122806</v>
      </c>
      <c r="V185" s="21">
        <v>42</v>
      </c>
      <c r="W185" s="24">
        <v>0.36842105263157893</v>
      </c>
      <c r="X185" s="21">
        <v>5</v>
      </c>
      <c r="Y185" s="21">
        <v>0</v>
      </c>
      <c r="Z185" s="22">
        <v>0.29699999999999999</v>
      </c>
      <c r="AA185" s="23">
        <v>0.36231884057971014</v>
      </c>
      <c r="AB185" s="22">
        <v>0.439</v>
      </c>
      <c r="AC185" s="22">
        <v>0.44</v>
      </c>
      <c r="AD185" s="22">
        <v>0.879</v>
      </c>
      <c r="AE185" s="22">
        <v>0.14300000000000002</v>
      </c>
      <c r="AF185" s="21">
        <v>3</v>
      </c>
      <c r="AG185" s="21">
        <v>0</v>
      </c>
      <c r="AH185" s="21">
        <v>0</v>
      </c>
      <c r="AI185" s="21">
        <v>40</v>
      </c>
      <c r="AJ185" s="21">
        <v>8</v>
      </c>
      <c r="AK185" s="21">
        <v>2</v>
      </c>
      <c r="AL185" s="21">
        <v>19</v>
      </c>
      <c r="AM185" s="21">
        <v>20</v>
      </c>
      <c r="AN185" s="20" t="s">
        <v>1262</v>
      </c>
      <c r="AO185" s="23">
        <v>20.454736842105266</v>
      </c>
      <c r="AP185" s="21">
        <v>131.35794428838196</v>
      </c>
      <c r="AQ185" s="22">
        <v>0.3950877192982456</v>
      </c>
      <c r="AR185" s="23">
        <v>4.9732920697888146</v>
      </c>
      <c r="AS185" s="23">
        <v>23.548418803532154</v>
      </c>
      <c r="AT185">
        <v>151.16930637777727</v>
      </c>
      <c r="AU185">
        <v>0.86894586894586889</v>
      </c>
      <c r="AV185">
        <v>56</v>
      </c>
      <c r="AW185" s="30">
        <v>2.0357142857142856</v>
      </c>
      <c r="AX185" s="29">
        <v>0.5</v>
      </c>
      <c r="AY185" t="s">
        <v>1224</v>
      </c>
      <c r="AZ185" s="20" t="s">
        <v>149</v>
      </c>
      <c r="BA185" s="20" t="s">
        <v>69</v>
      </c>
      <c r="BB185" s="20" t="s">
        <v>637</v>
      </c>
      <c r="BC185" s="20">
        <v>69</v>
      </c>
      <c r="BD185" s="23">
        <v>4.3625369033235217E-2</v>
      </c>
      <c r="BE185" s="20"/>
      <c r="BF185" s="20"/>
      <c r="BG185" s="20"/>
    </row>
    <row r="186" spans="1:59" x14ac:dyDescent="0.3">
      <c r="A186" t="s">
        <v>7</v>
      </c>
      <c r="B186" s="20" t="s">
        <v>333</v>
      </c>
      <c r="C186" s="20" t="s">
        <v>1114</v>
      </c>
      <c r="D186" s="20" t="s">
        <v>91</v>
      </c>
      <c r="E186" s="20" t="s">
        <v>105</v>
      </c>
      <c r="F186" s="21">
        <v>25</v>
      </c>
      <c r="G186" s="21">
        <v>102</v>
      </c>
      <c r="H186" s="23">
        <v>4.08</v>
      </c>
      <c r="I186" s="21">
        <v>88</v>
      </c>
      <c r="J186" s="21">
        <v>17</v>
      </c>
      <c r="K186" s="23">
        <v>0.16666666666666666</v>
      </c>
      <c r="L186" s="21">
        <v>20</v>
      </c>
      <c r="M186" s="21">
        <v>14</v>
      </c>
      <c r="N186" s="21">
        <v>3</v>
      </c>
      <c r="O186" s="21">
        <v>0</v>
      </c>
      <c r="P186" s="21">
        <v>3</v>
      </c>
      <c r="Q186" s="21">
        <v>10</v>
      </c>
      <c r="R186" s="21">
        <v>12</v>
      </c>
      <c r="S186" s="24">
        <v>0.11764705882352941</v>
      </c>
      <c r="T186" s="21">
        <v>19</v>
      </c>
      <c r="U186" s="24">
        <v>0.18627450980392157</v>
      </c>
      <c r="V186" s="21">
        <v>34</v>
      </c>
      <c r="W186" s="24">
        <v>0.33333333333333331</v>
      </c>
      <c r="X186" s="21">
        <v>4</v>
      </c>
      <c r="Y186" s="21">
        <v>1</v>
      </c>
      <c r="Z186" s="22">
        <v>0.22700000000000001</v>
      </c>
      <c r="AA186" s="23">
        <v>0.25757575757575757</v>
      </c>
      <c r="AB186" s="22">
        <v>0.33300000000000002</v>
      </c>
      <c r="AC186" s="22">
        <v>0.36399999999999999</v>
      </c>
      <c r="AD186" s="22">
        <v>0.69700000000000006</v>
      </c>
      <c r="AE186" s="22">
        <v>0.13699999999999998</v>
      </c>
      <c r="AF186" s="21">
        <v>2</v>
      </c>
      <c r="AG186" s="21">
        <v>0</v>
      </c>
      <c r="AH186" s="21">
        <v>0</v>
      </c>
      <c r="AI186" s="21">
        <v>32</v>
      </c>
      <c r="AJ186" s="21">
        <v>6</v>
      </c>
      <c r="AK186" s="21">
        <v>0</v>
      </c>
      <c r="AL186" s="21">
        <v>26</v>
      </c>
      <c r="AM186" s="21">
        <v>17</v>
      </c>
      <c r="AN186" s="20" t="s">
        <v>1466</v>
      </c>
      <c r="AO186" s="23">
        <v>12.203529411764706</v>
      </c>
      <c r="AP186" s="21">
        <v>83.509753788605195</v>
      </c>
      <c r="AQ186" s="22">
        <v>0.31656862745098041</v>
      </c>
      <c r="AR186" s="23">
        <v>-2.5145144181065731</v>
      </c>
      <c r="AS186" s="23">
        <v>14.105335817347994</v>
      </c>
      <c r="AT186">
        <v>96.104667474755487</v>
      </c>
      <c r="AU186">
        <v>0.86894586894586889</v>
      </c>
      <c r="AV186">
        <v>56</v>
      </c>
      <c r="AW186" s="30">
        <v>1.8214285714285714</v>
      </c>
      <c r="AX186" s="29">
        <v>0.44642857142857145</v>
      </c>
      <c r="AY186" t="s">
        <v>1224</v>
      </c>
      <c r="AZ186" s="20" t="s">
        <v>1113</v>
      </c>
      <c r="BA186" s="20" t="s">
        <v>69</v>
      </c>
      <c r="BB186" s="20" t="s">
        <v>1115</v>
      </c>
      <c r="BC186" s="20">
        <v>66</v>
      </c>
      <c r="BD186" s="23">
        <v>-2.4652102138299735E-2</v>
      </c>
      <c r="BE186" s="20"/>
      <c r="BF186" s="20"/>
      <c r="BG186" s="20"/>
    </row>
    <row r="187" spans="1:59" x14ac:dyDescent="0.3">
      <c r="A187" t="s">
        <v>7</v>
      </c>
      <c r="B187" s="20" t="s">
        <v>943</v>
      </c>
      <c r="C187" s="20" t="s">
        <v>409</v>
      </c>
      <c r="D187" s="20" t="s">
        <v>109</v>
      </c>
      <c r="E187" s="20" t="s">
        <v>101</v>
      </c>
      <c r="F187" s="21">
        <v>24</v>
      </c>
      <c r="G187" s="21">
        <v>97</v>
      </c>
      <c r="H187" s="23">
        <v>4.041666666666667</v>
      </c>
      <c r="I187" s="21">
        <v>85</v>
      </c>
      <c r="J187" s="21">
        <v>21</v>
      </c>
      <c r="K187" s="23">
        <v>0.21649484536082475</v>
      </c>
      <c r="L187" s="21">
        <v>26</v>
      </c>
      <c r="M187" s="21">
        <v>16</v>
      </c>
      <c r="N187" s="21">
        <v>5</v>
      </c>
      <c r="O187" s="21">
        <v>2</v>
      </c>
      <c r="P187" s="21">
        <v>3</v>
      </c>
      <c r="Q187" s="21">
        <v>17</v>
      </c>
      <c r="R187" s="21">
        <v>11</v>
      </c>
      <c r="S187" s="24">
        <v>0.1134020618556701</v>
      </c>
      <c r="T187" s="21">
        <v>18</v>
      </c>
      <c r="U187" s="24">
        <v>0.18556701030927836</v>
      </c>
      <c r="V187" s="21">
        <v>32</v>
      </c>
      <c r="W187" s="24">
        <v>0.32989690721649484</v>
      </c>
      <c r="X187" s="21">
        <v>5</v>
      </c>
      <c r="Y187" s="21">
        <v>1</v>
      </c>
      <c r="Z187" s="22">
        <v>0.30599999999999999</v>
      </c>
      <c r="AA187" s="23">
        <v>0.359375</v>
      </c>
      <c r="AB187" s="22">
        <v>0.39200000000000002</v>
      </c>
      <c r="AC187" s="22">
        <v>0.51800000000000002</v>
      </c>
      <c r="AD187" s="22">
        <v>0.91</v>
      </c>
      <c r="AE187" s="22">
        <v>0.21200000000000002</v>
      </c>
      <c r="AF187" s="21">
        <v>1</v>
      </c>
      <c r="AG187" s="21">
        <v>0</v>
      </c>
      <c r="AH187" s="21">
        <v>0</v>
      </c>
      <c r="AI187" s="21">
        <v>44</v>
      </c>
      <c r="AJ187" s="21">
        <v>10</v>
      </c>
      <c r="AK187" s="21">
        <v>1</v>
      </c>
      <c r="AL187" s="21">
        <v>21</v>
      </c>
      <c r="AM187" s="21">
        <v>18</v>
      </c>
      <c r="AN187" s="20" t="s">
        <v>914</v>
      </c>
      <c r="AO187" s="23">
        <v>18.452783505154638</v>
      </c>
      <c r="AP187" s="21">
        <v>139.74599353105316</v>
      </c>
      <c r="AQ187" s="22">
        <v>0.39628865979381439</v>
      </c>
      <c r="AR187" s="23">
        <v>4.3329575162848357</v>
      </c>
      <c r="AS187" s="23">
        <v>20.13810921078575</v>
      </c>
      <c r="AT187">
        <v>160.82243845704807</v>
      </c>
      <c r="AU187">
        <v>0.86894586894586889</v>
      </c>
      <c r="AV187">
        <v>56</v>
      </c>
      <c r="AW187" s="30">
        <v>1.7321428571428572</v>
      </c>
      <c r="AX187" s="29">
        <v>0.42857142857142855</v>
      </c>
      <c r="AY187" t="s">
        <v>1224</v>
      </c>
      <c r="AZ187" s="20" t="s">
        <v>147</v>
      </c>
      <c r="BA187" s="20" t="s">
        <v>69</v>
      </c>
      <c r="BB187" s="20" t="s">
        <v>635</v>
      </c>
      <c r="BC187" s="20">
        <v>64</v>
      </c>
      <c r="BD187" s="23">
        <v>4.4669665116338513E-2</v>
      </c>
      <c r="BE187" s="20"/>
      <c r="BF187" s="20"/>
      <c r="BG187" s="20"/>
    </row>
    <row r="188" spans="1:59" x14ac:dyDescent="0.3">
      <c r="A188" t="s">
        <v>7</v>
      </c>
      <c r="B188" s="20" t="s">
        <v>114</v>
      </c>
      <c r="C188" s="20" t="s">
        <v>1059</v>
      </c>
      <c r="D188" s="20" t="s">
        <v>100</v>
      </c>
      <c r="E188" s="20" t="s">
        <v>113</v>
      </c>
      <c r="F188" s="21">
        <v>25</v>
      </c>
      <c r="G188" s="21">
        <v>96</v>
      </c>
      <c r="H188" s="23">
        <v>3.84</v>
      </c>
      <c r="I188" s="21">
        <v>81</v>
      </c>
      <c r="J188" s="21">
        <v>16</v>
      </c>
      <c r="K188" s="23">
        <v>0.16666666666666666</v>
      </c>
      <c r="L188" s="21">
        <v>23</v>
      </c>
      <c r="M188" s="21">
        <v>20</v>
      </c>
      <c r="N188" s="21">
        <v>2</v>
      </c>
      <c r="O188" s="21">
        <v>1</v>
      </c>
      <c r="P188" s="21">
        <v>0</v>
      </c>
      <c r="Q188" s="21">
        <v>10</v>
      </c>
      <c r="R188" s="21">
        <v>12</v>
      </c>
      <c r="S188" s="24">
        <v>0.125</v>
      </c>
      <c r="T188" s="21">
        <v>24</v>
      </c>
      <c r="U188" s="24">
        <v>0.25</v>
      </c>
      <c r="V188" s="21">
        <v>36</v>
      </c>
      <c r="W188" s="24">
        <v>0.375</v>
      </c>
      <c r="X188" s="21">
        <v>0</v>
      </c>
      <c r="Y188" s="21">
        <v>0</v>
      </c>
      <c r="Z188" s="22">
        <v>0.28399999999999997</v>
      </c>
      <c r="AA188" s="23">
        <v>0.39655172413793105</v>
      </c>
      <c r="AB188" s="22">
        <v>0.38500000000000001</v>
      </c>
      <c r="AC188" s="22">
        <v>0.33300000000000002</v>
      </c>
      <c r="AD188" s="22">
        <v>0.71799999999999997</v>
      </c>
      <c r="AE188" s="22">
        <v>4.9000000000000044E-2</v>
      </c>
      <c r="AF188" s="21">
        <v>2</v>
      </c>
      <c r="AG188" s="21">
        <v>1</v>
      </c>
      <c r="AH188" s="21">
        <v>0</v>
      </c>
      <c r="AI188" s="21">
        <v>27</v>
      </c>
      <c r="AJ188" s="21">
        <v>3</v>
      </c>
      <c r="AK188" s="21">
        <v>2</v>
      </c>
      <c r="AL188" s="21">
        <v>21</v>
      </c>
      <c r="AM188" s="21">
        <v>13</v>
      </c>
      <c r="AN188" s="20" t="s">
        <v>1636</v>
      </c>
      <c r="AO188" s="23">
        <v>11.360416666666666</v>
      </c>
      <c r="AP188" s="21">
        <v>88.885154691516163</v>
      </c>
      <c r="AQ188" s="22">
        <v>0.33</v>
      </c>
      <c r="AR188" s="23">
        <v>-1.2453741837933987</v>
      </c>
      <c r="AS188" s="23">
        <v>14.396837802516783</v>
      </c>
      <c r="AT188">
        <v>102.29078457941696</v>
      </c>
      <c r="AU188">
        <v>0.86894586894586889</v>
      </c>
      <c r="AV188">
        <v>56</v>
      </c>
      <c r="AW188" s="30">
        <v>1.7142857142857142</v>
      </c>
      <c r="AX188" s="29">
        <v>0.44642857142857145</v>
      </c>
      <c r="AY188" t="s">
        <v>1224</v>
      </c>
      <c r="AZ188" s="20" t="s">
        <v>1058</v>
      </c>
      <c r="BA188" s="20" t="s">
        <v>69</v>
      </c>
      <c r="BB188" s="20" t="s">
        <v>1060</v>
      </c>
      <c r="BC188" s="20">
        <v>58</v>
      </c>
      <c r="BD188" s="23">
        <v>-1.2972647747847904E-2</v>
      </c>
      <c r="BE188" s="20"/>
      <c r="BF188" s="20"/>
      <c r="BG188" s="20"/>
    </row>
    <row r="189" spans="1:59" x14ac:dyDescent="0.3">
      <c r="A189" t="s">
        <v>7</v>
      </c>
      <c r="B189" s="20" t="s">
        <v>102</v>
      </c>
      <c r="C189" s="20" t="s">
        <v>410</v>
      </c>
      <c r="D189" s="20" t="s">
        <v>100</v>
      </c>
      <c r="E189" s="20" t="s">
        <v>105</v>
      </c>
      <c r="F189" s="21">
        <v>31</v>
      </c>
      <c r="G189" s="21">
        <v>72</v>
      </c>
      <c r="H189" s="23">
        <v>2.3225806451612905</v>
      </c>
      <c r="I189" s="21">
        <v>61</v>
      </c>
      <c r="J189" s="21">
        <v>7</v>
      </c>
      <c r="K189" s="23">
        <v>9.7222222222222224E-2</v>
      </c>
      <c r="L189" s="21">
        <v>11</v>
      </c>
      <c r="M189" s="21">
        <v>7</v>
      </c>
      <c r="N189" s="21">
        <v>4</v>
      </c>
      <c r="O189" s="21">
        <v>0</v>
      </c>
      <c r="P189" s="21">
        <v>0</v>
      </c>
      <c r="Q189" s="21">
        <v>1</v>
      </c>
      <c r="R189" s="21">
        <v>8</v>
      </c>
      <c r="S189" s="24">
        <v>0.1111111111111111</v>
      </c>
      <c r="T189" s="21">
        <v>22</v>
      </c>
      <c r="U189" s="24">
        <v>0.30555555555555558</v>
      </c>
      <c r="V189" s="21">
        <v>30</v>
      </c>
      <c r="W189" s="24">
        <v>0.41666666666666669</v>
      </c>
      <c r="X189" s="21">
        <v>7</v>
      </c>
      <c r="Y189" s="21">
        <v>1</v>
      </c>
      <c r="Z189" s="22">
        <v>0.18</v>
      </c>
      <c r="AA189" s="23">
        <v>0.28205128205128205</v>
      </c>
      <c r="AB189" s="22">
        <v>0.29599999999999999</v>
      </c>
      <c r="AC189" s="22">
        <v>0.246</v>
      </c>
      <c r="AD189" s="22">
        <v>0.54200000000000004</v>
      </c>
      <c r="AE189" s="22">
        <v>6.6000000000000003E-2</v>
      </c>
      <c r="AF189" s="21">
        <v>2</v>
      </c>
      <c r="AG189" s="21">
        <v>0</v>
      </c>
      <c r="AH189" s="21">
        <v>1</v>
      </c>
      <c r="AI189" s="21">
        <v>15</v>
      </c>
      <c r="AJ189" s="21">
        <v>4</v>
      </c>
      <c r="AK189" s="21">
        <v>3</v>
      </c>
      <c r="AL189" s="21">
        <v>18</v>
      </c>
      <c r="AM189" s="21">
        <v>10</v>
      </c>
      <c r="AN189" s="20" t="s">
        <v>1651</v>
      </c>
      <c r="AO189" s="23">
        <v>5.137777777777778</v>
      </c>
      <c r="AP189" s="21">
        <v>42.564950769090217</v>
      </c>
      <c r="AQ189" s="22">
        <v>0.25732394366197181</v>
      </c>
      <c r="AR189" s="23">
        <v>-5.4841837303129024</v>
      </c>
      <c r="AS189" s="23">
        <v>6.2474752594197343</v>
      </c>
      <c r="AT189">
        <v>48.984582688362842</v>
      </c>
      <c r="AU189">
        <v>0.86894586894586889</v>
      </c>
      <c r="AV189">
        <v>56</v>
      </c>
      <c r="AW189" s="30">
        <v>1.2857142857142858</v>
      </c>
      <c r="AX189" s="29">
        <v>0.5535714285714286</v>
      </c>
      <c r="AY189" t="s">
        <v>1224</v>
      </c>
      <c r="AZ189" s="20" t="s">
        <v>148</v>
      </c>
      <c r="BA189" s="20" t="s">
        <v>69</v>
      </c>
      <c r="BB189" s="20" t="s">
        <v>636</v>
      </c>
      <c r="BC189" s="20">
        <v>39</v>
      </c>
      <c r="BD189" s="23">
        <v>-7.6169218476568087E-2</v>
      </c>
      <c r="BE189" s="20"/>
      <c r="BF189" s="20"/>
      <c r="BG189" s="20"/>
    </row>
    <row r="190" spans="1:59" x14ac:dyDescent="0.3">
      <c r="A190" t="s">
        <v>7</v>
      </c>
      <c r="B190" s="20" t="s">
        <v>97</v>
      </c>
      <c r="C190" s="20" t="s">
        <v>1117</v>
      </c>
      <c r="D190" s="20" t="s">
        <v>91</v>
      </c>
      <c r="E190" s="20" t="s">
        <v>113</v>
      </c>
      <c r="F190" s="21">
        <v>17</v>
      </c>
      <c r="G190" s="21">
        <v>65</v>
      </c>
      <c r="H190" s="23">
        <v>3.8235294117647061</v>
      </c>
      <c r="I190" s="21">
        <v>54</v>
      </c>
      <c r="J190" s="21">
        <v>5</v>
      </c>
      <c r="K190" s="23">
        <v>7.6923076923076927E-2</v>
      </c>
      <c r="L190" s="21">
        <v>11</v>
      </c>
      <c r="M190" s="21">
        <v>9</v>
      </c>
      <c r="N190" s="21">
        <v>2</v>
      </c>
      <c r="O190" s="21">
        <v>0</v>
      </c>
      <c r="P190" s="21">
        <v>0</v>
      </c>
      <c r="Q190" s="21">
        <v>5</v>
      </c>
      <c r="R190" s="21">
        <v>9</v>
      </c>
      <c r="S190" s="24">
        <v>0.13846153846153847</v>
      </c>
      <c r="T190" s="21">
        <v>16</v>
      </c>
      <c r="U190" s="24">
        <v>0.24615384615384617</v>
      </c>
      <c r="V190" s="21">
        <v>25</v>
      </c>
      <c r="W190" s="24">
        <v>0.38461538461538464</v>
      </c>
      <c r="X190" s="21">
        <v>0</v>
      </c>
      <c r="Y190" s="21">
        <v>0</v>
      </c>
      <c r="Z190" s="22">
        <v>0.20399999999999999</v>
      </c>
      <c r="AA190" s="23">
        <v>0.28947368421052633</v>
      </c>
      <c r="AB190" s="22">
        <v>0.33800000000000002</v>
      </c>
      <c r="AC190" s="22">
        <v>0.24099999999999999</v>
      </c>
      <c r="AD190" s="22">
        <v>0.57899999999999996</v>
      </c>
      <c r="AE190" s="22">
        <v>3.7000000000000005E-2</v>
      </c>
      <c r="AF190" s="21">
        <v>2</v>
      </c>
      <c r="AG190" s="21">
        <v>0</v>
      </c>
      <c r="AH190" s="21">
        <v>0</v>
      </c>
      <c r="AI190" s="21">
        <v>13</v>
      </c>
      <c r="AJ190" s="21">
        <v>2</v>
      </c>
      <c r="AK190" s="21">
        <v>0</v>
      </c>
      <c r="AL190" s="21">
        <v>11</v>
      </c>
      <c r="AM190" s="21">
        <v>12</v>
      </c>
      <c r="AN190" s="20" t="s">
        <v>1597</v>
      </c>
      <c r="AO190" s="23">
        <v>5.3679999999999994</v>
      </c>
      <c r="AP190" s="21">
        <v>52.217486920154307</v>
      </c>
      <c r="AQ190" s="22">
        <v>0.27999999999999997</v>
      </c>
      <c r="AR190" s="23">
        <v>-3.6693090601318556</v>
      </c>
      <c r="AS190" s="23">
        <v>6.9217719722656623</v>
      </c>
      <c r="AT190">
        <v>60.092911176964471</v>
      </c>
      <c r="AU190">
        <v>0.86894586894586889</v>
      </c>
      <c r="AV190">
        <v>56</v>
      </c>
      <c r="AW190" s="30">
        <v>1.1607142857142858</v>
      </c>
      <c r="AX190" s="29">
        <v>0.30357142857142855</v>
      </c>
      <c r="AY190" t="s">
        <v>1224</v>
      </c>
      <c r="AZ190" s="20" t="s">
        <v>1116</v>
      </c>
      <c r="BA190" s="20" t="s">
        <v>69</v>
      </c>
      <c r="BB190" s="20" t="s">
        <v>1118</v>
      </c>
      <c r="BC190" s="20">
        <v>38</v>
      </c>
      <c r="BD190" s="23">
        <v>-5.6450908617413163E-2</v>
      </c>
      <c r="BE190" s="20"/>
      <c r="BF190" s="20"/>
      <c r="BG190" s="20"/>
    </row>
    <row r="191" spans="1:59" x14ac:dyDescent="0.3">
      <c r="A191" t="s">
        <v>7</v>
      </c>
      <c r="B191" s="20" t="s">
        <v>157</v>
      </c>
      <c r="C191" s="20" t="s">
        <v>1430</v>
      </c>
      <c r="D191" s="20" t="s">
        <v>156</v>
      </c>
      <c r="E191" s="20" t="s">
        <v>101</v>
      </c>
      <c r="F191" s="21">
        <v>15</v>
      </c>
      <c r="G191" s="21">
        <v>58</v>
      </c>
      <c r="H191" s="23">
        <v>3.8666666666666667</v>
      </c>
      <c r="I191" s="21">
        <v>49</v>
      </c>
      <c r="J191" s="21">
        <v>5</v>
      </c>
      <c r="K191" s="23">
        <v>8.6206896551724144E-2</v>
      </c>
      <c r="L191" s="21">
        <v>9</v>
      </c>
      <c r="M191" s="21">
        <v>6</v>
      </c>
      <c r="N191" s="21">
        <v>3</v>
      </c>
      <c r="O191" s="21">
        <v>0</v>
      </c>
      <c r="P191" s="21">
        <v>0</v>
      </c>
      <c r="Q191" s="21">
        <v>3</v>
      </c>
      <c r="R191" s="21">
        <v>6</v>
      </c>
      <c r="S191" s="24">
        <v>0.10344827586206896</v>
      </c>
      <c r="T191" s="21">
        <v>13</v>
      </c>
      <c r="U191" s="24">
        <v>0.22413793103448276</v>
      </c>
      <c r="V191" s="21">
        <v>19</v>
      </c>
      <c r="W191" s="24">
        <v>0.32758620689655171</v>
      </c>
      <c r="X191" s="21">
        <v>0</v>
      </c>
      <c r="Y191" s="21">
        <v>0</v>
      </c>
      <c r="Z191" s="22">
        <v>0.184</v>
      </c>
      <c r="AA191" s="23">
        <v>0.25</v>
      </c>
      <c r="AB191" s="22">
        <v>0.31</v>
      </c>
      <c r="AC191" s="22">
        <v>0.245</v>
      </c>
      <c r="AD191" s="22">
        <v>0.55499999999999994</v>
      </c>
      <c r="AE191" s="22">
        <v>6.0999999999999999E-2</v>
      </c>
      <c r="AF191" s="21">
        <v>3</v>
      </c>
      <c r="AG191" s="21">
        <v>0</v>
      </c>
      <c r="AH191" s="21">
        <v>0</v>
      </c>
      <c r="AI191" s="21">
        <v>12</v>
      </c>
      <c r="AJ191" s="21">
        <v>3</v>
      </c>
      <c r="AK191" s="21">
        <v>2</v>
      </c>
      <c r="AL191" s="21">
        <v>16</v>
      </c>
      <c r="AM191" s="21">
        <v>11</v>
      </c>
      <c r="AN191" s="20" t="s">
        <v>1652</v>
      </c>
      <c r="AO191" s="23">
        <v>3.9558620689655171</v>
      </c>
      <c r="AP191" s="21">
        <v>45.959151905774441</v>
      </c>
      <c r="AQ191" s="22">
        <v>0.26637931034482759</v>
      </c>
      <c r="AR191" s="23">
        <v>-3.961109221549092</v>
      </c>
      <c r="AS191" s="23">
        <v>5.4893938535133096</v>
      </c>
      <c r="AT191">
        <v>52.890696127628949</v>
      </c>
      <c r="AU191">
        <v>0.86894586894586889</v>
      </c>
      <c r="AV191">
        <v>56</v>
      </c>
      <c r="AW191" s="30">
        <v>1.0357142857142858</v>
      </c>
      <c r="AX191" s="29">
        <v>0.26785714285714285</v>
      </c>
      <c r="AY191" t="s">
        <v>1224</v>
      </c>
      <c r="AZ191" s="20" t="s">
        <v>1431</v>
      </c>
      <c r="BA191" s="20" t="s">
        <v>69</v>
      </c>
      <c r="BB191" s="20" t="s">
        <v>1432</v>
      </c>
      <c r="BC191" s="20">
        <v>36</v>
      </c>
      <c r="BD191" s="23">
        <v>-6.8294986578432623E-2</v>
      </c>
      <c r="BE191" s="20"/>
      <c r="BF191" s="20"/>
      <c r="BG191" s="20"/>
    </row>
    <row r="192" spans="1:59" x14ac:dyDescent="0.3">
      <c r="A192" t="s">
        <v>7</v>
      </c>
      <c r="B192" s="20" t="s">
        <v>943</v>
      </c>
      <c r="C192" s="20" t="s">
        <v>1074</v>
      </c>
      <c r="D192" s="20" t="s">
        <v>109</v>
      </c>
      <c r="E192" s="20" t="s">
        <v>101</v>
      </c>
      <c r="F192" s="21">
        <v>14</v>
      </c>
      <c r="G192" s="21">
        <v>47</v>
      </c>
      <c r="H192" s="23">
        <v>3.3571428571428572</v>
      </c>
      <c r="I192" s="21">
        <v>40</v>
      </c>
      <c r="J192" s="21">
        <v>8</v>
      </c>
      <c r="K192" s="23">
        <v>0.1702127659574468</v>
      </c>
      <c r="L192" s="21">
        <v>7</v>
      </c>
      <c r="M192" s="21">
        <v>5</v>
      </c>
      <c r="N192" s="21">
        <v>2</v>
      </c>
      <c r="O192" s="21">
        <v>0</v>
      </c>
      <c r="P192" s="21">
        <v>0</v>
      </c>
      <c r="Q192" s="21">
        <v>6</v>
      </c>
      <c r="R192" s="21">
        <v>5</v>
      </c>
      <c r="S192" s="24">
        <v>0.10638297872340426</v>
      </c>
      <c r="T192" s="21">
        <v>10</v>
      </c>
      <c r="U192" s="24">
        <v>0.21276595744680851</v>
      </c>
      <c r="V192" s="21">
        <v>15</v>
      </c>
      <c r="W192" s="24">
        <v>0.31914893617021278</v>
      </c>
      <c r="X192" s="21">
        <v>1</v>
      </c>
      <c r="Y192" s="21">
        <v>0</v>
      </c>
      <c r="Z192" s="22">
        <v>0.17499999999999999</v>
      </c>
      <c r="AA192" s="23">
        <v>0.23333333333333334</v>
      </c>
      <c r="AB192" s="22">
        <v>0.29799999999999999</v>
      </c>
      <c r="AC192" s="22">
        <v>0.22500000000000001</v>
      </c>
      <c r="AD192" s="22">
        <v>0.52300000000000002</v>
      </c>
      <c r="AE192" s="22">
        <v>5.0000000000000017E-2</v>
      </c>
      <c r="AF192" s="21">
        <v>2</v>
      </c>
      <c r="AG192" s="21">
        <v>0</v>
      </c>
      <c r="AH192" s="21">
        <v>0</v>
      </c>
      <c r="AI192" s="21">
        <v>9</v>
      </c>
      <c r="AJ192" s="21">
        <v>2</v>
      </c>
      <c r="AK192" s="21">
        <v>2</v>
      </c>
      <c r="AL192" s="21">
        <v>12</v>
      </c>
      <c r="AM192" s="21">
        <v>11</v>
      </c>
      <c r="AN192" s="20" t="s">
        <v>1199</v>
      </c>
      <c r="AO192" s="23">
        <v>2.8953191489361698</v>
      </c>
      <c r="AP192" s="21">
        <v>37.521992373449443</v>
      </c>
      <c r="AQ192" s="22">
        <v>0.25276595744680846</v>
      </c>
      <c r="AR192" s="23">
        <v>-3.7662361832792892</v>
      </c>
      <c r="AS192" s="23">
        <v>3.8919301016850709</v>
      </c>
      <c r="AT192">
        <v>43.181046960920511</v>
      </c>
      <c r="AU192">
        <v>0.86894586894586889</v>
      </c>
      <c r="AV192">
        <v>56</v>
      </c>
      <c r="AW192" s="30">
        <v>0.8392857142857143</v>
      </c>
      <c r="AX192" s="29">
        <v>0.25</v>
      </c>
      <c r="AY192" t="s">
        <v>1224</v>
      </c>
      <c r="AZ192" s="20" t="s">
        <v>1073</v>
      </c>
      <c r="BA192" s="20" t="s">
        <v>69</v>
      </c>
      <c r="BB192" s="20" t="s">
        <v>1075</v>
      </c>
      <c r="BC192" s="20">
        <v>30</v>
      </c>
      <c r="BD192" s="23">
        <v>-8.013268475062317E-2</v>
      </c>
      <c r="BE192" s="20"/>
      <c r="BF192" s="20"/>
      <c r="BG192" s="20"/>
    </row>
    <row r="193" spans="1:59" x14ac:dyDescent="0.3">
      <c r="A193" t="s">
        <v>7</v>
      </c>
      <c r="B193" s="20" t="s">
        <v>146</v>
      </c>
      <c r="C193" s="20" t="s">
        <v>1467</v>
      </c>
      <c r="D193" s="20" t="s">
        <v>100</v>
      </c>
      <c r="E193" s="20" t="s">
        <v>101</v>
      </c>
      <c r="F193" s="21">
        <v>15</v>
      </c>
      <c r="G193" s="21">
        <v>50</v>
      </c>
      <c r="H193" s="23">
        <v>3.3333333333333335</v>
      </c>
      <c r="I193" s="21">
        <v>38</v>
      </c>
      <c r="J193" s="21">
        <v>4</v>
      </c>
      <c r="K193" s="23">
        <v>0.08</v>
      </c>
      <c r="L193" s="21">
        <v>7</v>
      </c>
      <c r="M193" s="21">
        <v>7</v>
      </c>
      <c r="N193" s="21">
        <v>0</v>
      </c>
      <c r="O193" s="21">
        <v>0</v>
      </c>
      <c r="P193" s="21">
        <v>0</v>
      </c>
      <c r="Q193" s="21">
        <v>2</v>
      </c>
      <c r="R193" s="21">
        <v>10</v>
      </c>
      <c r="S193" s="24">
        <v>0.2</v>
      </c>
      <c r="T193" s="21">
        <v>13</v>
      </c>
      <c r="U193" s="24">
        <v>0.26</v>
      </c>
      <c r="V193" s="21">
        <v>23</v>
      </c>
      <c r="W193" s="24">
        <v>0.46</v>
      </c>
      <c r="X193" s="21">
        <v>0</v>
      </c>
      <c r="Y193" s="21">
        <v>0</v>
      </c>
      <c r="Z193" s="22">
        <v>0.184</v>
      </c>
      <c r="AA193" s="23">
        <v>0.26923076923076922</v>
      </c>
      <c r="AB193" s="22">
        <v>0.36</v>
      </c>
      <c r="AC193" s="22">
        <v>0.184</v>
      </c>
      <c r="AD193" s="22">
        <v>0.54400000000000004</v>
      </c>
      <c r="AE193" s="22">
        <v>0</v>
      </c>
      <c r="AF193" s="21">
        <v>1</v>
      </c>
      <c r="AG193" s="21">
        <v>1</v>
      </c>
      <c r="AH193" s="21">
        <v>0</v>
      </c>
      <c r="AI193" s="21">
        <v>7</v>
      </c>
      <c r="AJ193" s="21">
        <v>0</v>
      </c>
      <c r="AK193" s="21">
        <v>1</v>
      </c>
      <c r="AL193" s="21">
        <v>7</v>
      </c>
      <c r="AM193" s="21">
        <v>12</v>
      </c>
      <c r="AN193" s="20" t="s">
        <v>1624</v>
      </c>
      <c r="AO193" s="23">
        <v>3.5291999999999994</v>
      </c>
      <c r="AP193" s="21">
        <v>42.860796100116239</v>
      </c>
      <c r="AQ193" s="22">
        <v>0.27699999999999997</v>
      </c>
      <c r="AR193" s="23">
        <v>-2.9529802134793539</v>
      </c>
      <c r="AS193" s="23">
        <v>5.1940051960571987</v>
      </c>
      <c r="AT193">
        <v>49.325047315215741</v>
      </c>
      <c r="AU193">
        <v>0.86894586894586889</v>
      </c>
      <c r="AV193">
        <v>56</v>
      </c>
      <c r="AW193" s="30">
        <v>0.8928571428571429</v>
      </c>
      <c r="AX193" s="29">
        <v>0.26785714285714285</v>
      </c>
      <c r="AY193" t="s">
        <v>1224</v>
      </c>
      <c r="AZ193" s="20" t="s">
        <v>1468</v>
      </c>
      <c r="BA193" s="20" t="s">
        <v>69</v>
      </c>
      <c r="BB193" s="20" t="s">
        <v>1469</v>
      </c>
      <c r="BC193" s="20">
        <v>26</v>
      </c>
      <c r="BD193" s="23">
        <v>-5.9059604269587077E-2</v>
      </c>
      <c r="BE193" s="20"/>
      <c r="BF193" s="20"/>
      <c r="BG193" s="20"/>
    </row>
    <row r="194" spans="1:59" x14ac:dyDescent="0.3">
      <c r="A194" t="s">
        <v>7</v>
      </c>
      <c r="B194" s="20" t="s">
        <v>161</v>
      </c>
      <c r="C194" s="20" t="s">
        <v>1501</v>
      </c>
      <c r="D194" s="20" t="s">
        <v>109</v>
      </c>
      <c r="E194" s="20" t="s">
        <v>101</v>
      </c>
      <c r="F194" s="21">
        <v>11</v>
      </c>
      <c r="G194" s="21">
        <v>40</v>
      </c>
      <c r="H194" s="23">
        <v>3.6363636363636362</v>
      </c>
      <c r="I194" s="21">
        <v>34</v>
      </c>
      <c r="J194" s="21">
        <v>5</v>
      </c>
      <c r="K194" s="23">
        <v>0.125</v>
      </c>
      <c r="L194" s="21">
        <v>11</v>
      </c>
      <c r="M194" s="21">
        <v>10</v>
      </c>
      <c r="N194" s="21">
        <v>1</v>
      </c>
      <c r="O194" s="21">
        <v>0</v>
      </c>
      <c r="P194" s="21">
        <v>0</v>
      </c>
      <c r="Q194" s="21">
        <v>4</v>
      </c>
      <c r="R194" s="21">
        <v>5</v>
      </c>
      <c r="S194" s="24">
        <v>0.125</v>
      </c>
      <c r="T194" s="21">
        <v>1</v>
      </c>
      <c r="U194" s="24">
        <v>2.5000000000000001E-2</v>
      </c>
      <c r="V194" s="21">
        <v>6</v>
      </c>
      <c r="W194" s="24">
        <v>0.15</v>
      </c>
      <c r="X194" s="21">
        <v>1</v>
      </c>
      <c r="Y194" s="21">
        <v>0</v>
      </c>
      <c r="Z194" s="22">
        <v>0.32400000000000001</v>
      </c>
      <c r="AA194" s="23">
        <v>0.33333333333333331</v>
      </c>
      <c r="AB194" s="22">
        <v>0.42499999999999999</v>
      </c>
      <c r="AC194" s="22">
        <v>0.35299999999999998</v>
      </c>
      <c r="AD194" s="22">
        <v>0.77800000000000002</v>
      </c>
      <c r="AE194" s="22">
        <v>2.899999999999997E-2</v>
      </c>
      <c r="AF194" s="21">
        <v>1</v>
      </c>
      <c r="AG194" s="21">
        <v>0</v>
      </c>
      <c r="AH194" s="21">
        <v>0</v>
      </c>
      <c r="AI194" s="21">
        <v>12</v>
      </c>
      <c r="AJ194" s="21">
        <v>1</v>
      </c>
      <c r="AK194" s="21">
        <v>2</v>
      </c>
      <c r="AL194" s="21">
        <v>8</v>
      </c>
      <c r="AM194" s="21">
        <v>14</v>
      </c>
      <c r="AN194" s="20" t="s">
        <v>1470</v>
      </c>
      <c r="AO194" s="23">
        <v>5.2799999999999994</v>
      </c>
      <c r="AP194" s="21">
        <v>104.64078375619827</v>
      </c>
      <c r="AQ194" s="22">
        <v>0.35849999999999999</v>
      </c>
      <c r="AR194" s="23">
        <v>0.47239843791216979</v>
      </c>
      <c r="AS194" s="23">
        <v>6.9899867655414116</v>
      </c>
      <c r="AT194">
        <v>120.42267245385442</v>
      </c>
      <c r="AU194">
        <v>0.86894586894586889</v>
      </c>
      <c r="AV194">
        <v>56</v>
      </c>
      <c r="AW194" s="30">
        <v>0.7142857142857143</v>
      </c>
      <c r="AX194" s="29">
        <v>0.19642857142857142</v>
      </c>
      <c r="AY194" t="s">
        <v>1224</v>
      </c>
      <c r="AZ194" s="20" t="s">
        <v>1502</v>
      </c>
      <c r="BA194" s="20" t="s">
        <v>69</v>
      </c>
      <c r="BB194" s="20" t="s">
        <v>1503</v>
      </c>
      <c r="BC194" s="20">
        <v>33</v>
      </c>
      <c r="BD194" s="23">
        <v>1.1809960947804244E-2</v>
      </c>
      <c r="BE194" s="20"/>
      <c r="BF194" s="20"/>
      <c r="BG194" s="20"/>
    </row>
    <row r="195" spans="1:59" x14ac:dyDescent="0.3">
      <c r="A195" t="s">
        <v>7</v>
      </c>
      <c r="B195" s="20" t="s">
        <v>178</v>
      </c>
      <c r="C195" s="20" t="s">
        <v>1519</v>
      </c>
      <c r="D195" s="20" t="s">
        <v>109</v>
      </c>
      <c r="E195" s="20" t="s">
        <v>92</v>
      </c>
      <c r="F195" s="21">
        <v>19</v>
      </c>
      <c r="G195" s="21">
        <v>30</v>
      </c>
      <c r="H195" s="23">
        <v>1.5789473684210527</v>
      </c>
      <c r="I195" s="21">
        <v>27</v>
      </c>
      <c r="J195" s="21">
        <v>7</v>
      </c>
      <c r="K195" s="23">
        <v>0.23333333333333334</v>
      </c>
      <c r="L195" s="21">
        <v>8</v>
      </c>
      <c r="M195" s="21">
        <v>5</v>
      </c>
      <c r="N195" s="21">
        <v>1</v>
      </c>
      <c r="O195" s="21">
        <v>0</v>
      </c>
      <c r="P195" s="21">
        <v>2</v>
      </c>
      <c r="Q195" s="21">
        <v>5</v>
      </c>
      <c r="R195" s="21">
        <v>3</v>
      </c>
      <c r="S195" s="24">
        <v>0.1</v>
      </c>
      <c r="T195" s="21">
        <v>6</v>
      </c>
      <c r="U195" s="24">
        <v>0.2</v>
      </c>
      <c r="V195" s="21">
        <v>11</v>
      </c>
      <c r="W195" s="24">
        <v>0.36666666666666664</v>
      </c>
      <c r="X195" s="21">
        <v>1</v>
      </c>
      <c r="Y195" s="21">
        <v>0</v>
      </c>
      <c r="Z195" s="22">
        <v>0.29599999999999999</v>
      </c>
      <c r="AA195" s="23">
        <v>0.31578947368421051</v>
      </c>
      <c r="AB195" s="22">
        <v>0.36699999999999999</v>
      </c>
      <c r="AC195" s="22">
        <v>0.55600000000000005</v>
      </c>
      <c r="AD195" s="22">
        <v>0.92300000000000004</v>
      </c>
      <c r="AE195" s="22">
        <v>0.26000000000000006</v>
      </c>
      <c r="AF195" s="21">
        <v>0</v>
      </c>
      <c r="AG195" s="21">
        <v>0</v>
      </c>
      <c r="AH195" s="21">
        <v>0</v>
      </c>
      <c r="AI195" s="21">
        <v>15</v>
      </c>
      <c r="AJ195" s="21">
        <v>3</v>
      </c>
      <c r="AK195" s="21">
        <v>0</v>
      </c>
      <c r="AL195" s="21">
        <v>5</v>
      </c>
      <c r="AM195" s="21">
        <v>4</v>
      </c>
      <c r="AN195" s="20" t="s">
        <v>855</v>
      </c>
      <c r="AO195" s="23">
        <v>5.9766666666666675</v>
      </c>
      <c r="AP195" s="21">
        <v>143.2829236550896</v>
      </c>
      <c r="AQ195" s="22">
        <v>0.39966666666666661</v>
      </c>
      <c r="AR195" s="23">
        <v>1.4282118719123873</v>
      </c>
      <c r="AS195" s="23">
        <v>6.3164031176343185</v>
      </c>
      <c r="AT195">
        <v>164.89280722274248</v>
      </c>
      <c r="AU195">
        <v>0.86894586894586889</v>
      </c>
      <c r="AV195">
        <v>56</v>
      </c>
      <c r="AW195" s="30">
        <v>0.5357142857142857</v>
      </c>
      <c r="AX195" s="29">
        <v>0.3392857142857143</v>
      </c>
      <c r="AY195" t="s">
        <v>1224</v>
      </c>
      <c r="AZ195" s="20" t="s">
        <v>1520</v>
      </c>
      <c r="BA195" s="20" t="s">
        <v>69</v>
      </c>
      <c r="BB195" s="20" t="s">
        <v>1521</v>
      </c>
      <c r="BC195" s="20">
        <v>19</v>
      </c>
      <c r="BD195" s="23">
        <v>4.7607062397079576E-2</v>
      </c>
      <c r="BE195" s="20"/>
      <c r="BF195" s="20"/>
      <c r="BG195" s="20"/>
    </row>
    <row r="196" spans="1:59" x14ac:dyDescent="0.3">
      <c r="A196" t="s">
        <v>7</v>
      </c>
      <c r="B196" s="20" t="s">
        <v>943</v>
      </c>
      <c r="C196" s="20" t="s">
        <v>403</v>
      </c>
      <c r="D196" s="20" t="s">
        <v>100</v>
      </c>
      <c r="E196" s="20" t="s">
        <v>105</v>
      </c>
      <c r="F196" s="21">
        <v>9</v>
      </c>
      <c r="G196" s="21">
        <v>31</v>
      </c>
      <c r="H196" s="23">
        <v>3.4444444444444446</v>
      </c>
      <c r="I196" s="21">
        <v>26</v>
      </c>
      <c r="J196" s="21">
        <v>5</v>
      </c>
      <c r="K196" s="23">
        <v>0.16129032258064516</v>
      </c>
      <c r="L196" s="21">
        <v>6</v>
      </c>
      <c r="M196" s="21">
        <v>5</v>
      </c>
      <c r="N196" s="21">
        <v>1</v>
      </c>
      <c r="O196" s="21">
        <v>0</v>
      </c>
      <c r="P196" s="21">
        <v>0</v>
      </c>
      <c r="Q196" s="21">
        <v>2</v>
      </c>
      <c r="R196" s="21">
        <v>5</v>
      </c>
      <c r="S196" s="24">
        <v>0.16129032258064516</v>
      </c>
      <c r="T196" s="21">
        <v>5</v>
      </c>
      <c r="U196" s="24">
        <v>0.16129032258064516</v>
      </c>
      <c r="V196" s="21">
        <v>10</v>
      </c>
      <c r="W196" s="24">
        <v>0.32258064516129031</v>
      </c>
      <c r="X196" s="21">
        <v>4</v>
      </c>
      <c r="Y196" s="21">
        <v>0</v>
      </c>
      <c r="Z196" s="22">
        <v>0.23100000000000001</v>
      </c>
      <c r="AA196" s="23">
        <v>0.2857142857142857</v>
      </c>
      <c r="AB196" s="22">
        <v>0.35499999999999998</v>
      </c>
      <c r="AC196" s="22">
        <v>0.26900000000000002</v>
      </c>
      <c r="AD196" s="22">
        <v>0.624</v>
      </c>
      <c r="AE196" s="22">
        <v>3.8000000000000006E-2</v>
      </c>
      <c r="AF196" s="21">
        <v>0</v>
      </c>
      <c r="AG196" s="21">
        <v>0</v>
      </c>
      <c r="AH196" s="21">
        <v>0</v>
      </c>
      <c r="AI196" s="21">
        <v>7</v>
      </c>
      <c r="AJ196" s="21">
        <v>1</v>
      </c>
      <c r="AK196" s="21">
        <v>0</v>
      </c>
      <c r="AL196" s="21">
        <v>7</v>
      </c>
      <c r="AM196" s="21">
        <v>7</v>
      </c>
      <c r="AN196" s="20" t="s">
        <v>364</v>
      </c>
      <c r="AO196" s="23">
        <v>3.6832258064516132</v>
      </c>
      <c r="AP196" s="21">
        <v>64.081785047783285</v>
      </c>
      <c r="AQ196" s="22">
        <v>0.2958064516129032</v>
      </c>
      <c r="AR196" s="23">
        <v>-1.3238912106180689</v>
      </c>
      <c r="AS196" s="23">
        <v>3.7272397432945938</v>
      </c>
      <c r="AT196">
        <v>73.746578858268634</v>
      </c>
      <c r="AU196">
        <v>0.86894586894586889</v>
      </c>
      <c r="AV196">
        <v>56</v>
      </c>
      <c r="AW196" s="30">
        <v>0.5535714285714286</v>
      </c>
      <c r="AX196" s="29">
        <v>0.16071428571428573</v>
      </c>
      <c r="AY196" t="s">
        <v>1224</v>
      </c>
      <c r="AZ196" s="20" t="s">
        <v>139</v>
      </c>
      <c r="BA196" s="20" t="s">
        <v>69</v>
      </c>
      <c r="BB196" s="20" t="s">
        <v>629</v>
      </c>
      <c r="BC196" s="20">
        <v>21</v>
      </c>
      <c r="BD196" s="23">
        <v>-4.2706168084453835E-2</v>
      </c>
      <c r="BE196" s="20"/>
      <c r="BF196" s="20"/>
      <c r="BG196" s="20"/>
    </row>
    <row r="197" spans="1:59" x14ac:dyDescent="0.3">
      <c r="A197" t="s">
        <v>7</v>
      </c>
      <c r="B197" s="20" t="s">
        <v>943</v>
      </c>
      <c r="C197" s="20" t="s">
        <v>412</v>
      </c>
      <c r="D197" s="20" t="s">
        <v>109</v>
      </c>
      <c r="E197" s="20" t="s">
        <v>101</v>
      </c>
      <c r="F197" s="21">
        <v>7</v>
      </c>
      <c r="G197" s="21">
        <v>22</v>
      </c>
      <c r="H197" s="23">
        <v>3.1428571428571428</v>
      </c>
      <c r="I197" s="21">
        <v>20</v>
      </c>
      <c r="J197" s="21">
        <v>3</v>
      </c>
      <c r="K197" s="23">
        <v>0.13636363636363635</v>
      </c>
      <c r="L197" s="21">
        <v>3</v>
      </c>
      <c r="M197" s="21">
        <v>3</v>
      </c>
      <c r="N197" s="21">
        <v>0</v>
      </c>
      <c r="O197" s="21">
        <v>0</v>
      </c>
      <c r="P197" s="21">
        <v>0</v>
      </c>
      <c r="Q197" s="21">
        <v>1</v>
      </c>
      <c r="R197" s="21">
        <v>2</v>
      </c>
      <c r="S197" s="24">
        <v>9.0909090909090912E-2</v>
      </c>
      <c r="T197" s="21">
        <v>8</v>
      </c>
      <c r="U197" s="24">
        <v>0.36363636363636365</v>
      </c>
      <c r="V197" s="21">
        <v>10</v>
      </c>
      <c r="W197" s="24">
        <v>0.45454545454545453</v>
      </c>
      <c r="X197" s="21">
        <v>0</v>
      </c>
      <c r="Y197" s="21">
        <v>0</v>
      </c>
      <c r="Z197" s="22">
        <v>0.15</v>
      </c>
      <c r="AA197" s="23">
        <v>0.25</v>
      </c>
      <c r="AB197" s="22">
        <v>0.22700000000000001</v>
      </c>
      <c r="AC197" s="22">
        <v>0.15</v>
      </c>
      <c r="AD197" s="22">
        <v>0.377</v>
      </c>
      <c r="AE197" s="22">
        <v>0</v>
      </c>
      <c r="AF197" s="21">
        <v>0</v>
      </c>
      <c r="AG197" s="21">
        <v>0</v>
      </c>
      <c r="AH197" s="21">
        <v>0</v>
      </c>
      <c r="AI197" s="21">
        <v>3</v>
      </c>
      <c r="AJ197" s="21">
        <v>0</v>
      </c>
      <c r="AK197" s="21">
        <v>1</v>
      </c>
      <c r="AL197" s="21">
        <v>4</v>
      </c>
      <c r="AM197" s="21">
        <v>3</v>
      </c>
      <c r="AN197" s="20" t="s">
        <v>845</v>
      </c>
      <c r="AO197" s="23">
        <v>0.64</v>
      </c>
      <c r="AP197" s="21">
        <v>-0.91307758138663431</v>
      </c>
      <c r="AQ197" s="22">
        <v>0.18409090909090908</v>
      </c>
      <c r="AR197" s="23">
        <v>-3.0767025982787417</v>
      </c>
      <c r="AS197" s="23">
        <v>0.50797098191734158</v>
      </c>
      <c r="AT197">
        <v>-1.0507876428416678</v>
      </c>
      <c r="AU197">
        <v>0.86894586894586889</v>
      </c>
      <c r="AV197">
        <v>56</v>
      </c>
      <c r="AW197" s="30">
        <v>0.39285714285714285</v>
      </c>
      <c r="AX197" s="29">
        <v>0.125</v>
      </c>
      <c r="AY197" t="s">
        <v>1224</v>
      </c>
      <c r="AZ197" s="20" t="s">
        <v>151</v>
      </c>
      <c r="BA197" s="20" t="s">
        <v>69</v>
      </c>
      <c r="BB197" s="20" t="s">
        <v>638</v>
      </c>
      <c r="BC197" s="20">
        <v>12</v>
      </c>
      <c r="BD197" s="23">
        <v>-0.13985011810357917</v>
      </c>
      <c r="BE197" s="20"/>
      <c r="BF197" s="20"/>
      <c r="BG197" s="20"/>
    </row>
    <row r="198" spans="1:59" x14ac:dyDescent="0.3">
      <c r="A198" t="s">
        <v>7</v>
      </c>
      <c r="B198" s="20" t="s">
        <v>943</v>
      </c>
      <c r="C198" s="20" t="s">
        <v>1234</v>
      </c>
      <c r="D198" s="20" t="s">
        <v>109</v>
      </c>
      <c r="E198" s="20" t="s">
        <v>101</v>
      </c>
      <c r="F198" s="21">
        <v>7</v>
      </c>
      <c r="G198" s="21">
        <v>22</v>
      </c>
      <c r="H198" s="23">
        <v>3.1428571428571428</v>
      </c>
      <c r="I198" s="21">
        <v>19</v>
      </c>
      <c r="J198" s="21">
        <v>1</v>
      </c>
      <c r="K198" s="23">
        <v>4.5454545454545456E-2</v>
      </c>
      <c r="L198" s="21">
        <v>2</v>
      </c>
      <c r="M198" s="21">
        <v>2</v>
      </c>
      <c r="N198" s="21">
        <v>0</v>
      </c>
      <c r="O198" s="21">
        <v>0</v>
      </c>
      <c r="P198" s="21">
        <v>0</v>
      </c>
      <c r="Q198" s="21">
        <v>0</v>
      </c>
      <c r="R198" s="21">
        <v>3</v>
      </c>
      <c r="S198" s="24">
        <v>0.13636363636363635</v>
      </c>
      <c r="T198" s="21">
        <v>5</v>
      </c>
      <c r="U198" s="24">
        <v>0.22727272727272727</v>
      </c>
      <c r="V198" s="21">
        <v>8</v>
      </c>
      <c r="W198" s="24">
        <v>0.36363636363636365</v>
      </c>
      <c r="X198" s="21">
        <v>0</v>
      </c>
      <c r="Y198" s="21">
        <v>0</v>
      </c>
      <c r="Z198" s="22">
        <v>0.105</v>
      </c>
      <c r="AA198" s="23">
        <v>0.14285714285714285</v>
      </c>
      <c r="AB198" s="22">
        <v>0.22700000000000001</v>
      </c>
      <c r="AC198" s="22">
        <v>0.105</v>
      </c>
      <c r="AD198" s="22">
        <v>0.33200000000000002</v>
      </c>
      <c r="AE198" s="22">
        <v>0</v>
      </c>
      <c r="AF198" s="21">
        <v>0</v>
      </c>
      <c r="AG198" s="21">
        <v>0</v>
      </c>
      <c r="AH198" s="21">
        <v>0</v>
      </c>
      <c r="AI198" s="21">
        <v>2</v>
      </c>
      <c r="AJ198" s="21">
        <v>0</v>
      </c>
      <c r="AK198" s="21">
        <v>1</v>
      </c>
      <c r="AL198" s="21">
        <v>10</v>
      </c>
      <c r="AM198" s="21">
        <v>2</v>
      </c>
      <c r="AN198" s="20" t="s">
        <v>1387</v>
      </c>
      <c r="AO198" s="23">
        <v>0.50545454545454549</v>
      </c>
      <c r="AP198" s="21">
        <v>-12.839590908630672</v>
      </c>
      <c r="AQ198" s="22">
        <v>0.17499999999999999</v>
      </c>
      <c r="AR198" s="23">
        <v>-3.250615641757002</v>
      </c>
      <c r="AS198" s="23">
        <v>0.3340579384390811</v>
      </c>
      <c r="AT198">
        <v>-14.776053799768414</v>
      </c>
      <c r="AU198">
        <v>0.86894586894586889</v>
      </c>
      <c r="AV198">
        <v>56</v>
      </c>
      <c r="AW198" s="30">
        <v>0.39285714285714285</v>
      </c>
      <c r="AX198" s="29">
        <v>0.125</v>
      </c>
      <c r="AY198" t="s">
        <v>1224</v>
      </c>
      <c r="AZ198" s="20" t="s">
        <v>1233</v>
      </c>
      <c r="BA198" s="20" t="s">
        <v>69</v>
      </c>
      <c r="BB198" s="20" t="s">
        <v>1235</v>
      </c>
      <c r="BC198" s="20">
        <v>14</v>
      </c>
      <c r="BD198" s="23">
        <v>-0.1477552564435001</v>
      </c>
      <c r="BE198" s="20"/>
      <c r="BF198" s="20"/>
      <c r="BG198" s="20"/>
    </row>
    <row r="199" spans="1:59" x14ac:dyDescent="0.3">
      <c r="A199" t="s">
        <v>7</v>
      </c>
      <c r="B199" s="20" t="s">
        <v>943</v>
      </c>
      <c r="C199" s="20" t="s">
        <v>1311</v>
      </c>
      <c r="D199" s="20" t="s">
        <v>156</v>
      </c>
      <c r="E199" s="20" t="s">
        <v>101</v>
      </c>
      <c r="F199" s="21">
        <v>2</v>
      </c>
      <c r="G199" s="21">
        <v>8</v>
      </c>
      <c r="H199" s="23">
        <v>4</v>
      </c>
      <c r="I199" s="21">
        <v>7</v>
      </c>
      <c r="J199" s="21">
        <v>1</v>
      </c>
      <c r="K199" s="23">
        <v>0.125</v>
      </c>
      <c r="L199" s="21">
        <v>1</v>
      </c>
      <c r="M199" s="21">
        <v>1</v>
      </c>
      <c r="N199" s="21">
        <v>0</v>
      </c>
      <c r="O199" s="21">
        <v>0</v>
      </c>
      <c r="P199" s="21">
        <v>0</v>
      </c>
      <c r="Q199" s="21">
        <v>0</v>
      </c>
      <c r="R199" s="21">
        <v>1</v>
      </c>
      <c r="S199" s="24">
        <v>0.125</v>
      </c>
      <c r="T199" s="21">
        <v>4</v>
      </c>
      <c r="U199" s="24">
        <v>0.5</v>
      </c>
      <c r="V199" s="21">
        <v>5</v>
      </c>
      <c r="W199" s="24">
        <v>0.625</v>
      </c>
      <c r="X199" s="21">
        <v>0</v>
      </c>
      <c r="Y199" s="21">
        <v>0</v>
      </c>
      <c r="Z199" s="22">
        <v>0.14299999999999999</v>
      </c>
      <c r="AA199" s="23">
        <v>0.33333333333333331</v>
      </c>
      <c r="AB199" s="22">
        <v>0.25</v>
      </c>
      <c r="AC199" s="22">
        <v>0.14299999999999999</v>
      </c>
      <c r="AD199" s="22">
        <v>0.39300000000000002</v>
      </c>
      <c r="AE199" s="22">
        <v>0</v>
      </c>
      <c r="AF199" s="21">
        <v>0</v>
      </c>
      <c r="AG199" s="21">
        <v>0</v>
      </c>
      <c r="AH199" s="21">
        <v>0</v>
      </c>
      <c r="AI199" s="21">
        <v>1</v>
      </c>
      <c r="AJ199" s="21">
        <v>0</v>
      </c>
      <c r="AK199" s="21">
        <v>0</v>
      </c>
      <c r="AL199" s="21">
        <v>0</v>
      </c>
      <c r="AM199" s="21">
        <v>2</v>
      </c>
      <c r="AN199" s="20" t="s">
        <v>96</v>
      </c>
      <c r="AO199" s="23">
        <v>0.315</v>
      </c>
      <c r="AP199" s="21">
        <v>3.2432869851608093</v>
      </c>
      <c r="AQ199" s="22">
        <v>0.19750000000000001</v>
      </c>
      <c r="AR199" s="23">
        <v>-1.025520312417566</v>
      </c>
      <c r="AS199" s="23">
        <v>0.27799735310828244</v>
      </c>
      <c r="AT199">
        <v>3.7324384648899809</v>
      </c>
      <c r="AU199">
        <v>0.86894586894586889</v>
      </c>
      <c r="AV199">
        <v>56</v>
      </c>
      <c r="AW199" s="30">
        <v>0.14285714285714285</v>
      </c>
      <c r="AX199" s="29">
        <v>3.5714285714285712E-2</v>
      </c>
      <c r="AY199" t="s">
        <v>1224</v>
      </c>
      <c r="AZ199" s="20" t="s">
        <v>1312</v>
      </c>
      <c r="BA199" s="20" t="s">
        <v>69</v>
      </c>
      <c r="BB199" s="20" t="s">
        <v>1313</v>
      </c>
      <c r="BC199" s="20">
        <v>3</v>
      </c>
      <c r="BD199" s="23">
        <v>-0.12819003905219575</v>
      </c>
      <c r="BE199" s="20"/>
      <c r="BF199" s="20"/>
      <c r="BG199" s="20"/>
    </row>
    <row r="200" spans="1:59" x14ac:dyDescent="0.3">
      <c r="A200" t="s">
        <v>7</v>
      </c>
      <c r="B200" s="20" t="s">
        <v>943</v>
      </c>
      <c r="C200" s="20" t="s">
        <v>413</v>
      </c>
      <c r="D200" s="20" t="s">
        <v>100</v>
      </c>
      <c r="E200" s="20" t="s">
        <v>113</v>
      </c>
      <c r="F200" s="21">
        <v>1</v>
      </c>
      <c r="G200" s="21">
        <v>4</v>
      </c>
      <c r="H200" s="23">
        <v>4</v>
      </c>
      <c r="I200" s="21">
        <v>2</v>
      </c>
      <c r="J200" s="21">
        <v>2</v>
      </c>
      <c r="K200" s="23">
        <v>0.5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1">
        <v>0</v>
      </c>
      <c r="R200" s="21">
        <v>2</v>
      </c>
      <c r="S200" s="24">
        <v>0.5</v>
      </c>
      <c r="T200" s="21">
        <v>2</v>
      </c>
      <c r="U200" s="24">
        <v>0.5</v>
      </c>
      <c r="V200" s="21">
        <v>4</v>
      </c>
      <c r="W200" s="24">
        <v>1</v>
      </c>
      <c r="X200" s="21">
        <v>0</v>
      </c>
      <c r="Y200" s="21">
        <v>0</v>
      </c>
      <c r="Z200" s="22">
        <v>0</v>
      </c>
      <c r="AA200" s="23" t="e">
        <v>#NUM!</v>
      </c>
      <c r="AB200" s="22">
        <v>0.5</v>
      </c>
      <c r="AC200" s="22">
        <v>0</v>
      </c>
      <c r="AD200" s="22">
        <v>0.5</v>
      </c>
      <c r="AE200" s="22">
        <v>0</v>
      </c>
      <c r="AF200" s="21">
        <v>0</v>
      </c>
      <c r="AG200" s="21">
        <v>0</v>
      </c>
      <c r="AH200" s="21">
        <v>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20" t="s">
        <v>96</v>
      </c>
      <c r="AO200" s="23">
        <v>0.26</v>
      </c>
      <c r="AP200" s="21">
        <v>30.686955934948369</v>
      </c>
      <c r="AQ200" s="22">
        <v>0.34499999999999997</v>
      </c>
      <c r="AR200" s="23">
        <v>2.8332205208650072E-4</v>
      </c>
      <c r="AS200" s="23">
        <v>0.65204215481501071</v>
      </c>
      <c r="AT200">
        <v>35.315152567760258</v>
      </c>
      <c r="AU200">
        <v>0.86894586894586889</v>
      </c>
      <c r="AV200">
        <v>56</v>
      </c>
      <c r="AW200" s="30">
        <v>7.1428571428571425E-2</v>
      </c>
      <c r="AX200" s="29">
        <v>1.7857142857142856E-2</v>
      </c>
      <c r="AY200" t="s">
        <v>1224</v>
      </c>
      <c r="AZ200" s="20" t="s">
        <v>152</v>
      </c>
      <c r="BA200" s="20" t="s">
        <v>69</v>
      </c>
      <c r="BB200" s="20" t="s">
        <v>639</v>
      </c>
      <c r="BC200" s="20">
        <v>0</v>
      </c>
      <c r="BD200" s="23">
        <v>7.0830513021625179E-5</v>
      </c>
      <c r="BE200" s="20"/>
      <c r="BF200" s="20"/>
      <c r="BG200" s="20"/>
    </row>
    <row r="201" spans="1:59" x14ac:dyDescent="0.3">
      <c r="A201" t="s">
        <v>8</v>
      </c>
      <c r="B201" s="20" t="s">
        <v>93</v>
      </c>
      <c r="C201" s="20" t="s">
        <v>420</v>
      </c>
      <c r="D201" s="20" t="s">
        <v>100</v>
      </c>
      <c r="E201" s="20" t="s">
        <v>101</v>
      </c>
      <c r="F201" s="21">
        <v>39</v>
      </c>
      <c r="G201" s="21">
        <v>169</v>
      </c>
      <c r="H201" s="23">
        <v>4.333333333333333</v>
      </c>
      <c r="I201" s="21">
        <v>130</v>
      </c>
      <c r="J201" s="21">
        <v>26</v>
      </c>
      <c r="K201" s="23">
        <v>0.15384615384615385</v>
      </c>
      <c r="L201" s="21">
        <v>31</v>
      </c>
      <c r="M201" s="21">
        <v>26</v>
      </c>
      <c r="N201" s="21">
        <v>3</v>
      </c>
      <c r="O201" s="21">
        <v>1</v>
      </c>
      <c r="P201" s="21">
        <v>1</v>
      </c>
      <c r="Q201" s="21">
        <v>14</v>
      </c>
      <c r="R201" s="21">
        <v>34</v>
      </c>
      <c r="S201" s="24">
        <v>0.20118343195266272</v>
      </c>
      <c r="T201" s="21">
        <v>37</v>
      </c>
      <c r="U201" s="24">
        <v>0.21893491124260356</v>
      </c>
      <c r="V201" s="21">
        <v>72</v>
      </c>
      <c r="W201" s="24">
        <v>0.42603550295857989</v>
      </c>
      <c r="X201" s="21">
        <v>6</v>
      </c>
      <c r="Y201" s="21">
        <v>0</v>
      </c>
      <c r="Z201" s="22">
        <v>0.23799999999999999</v>
      </c>
      <c r="AA201" s="23">
        <v>0.32608695652173914</v>
      </c>
      <c r="AB201" s="22">
        <v>0.41099999999999998</v>
      </c>
      <c r="AC201" s="22">
        <v>0.3</v>
      </c>
      <c r="AD201" s="22">
        <v>0.71099999999999997</v>
      </c>
      <c r="AE201" s="22">
        <v>6.2E-2</v>
      </c>
      <c r="AF201" s="21">
        <v>4</v>
      </c>
      <c r="AG201" s="21">
        <v>0</v>
      </c>
      <c r="AH201" s="21">
        <v>1</v>
      </c>
      <c r="AI201" s="21">
        <v>39</v>
      </c>
      <c r="AJ201" s="21">
        <v>5</v>
      </c>
      <c r="AK201" s="21">
        <v>3</v>
      </c>
      <c r="AL201" s="21">
        <v>27</v>
      </c>
      <c r="AM201" s="21">
        <v>29</v>
      </c>
      <c r="AN201" s="20" t="s">
        <v>1642</v>
      </c>
      <c r="AO201" s="23">
        <v>20.510769230769231</v>
      </c>
      <c r="AP201" s="21">
        <v>86.934766626821158</v>
      </c>
      <c r="AQ201" s="22">
        <v>0.33934523809523809</v>
      </c>
      <c r="AR201" s="23">
        <v>-0.81903378408609184</v>
      </c>
      <c r="AS201" s="23">
        <v>26.717776900147456</v>
      </c>
      <c r="AT201">
        <v>95.749830375694629</v>
      </c>
      <c r="AU201">
        <v>0.90793650793650793</v>
      </c>
      <c r="AV201">
        <v>54</v>
      </c>
      <c r="AW201" s="30">
        <v>3.1296296296296298</v>
      </c>
      <c r="AX201" s="29">
        <v>0.72222222222222221</v>
      </c>
      <c r="AY201" t="s">
        <v>1223</v>
      </c>
      <c r="AZ201" s="20" t="s">
        <v>163</v>
      </c>
      <c r="BA201" s="20" t="s">
        <v>82</v>
      </c>
      <c r="BB201" s="20" t="s">
        <v>656</v>
      </c>
      <c r="BC201" s="20">
        <v>92</v>
      </c>
      <c r="BD201" s="23">
        <v>-4.8463537519887094E-3</v>
      </c>
      <c r="BE201" s="20"/>
      <c r="BF201" s="20"/>
      <c r="BG201" s="20"/>
    </row>
    <row r="202" spans="1:59" x14ac:dyDescent="0.3">
      <c r="A202" t="s">
        <v>8</v>
      </c>
      <c r="B202" s="20" t="s">
        <v>106</v>
      </c>
      <c r="C202" s="20" t="s">
        <v>416</v>
      </c>
      <c r="D202" s="20" t="s">
        <v>100</v>
      </c>
      <c r="E202" s="20" t="s">
        <v>101</v>
      </c>
      <c r="F202" s="21">
        <v>38</v>
      </c>
      <c r="G202" s="21">
        <v>148</v>
      </c>
      <c r="H202" s="23">
        <v>3.8947368421052633</v>
      </c>
      <c r="I202" s="21">
        <v>129</v>
      </c>
      <c r="J202" s="21">
        <v>16</v>
      </c>
      <c r="K202" s="23">
        <v>0.10810810810810811</v>
      </c>
      <c r="L202" s="21">
        <v>35</v>
      </c>
      <c r="M202" s="21">
        <v>32</v>
      </c>
      <c r="N202" s="21">
        <v>3</v>
      </c>
      <c r="O202" s="21">
        <v>0</v>
      </c>
      <c r="P202" s="21">
        <v>0</v>
      </c>
      <c r="Q202" s="21">
        <v>10</v>
      </c>
      <c r="R202" s="21">
        <v>14</v>
      </c>
      <c r="S202" s="24">
        <v>9.45945945945946E-2</v>
      </c>
      <c r="T202" s="21">
        <v>16</v>
      </c>
      <c r="U202" s="24">
        <v>0.10810810810810811</v>
      </c>
      <c r="V202" s="21">
        <v>30</v>
      </c>
      <c r="W202" s="24">
        <v>0.20270270270270271</v>
      </c>
      <c r="X202" s="21">
        <v>7</v>
      </c>
      <c r="Y202" s="21">
        <v>1</v>
      </c>
      <c r="Z202" s="22">
        <v>0.27100000000000002</v>
      </c>
      <c r="AA202" s="23">
        <v>0.30701754385964913</v>
      </c>
      <c r="AB202" s="22">
        <v>0.35799999999999998</v>
      </c>
      <c r="AC202" s="22">
        <v>0.29499999999999998</v>
      </c>
      <c r="AD202" s="22">
        <v>0.65300000000000002</v>
      </c>
      <c r="AE202" s="22">
        <v>2.3999999999999966E-2</v>
      </c>
      <c r="AF202" s="21">
        <v>4</v>
      </c>
      <c r="AG202" s="21">
        <v>1</v>
      </c>
      <c r="AH202" s="21">
        <v>0</v>
      </c>
      <c r="AI202" s="21">
        <v>38</v>
      </c>
      <c r="AJ202" s="21">
        <v>3</v>
      </c>
      <c r="AK202" s="21">
        <v>5</v>
      </c>
      <c r="AL202" s="21">
        <v>43</v>
      </c>
      <c r="AM202" s="21">
        <v>34</v>
      </c>
      <c r="AN202" s="20" t="s">
        <v>1504</v>
      </c>
      <c r="AO202" s="23">
        <v>14.874864864864865</v>
      </c>
      <c r="AP202" s="21">
        <v>71.756781150245089</v>
      </c>
      <c r="AQ202" s="22">
        <v>0.30290540540540539</v>
      </c>
      <c r="AR202" s="23">
        <v>-5.4069083884206242</v>
      </c>
      <c r="AS202" s="23">
        <v>18.708168423807574</v>
      </c>
      <c r="AT202">
        <v>79.032818399745466</v>
      </c>
      <c r="AU202">
        <v>0.90793650793650793</v>
      </c>
      <c r="AV202">
        <v>54</v>
      </c>
      <c r="AW202" s="30">
        <v>2.7407407407407409</v>
      </c>
      <c r="AX202" s="29">
        <v>0.70370370370370372</v>
      </c>
      <c r="AY202" t="s">
        <v>1223</v>
      </c>
      <c r="AZ202" s="20" t="s">
        <v>154</v>
      </c>
      <c r="BA202" s="20" t="s">
        <v>82</v>
      </c>
      <c r="BB202" s="20" t="s">
        <v>640</v>
      </c>
      <c r="BC202" s="20">
        <v>114</v>
      </c>
      <c r="BD202" s="23">
        <v>-3.6533164786625841E-2</v>
      </c>
      <c r="BE202" s="20"/>
      <c r="BF202" s="20"/>
      <c r="BG202" s="20"/>
    </row>
    <row r="203" spans="1:59" x14ac:dyDescent="0.3">
      <c r="A203" t="s">
        <v>8</v>
      </c>
      <c r="B203" s="20" t="s">
        <v>157</v>
      </c>
      <c r="C203" s="20" t="s">
        <v>418</v>
      </c>
      <c r="D203" s="20" t="s">
        <v>100</v>
      </c>
      <c r="E203" s="20" t="s">
        <v>105</v>
      </c>
      <c r="F203" s="21">
        <v>32</v>
      </c>
      <c r="G203" s="21">
        <v>128</v>
      </c>
      <c r="H203" s="23">
        <v>4</v>
      </c>
      <c r="I203" s="21">
        <v>106</v>
      </c>
      <c r="J203" s="21">
        <v>16</v>
      </c>
      <c r="K203" s="23">
        <v>0.125</v>
      </c>
      <c r="L203" s="21">
        <v>22</v>
      </c>
      <c r="M203" s="21">
        <v>18</v>
      </c>
      <c r="N203" s="21">
        <v>4</v>
      </c>
      <c r="O203" s="21">
        <v>0</v>
      </c>
      <c r="P203" s="21">
        <v>0</v>
      </c>
      <c r="Q203" s="21">
        <v>12</v>
      </c>
      <c r="R203" s="21">
        <v>11</v>
      </c>
      <c r="S203" s="24">
        <v>8.59375E-2</v>
      </c>
      <c r="T203" s="21">
        <v>16</v>
      </c>
      <c r="U203" s="24">
        <v>0.125</v>
      </c>
      <c r="V203" s="21">
        <v>27</v>
      </c>
      <c r="W203" s="24">
        <v>0.2109375</v>
      </c>
      <c r="X203" s="21">
        <v>3</v>
      </c>
      <c r="Y203" s="21">
        <v>1</v>
      </c>
      <c r="Z203" s="22">
        <v>0.20799999999999999</v>
      </c>
      <c r="AA203" s="23">
        <v>0.24175824175824176</v>
      </c>
      <c r="AB203" s="22">
        <v>0.33600000000000002</v>
      </c>
      <c r="AC203" s="22">
        <v>0.245</v>
      </c>
      <c r="AD203" s="22">
        <v>0.58099999999999996</v>
      </c>
      <c r="AE203" s="22">
        <v>3.7000000000000005E-2</v>
      </c>
      <c r="AF203" s="21">
        <v>10</v>
      </c>
      <c r="AG203" s="21">
        <v>1</v>
      </c>
      <c r="AH203" s="21">
        <v>0</v>
      </c>
      <c r="AI203" s="21">
        <v>26</v>
      </c>
      <c r="AJ203" s="21">
        <v>4</v>
      </c>
      <c r="AK203" s="21">
        <v>1</v>
      </c>
      <c r="AL203" s="21">
        <v>34</v>
      </c>
      <c r="AM203" s="21">
        <v>28</v>
      </c>
      <c r="AN203" s="20" t="s">
        <v>1240</v>
      </c>
      <c r="AO203" s="23">
        <v>10.743281249999999</v>
      </c>
      <c r="AP203" s="21">
        <v>52.754873614391769</v>
      </c>
      <c r="AQ203" s="22">
        <v>0.280390625</v>
      </c>
      <c r="AR203" s="23">
        <v>-7.1822380421593159</v>
      </c>
      <c r="AS203" s="23">
        <v>13.67404460625426</v>
      </c>
      <c r="AT203">
        <v>58.104144015851077</v>
      </c>
      <c r="AU203">
        <v>0.90793650793650793</v>
      </c>
      <c r="AV203">
        <v>54</v>
      </c>
      <c r="AW203" s="30">
        <v>2.3703703703703702</v>
      </c>
      <c r="AX203" s="29">
        <v>0.59259259259259256</v>
      </c>
      <c r="AY203" t="s">
        <v>1224</v>
      </c>
      <c r="AZ203" s="20" t="s">
        <v>158</v>
      </c>
      <c r="BA203" s="20" t="s">
        <v>82</v>
      </c>
      <c r="BB203" s="20" t="s">
        <v>650</v>
      </c>
      <c r="BC203" s="20">
        <v>91</v>
      </c>
      <c r="BD203" s="23">
        <v>-5.6111234704369656E-2</v>
      </c>
      <c r="BE203" s="20"/>
      <c r="BF203" s="20"/>
      <c r="BG203" s="20"/>
    </row>
    <row r="204" spans="1:59" x14ac:dyDescent="0.3">
      <c r="A204" t="s">
        <v>8</v>
      </c>
      <c r="B204" s="20" t="s">
        <v>110</v>
      </c>
      <c r="C204" s="20" t="s">
        <v>415</v>
      </c>
      <c r="D204" s="20" t="s">
        <v>100</v>
      </c>
      <c r="E204" s="20" t="s">
        <v>105</v>
      </c>
      <c r="F204" s="21">
        <v>32</v>
      </c>
      <c r="G204" s="21">
        <v>140</v>
      </c>
      <c r="H204" s="23">
        <v>4.375</v>
      </c>
      <c r="I204" s="21">
        <v>104</v>
      </c>
      <c r="J204" s="21">
        <v>11</v>
      </c>
      <c r="K204" s="23">
        <v>7.857142857142857E-2</v>
      </c>
      <c r="L204" s="21">
        <v>24</v>
      </c>
      <c r="M204" s="21">
        <v>20</v>
      </c>
      <c r="N204" s="21">
        <v>3</v>
      </c>
      <c r="O204" s="21">
        <v>0</v>
      </c>
      <c r="P204" s="21">
        <v>1</v>
      </c>
      <c r="Q204" s="21">
        <v>15</v>
      </c>
      <c r="R204" s="21">
        <v>13</v>
      </c>
      <c r="S204" s="24">
        <v>9.285714285714286E-2</v>
      </c>
      <c r="T204" s="21">
        <v>18</v>
      </c>
      <c r="U204" s="24">
        <v>0.12857142857142856</v>
      </c>
      <c r="V204" s="21">
        <v>32</v>
      </c>
      <c r="W204" s="24">
        <v>0.22857142857142856</v>
      </c>
      <c r="X204" s="21">
        <v>4</v>
      </c>
      <c r="Y204" s="21">
        <v>1</v>
      </c>
      <c r="Z204" s="22">
        <v>0.23100000000000001</v>
      </c>
      <c r="AA204" s="23">
        <v>0.26744186046511625</v>
      </c>
      <c r="AB204" s="22">
        <v>0.41299999999999998</v>
      </c>
      <c r="AC204" s="22">
        <v>0.28799999999999998</v>
      </c>
      <c r="AD204" s="22">
        <v>0.70099999999999996</v>
      </c>
      <c r="AE204" s="22">
        <v>5.6999999999999967E-2</v>
      </c>
      <c r="AF204" s="21">
        <v>20</v>
      </c>
      <c r="AG204" s="21">
        <v>1</v>
      </c>
      <c r="AH204" s="21">
        <v>2</v>
      </c>
      <c r="AI204" s="21">
        <v>30</v>
      </c>
      <c r="AJ204" s="21">
        <v>4</v>
      </c>
      <c r="AK204" s="21">
        <v>2</v>
      </c>
      <c r="AL204" s="21">
        <v>35</v>
      </c>
      <c r="AM204" s="21">
        <v>25</v>
      </c>
      <c r="AN204" s="20" t="s">
        <v>1599</v>
      </c>
      <c r="AO204" s="23">
        <v>16.284857142857145</v>
      </c>
      <c r="AP204" s="21">
        <v>84.277110896629239</v>
      </c>
      <c r="AQ204" s="22">
        <v>0.34115942028985513</v>
      </c>
      <c r="AR204" s="23">
        <v>-0.45763256245547507</v>
      </c>
      <c r="AS204" s="23">
        <v>22.353926584246874</v>
      </c>
      <c r="AT204">
        <v>92.822692071462271</v>
      </c>
      <c r="AU204">
        <v>0.90793650793650793</v>
      </c>
      <c r="AV204">
        <v>54</v>
      </c>
      <c r="AW204" s="30">
        <v>2.5925925925925926</v>
      </c>
      <c r="AX204" s="29">
        <v>0.59259259259259256</v>
      </c>
      <c r="AY204" t="s">
        <v>1224</v>
      </c>
      <c r="AZ204" s="20" t="s">
        <v>160</v>
      </c>
      <c r="BA204" s="20" t="s">
        <v>82</v>
      </c>
      <c r="BB204" s="20" t="s">
        <v>642</v>
      </c>
      <c r="BC204" s="20">
        <v>86</v>
      </c>
      <c r="BD204" s="23">
        <v>-3.2688040175391075E-3</v>
      </c>
      <c r="BE204" s="20"/>
      <c r="BF204" s="20"/>
      <c r="BG204" s="20"/>
    </row>
    <row r="205" spans="1:59" x14ac:dyDescent="0.3">
      <c r="A205" t="s">
        <v>8</v>
      </c>
      <c r="B205" s="20" t="s">
        <v>102</v>
      </c>
      <c r="C205" s="20" t="s">
        <v>419</v>
      </c>
      <c r="D205" s="20" t="s">
        <v>109</v>
      </c>
      <c r="E205" s="20" t="s">
        <v>105</v>
      </c>
      <c r="F205" s="21">
        <v>33</v>
      </c>
      <c r="G205" s="21">
        <v>113</v>
      </c>
      <c r="H205" s="23">
        <v>3.4242424242424243</v>
      </c>
      <c r="I205" s="21">
        <v>97</v>
      </c>
      <c r="J205" s="21">
        <v>20</v>
      </c>
      <c r="K205" s="23">
        <v>0.17699115044247787</v>
      </c>
      <c r="L205" s="21">
        <v>29</v>
      </c>
      <c r="M205" s="21">
        <v>23</v>
      </c>
      <c r="N205" s="21">
        <v>2</v>
      </c>
      <c r="O205" s="21">
        <v>2</v>
      </c>
      <c r="P205" s="21">
        <v>2</v>
      </c>
      <c r="Q205" s="21">
        <v>9</v>
      </c>
      <c r="R205" s="21">
        <v>13</v>
      </c>
      <c r="S205" s="24">
        <v>0.11504424778761062</v>
      </c>
      <c r="T205" s="21">
        <v>20</v>
      </c>
      <c r="U205" s="24">
        <v>0.17699115044247787</v>
      </c>
      <c r="V205" s="21">
        <v>35</v>
      </c>
      <c r="W205" s="24">
        <v>0.30973451327433627</v>
      </c>
      <c r="X205" s="21">
        <v>8</v>
      </c>
      <c r="Y205" s="21">
        <v>1</v>
      </c>
      <c r="Z205" s="22">
        <v>0.29899999999999999</v>
      </c>
      <c r="AA205" s="23">
        <v>0.35526315789473684</v>
      </c>
      <c r="AB205" s="22">
        <v>0.38900000000000001</v>
      </c>
      <c r="AC205" s="22">
        <v>0.42299999999999999</v>
      </c>
      <c r="AD205" s="22">
        <v>0.81200000000000006</v>
      </c>
      <c r="AE205" s="22">
        <v>0.124</v>
      </c>
      <c r="AF205" s="21">
        <v>2</v>
      </c>
      <c r="AG205" s="21">
        <v>1</v>
      </c>
      <c r="AH205" s="21">
        <v>0</v>
      </c>
      <c r="AI205" s="21">
        <v>41</v>
      </c>
      <c r="AJ205" s="21">
        <v>6</v>
      </c>
      <c r="AK205" s="21">
        <v>3</v>
      </c>
      <c r="AL205" s="21">
        <v>12</v>
      </c>
      <c r="AM205" s="21">
        <v>31</v>
      </c>
      <c r="AN205" s="20" t="s">
        <v>1292</v>
      </c>
      <c r="AO205" s="23">
        <v>17.550442477876103</v>
      </c>
      <c r="AP205" s="21">
        <v>113.78367699348387</v>
      </c>
      <c r="AQ205" s="22">
        <v>0.36159292035398227</v>
      </c>
      <c r="AR205" s="23">
        <v>1.6384386305801393</v>
      </c>
      <c r="AS205" s="23">
        <v>20.050625656132748</v>
      </c>
      <c r="AT205">
        <v>125.32118270261336</v>
      </c>
      <c r="AU205">
        <v>0.90793650793650793</v>
      </c>
      <c r="AV205">
        <v>54</v>
      </c>
      <c r="AW205" s="30">
        <v>2.0925925925925926</v>
      </c>
      <c r="AX205" s="29">
        <v>0.61111111111111116</v>
      </c>
      <c r="AY205" t="s">
        <v>1224</v>
      </c>
      <c r="AZ205" s="20" t="s">
        <v>159</v>
      </c>
      <c r="BA205" s="20" t="s">
        <v>82</v>
      </c>
      <c r="BB205" s="20" t="s">
        <v>646</v>
      </c>
      <c r="BC205" s="20">
        <v>76</v>
      </c>
      <c r="BD205" s="23">
        <v>1.4499456907788843E-2</v>
      </c>
      <c r="BE205" s="20"/>
      <c r="BF205" s="20"/>
      <c r="BG205" s="20"/>
    </row>
    <row r="206" spans="1:59" x14ac:dyDescent="0.3">
      <c r="A206" t="s">
        <v>8</v>
      </c>
      <c r="B206" s="20" t="s">
        <v>107</v>
      </c>
      <c r="C206" s="20" t="s">
        <v>426</v>
      </c>
      <c r="D206" s="20" t="s">
        <v>109</v>
      </c>
      <c r="E206" s="20" t="s">
        <v>101</v>
      </c>
      <c r="F206" s="21">
        <v>32</v>
      </c>
      <c r="G206" s="21">
        <v>119</v>
      </c>
      <c r="H206" s="23">
        <v>3.71875</v>
      </c>
      <c r="I206" s="21">
        <v>96</v>
      </c>
      <c r="J206" s="21">
        <v>17</v>
      </c>
      <c r="K206" s="23">
        <v>0.14285714285714285</v>
      </c>
      <c r="L206" s="21">
        <v>25</v>
      </c>
      <c r="M206" s="21">
        <v>25</v>
      </c>
      <c r="N206" s="21">
        <v>0</v>
      </c>
      <c r="O206" s="21">
        <v>0</v>
      </c>
      <c r="P206" s="21">
        <v>0</v>
      </c>
      <c r="Q206" s="21">
        <v>5</v>
      </c>
      <c r="R206" s="21">
        <v>21</v>
      </c>
      <c r="S206" s="24">
        <v>0.17647058823529413</v>
      </c>
      <c r="T206" s="21">
        <v>20</v>
      </c>
      <c r="U206" s="24">
        <v>0.16806722689075632</v>
      </c>
      <c r="V206" s="21">
        <v>41</v>
      </c>
      <c r="W206" s="24">
        <v>0.34453781512605042</v>
      </c>
      <c r="X206" s="21">
        <v>11</v>
      </c>
      <c r="Y206" s="21">
        <v>0</v>
      </c>
      <c r="Z206" s="22">
        <v>0.26</v>
      </c>
      <c r="AA206" s="23">
        <v>0.32467532467532467</v>
      </c>
      <c r="AB206" s="22">
        <v>0.39500000000000002</v>
      </c>
      <c r="AC206" s="22">
        <v>0.26</v>
      </c>
      <c r="AD206" s="22">
        <v>0.65500000000000003</v>
      </c>
      <c r="AE206" s="22">
        <v>0</v>
      </c>
      <c r="AF206" s="21">
        <v>1</v>
      </c>
      <c r="AG206" s="21">
        <v>1</v>
      </c>
      <c r="AH206" s="21">
        <v>0</v>
      </c>
      <c r="AI206" s="21">
        <v>25</v>
      </c>
      <c r="AJ206" s="21">
        <v>0</v>
      </c>
      <c r="AK206" s="21">
        <v>2</v>
      </c>
      <c r="AL206" s="21">
        <v>22</v>
      </c>
      <c r="AM206" s="21">
        <v>27</v>
      </c>
      <c r="AN206" s="20" t="s">
        <v>1397</v>
      </c>
      <c r="AO206" s="23">
        <v>13.976470588235294</v>
      </c>
      <c r="AP206" s="21">
        <v>72.151438857130358</v>
      </c>
      <c r="AQ206" s="22">
        <v>0.31478991596638656</v>
      </c>
      <c r="AR206" s="23">
        <v>-3.1176581254721629</v>
      </c>
      <c r="AS206" s="23">
        <v>16.272167149224831</v>
      </c>
      <c r="AT206">
        <v>79.467493846140087</v>
      </c>
      <c r="AU206">
        <v>0.90793650793650793</v>
      </c>
      <c r="AV206">
        <v>54</v>
      </c>
      <c r="AW206" s="30">
        <v>2.2037037037037037</v>
      </c>
      <c r="AX206" s="29">
        <v>0.59259259259259256</v>
      </c>
      <c r="AY206" t="s">
        <v>1224</v>
      </c>
      <c r="AZ206" s="20" t="s">
        <v>173</v>
      </c>
      <c r="BA206" s="20" t="s">
        <v>82</v>
      </c>
      <c r="BB206" s="20" t="s">
        <v>645</v>
      </c>
      <c r="BC206" s="20">
        <v>77</v>
      </c>
      <c r="BD206" s="23">
        <v>-2.6198807777077001E-2</v>
      </c>
      <c r="BE206" s="20"/>
      <c r="BF206" s="20"/>
      <c r="BG206" s="20"/>
    </row>
    <row r="207" spans="1:59" x14ac:dyDescent="0.3">
      <c r="A207" t="s">
        <v>8</v>
      </c>
      <c r="B207" s="20" t="s">
        <v>166</v>
      </c>
      <c r="C207" s="20" t="s">
        <v>423</v>
      </c>
      <c r="D207" s="20" t="s">
        <v>91</v>
      </c>
      <c r="E207" s="20" t="s">
        <v>101</v>
      </c>
      <c r="F207" s="21">
        <v>29</v>
      </c>
      <c r="G207" s="21">
        <v>113</v>
      </c>
      <c r="H207" s="23">
        <v>3.896551724137931</v>
      </c>
      <c r="I207" s="21">
        <v>95</v>
      </c>
      <c r="J207" s="21">
        <v>9</v>
      </c>
      <c r="K207" s="23">
        <v>7.9646017699115043E-2</v>
      </c>
      <c r="L207" s="21">
        <v>22</v>
      </c>
      <c r="M207" s="21">
        <v>17</v>
      </c>
      <c r="N207" s="21">
        <v>5</v>
      </c>
      <c r="O207" s="21">
        <v>0</v>
      </c>
      <c r="P207" s="21">
        <v>0</v>
      </c>
      <c r="Q207" s="21">
        <v>21</v>
      </c>
      <c r="R207" s="21">
        <v>8</v>
      </c>
      <c r="S207" s="24">
        <v>7.0796460176991149E-2</v>
      </c>
      <c r="T207" s="21">
        <v>20</v>
      </c>
      <c r="U207" s="24">
        <v>0.17699115044247787</v>
      </c>
      <c r="V207" s="21">
        <v>28</v>
      </c>
      <c r="W207" s="24">
        <v>0.24778761061946902</v>
      </c>
      <c r="X207" s="21">
        <v>1</v>
      </c>
      <c r="Y207" s="21">
        <v>1</v>
      </c>
      <c r="Z207" s="22">
        <v>0.23200000000000001</v>
      </c>
      <c r="AA207" s="23">
        <v>0.2857142857142857</v>
      </c>
      <c r="AB207" s="22">
        <v>0.33600000000000002</v>
      </c>
      <c r="AC207" s="22">
        <v>0.28399999999999997</v>
      </c>
      <c r="AD207" s="22">
        <v>0.62</v>
      </c>
      <c r="AE207" s="22">
        <v>5.1999999999999963E-2</v>
      </c>
      <c r="AF207" s="21">
        <v>8</v>
      </c>
      <c r="AG207" s="21">
        <v>2</v>
      </c>
      <c r="AH207" s="21">
        <v>0</v>
      </c>
      <c r="AI207" s="21">
        <v>27</v>
      </c>
      <c r="AJ207" s="21">
        <v>5</v>
      </c>
      <c r="AK207" s="21">
        <v>5</v>
      </c>
      <c r="AL207" s="21">
        <v>23</v>
      </c>
      <c r="AM207" s="21">
        <v>31</v>
      </c>
      <c r="AN207" s="20" t="s">
        <v>1637</v>
      </c>
      <c r="AO207" s="23">
        <v>9.2658407079646015</v>
      </c>
      <c r="AP207" s="21">
        <v>63.091185164669916</v>
      </c>
      <c r="AQ207" s="22">
        <v>0.28991150442477875</v>
      </c>
      <c r="AR207" s="23">
        <v>-5.4050396302894237</v>
      </c>
      <c r="AS207" s="23">
        <v>13.007147395263186</v>
      </c>
      <c r="AT207">
        <v>69.488543100947638</v>
      </c>
      <c r="AU207">
        <v>0.90793650793650793</v>
      </c>
      <c r="AV207">
        <v>54</v>
      </c>
      <c r="AW207" s="30">
        <v>2.0925925925925926</v>
      </c>
      <c r="AX207" s="29">
        <v>0.53703703703703709</v>
      </c>
      <c r="AY207" t="s">
        <v>1224</v>
      </c>
      <c r="AZ207" s="20" t="s">
        <v>167</v>
      </c>
      <c r="BA207" s="20" t="s">
        <v>82</v>
      </c>
      <c r="BB207" s="20" t="s">
        <v>653</v>
      </c>
      <c r="BC207" s="20">
        <v>77</v>
      </c>
      <c r="BD207" s="23">
        <v>-4.7832209117605516E-2</v>
      </c>
      <c r="BE207" s="20"/>
      <c r="BF207" s="20"/>
      <c r="BG207" s="20"/>
    </row>
    <row r="208" spans="1:59" x14ac:dyDescent="0.3">
      <c r="A208" t="s">
        <v>8</v>
      </c>
      <c r="B208" s="20" t="s">
        <v>169</v>
      </c>
      <c r="C208" s="20" t="s">
        <v>425</v>
      </c>
      <c r="D208" s="20" t="s">
        <v>100</v>
      </c>
      <c r="E208" s="20" t="s">
        <v>101</v>
      </c>
      <c r="F208" s="21">
        <v>29</v>
      </c>
      <c r="G208" s="21">
        <v>110</v>
      </c>
      <c r="H208" s="23">
        <v>3.7931034482758621</v>
      </c>
      <c r="I208" s="21">
        <v>94</v>
      </c>
      <c r="J208" s="21">
        <v>8</v>
      </c>
      <c r="K208" s="23">
        <v>7.2727272727272724E-2</v>
      </c>
      <c r="L208" s="21">
        <v>18</v>
      </c>
      <c r="M208" s="21">
        <v>13</v>
      </c>
      <c r="N208" s="21">
        <v>5</v>
      </c>
      <c r="O208" s="21">
        <v>0</v>
      </c>
      <c r="P208" s="21">
        <v>0</v>
      </c>
      <c r="Q208" s="21">
        <v>15</v>
      </c>
      <c r="R208" s="21">
        <v>13</v>
      </c>
      <c r="S208" s="24">
        <v>0.11818181818181818</v>
      </c>
      <c r="T208" s="21">
        <v>28</v>
      </c>
      <c r="U208" s="24">
        <v>0.25454545454545452</v>
      </c>
      <c r="V208" s="21">
        <v>41</v>
      </c>
      <c r="W208" s="24">
        <v>0.37272727272727274</v>
      </c>
      <c r="X208" s="21">
        <v>0</v>
      </c>
      <c r="Y208" s="21">
        <v>0</v>
      </c>
      <c r="Z208" s="22">
        <v>0.191</v>
      </c>
      <c r="AA208" s="23">
        <v>0.27272727272727271</v>
      </c>
      <c r="AB208" s="22">
        <v>0.309</v>
      </c>
      <c r="AC208" s="22">
        <v>0.245</v>
      </c>
      <c r="AD208" s="22">
        <v>0.55400000000000005</v>
      </c>
      <c r="AE208" s="22">
        <v>5.3999999999999992E-2</v>
      </c>
      <c r="AF208" s="21">
        <v>3</v>
      </c>
      <c r="AG208" s="21">
        <v>0</v>
      </c>
      <c r="AH208" s="21">
        <v>0</v>
      </c>
      <c r="AI208" s="21">
        <v>23</v>
      </c>
      <c r="AJ208" s="21">
        <v>5</v>
      </c>
      <c r="AK208" s="21">
        <v>4</v>
      </c>
      <c r="AL208" s="21">
        <v>22</v>
      </c>
      <c r="AM208" s="21">
        <v>26</v>
      </c>
      <c r="AN208" s="20" t="s">
        <v>1576</v>
      </c>
      <c r="AO208" s="23">
        <v>7.4072727272727272</v>
      </c>
      <c r="AP208" s="21">
        <v>45.697777993904552</v>
      </c>
      <c r="AQ208" s="22">
        <v>0.26409090909090904</v>
      </c>
      <c r="AR208" s="23">
        <v>-7.7313390783502332</v>
      </c>
      <c r="AS208" s="23">
        <v>10.192028822630183</v>
      </c>
      <c r="AT208">
        <v>50.331468769510259</v>
      </c>
      <c r="AU208">
        <v>0.90793650793650793</v>
      </c>
      <c r="AV208">
        <v>54</v>
      </c>
      <c r="AW208" s="30">
        <v>2.0370370370370372</v>
      </c>
      <c r="AX208" s="29">
        <v>0.53703703703703709</v>
      </c>
      <c r="AY208" t="s">
        <v>1224</v>
      </c>
      <c r="AZ208" s="20" t="s">
        <v>170</v>
      </c>
      <c r="BA208" s="20" t="s">
        <v>82</v>
      </c>
      <c r="BB208" s="20" t="s">
        <v>644</v>
      </c>
      <c r="BC208" s="20">
        <v>66</v>
      </c>
      <c r="BD208" s="23">
        <v>-7.0284900712274848E-2</v>
      </c>
      <c r="BE208" s="20"/>
      <c r="BF208" s="20"/>
      <c r="BG208" s="20"/>
    </row>
    <row r="209" spans="1:59" x14ac:dyDescent="0.3">
      <c r="A209" t="s">
        <v>8</v>
      </c>
      <c r="B209" s="20" t="s">
        <v>146</v>
      </c>
      <c r="C209" s="20" t="s">
        <v>414</v>
      </c>
      <c r="D209" s="20" t="s">
        <v>91</v>
      </c>
      <c r="E209" s="20" t="s">
        <v>101</v>
      </c>
      <c r="F209" s="21">
        <v>24</v>
      </c>
      <c r="G209" s="21">
        <v>98</v>
      </c>
      <c r="H209" s="23">
        <v>4.083333333333333</v>
      </c>
      <c r="I209" s="21">
        <v>82</v>
      </c>
      <c r="J209" s="21">
        <v>11</v>
      </c>
      <c r="K209" s="23">
        <v>0.11224489795918367</v>
      </c>
      <c r="L209" s="21">
        <v>16</v>
      </c>
      <c r="M209" s="21">
        <v>9</v>
      </c>
      <c r="N209" s="21">
        <v>6</v>
      </c>
      <c r="O209" s="21">
        <v>0</v>
      </c>
      <c r="P209" s="21">
        <v>1</v>
      </c>
      <c r="Q209" s="21">
        <v>9</v>
      </c>
      <c r="R209" s="21">
        <v>10</v>
      </c>
      <c r="S209" s="24">
        <v>0.10204081632653061</v>
      </c>
      <c r="T209" s="21">
        <v>31</v>
      </c>
      <c r="U209" s="24">
        <v>0.31632653061224492</v>
      </c>
      <c r="V209" s="21">
        <v>42</v>
      </c>
      <c r="W209" s="24">
        <v>0.42857142857142855</v>
      </c>
      <c r="X209" s="21">
        <v>0</v>
      </c>
      <c r="Y209" s="21">
        <v>1</v>
      </c>
      <c r="Z209" s="22">
        <v>0.19500000000000001</v>
      </c>
      <c r="AA209" s="23">
        <v>0.3</v>
      </c>
      <c r="AB209" s="22">
        <v>0.32700000000000001</v>
      </c>
      <c r="AC209" s="22">
        <v>0.30499999999999999</v>
      </c>
      <c r="AD209" s="22">
        <v>0.63200000000000001</v>
      </c>
      <c r="AE209" s="22">
        <v>0.10999999999999999</v>
      </c>
      <c r="AF209" s="21">
        <v>6</v>
      </c>
      <c r="AG209" s="21">
        <v>0</v>
      </c>
      <c r="AH209" s="21">
        <v>0</v>
      </c>
      <c r="AI209" s="21">
        <v>25</v>
      </c>
      <c r="AJ209" s="21">
        <v>7</v>
      </c>
      <c r="AK209" s="21">
        <v>3</v>
      </c>
      <c r="AL209" s="21">
        <v>18</v>
      </c>
      <c r="AM209" s="21">
        <v>15</v>
      </c>
      <c r="AN209" s="20" t="s">
        <v>844</v>
      </c>
      <c r="AO209" s="23">
        <v>8.331428571428571</v>
      </c>
      <c r="AP209" s="21">
        <v>66.304526177221405</v>
      </c>
      <c r="AQ209" s="22">
        <v>0.29540816326530611</v>
      </c>
      <c r="AR209" s="23">
        <v>-4.2191455662456185</v>
      </c>
      <c r="AS209" s="23">
        <v>11.748945836446024</v>
      </c>
      <c r="AT209">
        <v>73.027712397988608</v>
      </c>
      <c r="AU209">
        <v>0.90793650793650793</v>
      </c>
      <c r="AV209">
        <v>54</v>
      </c>
      <c r="AW209" s="30">
        <v>1.8148148148148149</v>
      </c>
      <c r="AX209" s="29">
        <v>0.44444444444444442</v>
      </c>
      <c r="AY209" t="s">
        <v>1224</v>
      </c>
      <c r="AZ209" s="20" t="s">
        <v>153</v>
      </c>
      <c r="BA209" s="20" t="s">
        <v>82</v>
      </c>
      <c r="BB209" s="20" t="s">
        <v>641</v>
      </c>
      <c r="BC209" s="20">
        <v>50</v>
      </c>
      <c r="BD209" s="23">
        <v>-4.3052505778016517E-2</v>
      </c>
      <c r="BE209" s="20"/>
      <c r="BF209" s="20"/>
      <c r="BG209" s="20"/>
    </row>
    <row r="210" spans="1:59" x14ac:dyDescent="0.3">
      <c r="A210" t="s">
        <v>8</v>
      </c>
      <c r="B210" s="20" t="s">
        <v>150</v>
      </c>
      <c r="C210" s="20" t="s">
        <v>430</v>
      </c>
      <c r="D210" s="20" t="s">
        <v>91</v>
      </c>
      <c r="E210" s="20" t="s">
        <v>101</v>
      </c>
      <c r="F210" s="21">
        <v>21</v>
      </c>
      <c r="G210" s="21">
        <v>91</v>
      </c>
      <c r="H210" s="23">
        <v>4.333333333333333</v>
      </c>
      <c r="I210" s="21">
        <v>80</v>
      </c>
      <c r="J210" s="21">
        <v>13</v>
      </c>
      <c r="K210" s="23">
        <v>0.14285714285714285</v>
      </c>
      <c r="L210" s="21">
        <v>20</v>
      </c>
      <c r="M210" s="21">
        <v>17</v>
      </c>
      <c r="N210" s="21">
        <v>1</v>
      </c>
      <c r="O210" s="21">
        <v>0</v>
      </c>
      <c r="P210" s="21">
        <v>2</v>
      </c>
      <c r="Q210" s="21">
        <v>15</v>
      </c>
      <c r="R210" s="21">
        <v>5</v>
      </c>
      <c r="S210" s="24">
        <v>5.4945054945054944E-2</v>
      </c>
      <c r="T210" s="21">
        <v>25</v>
      </c>
      <c r="U210" s="24">
        <v>0.27472527472527475</v>
      </c>
      <c r="V210" s="21">
        <v>32</v>
      </c>
      <c r="W210" s="24">
        <v>0.35164835164835168</v>
      </c>
      <c r="X210" s="21">
        <v>5</v>
      </c>
      <c r="Y210" s="21">
        <v>3</v>
      </c>
      <c r="Z210" s="22">
        <v>0.25</v>
      </c>
      <c r="AA210" s="23">
        <v>0.32727272727272727</v>
      </c>
      <c r="AB210" s="22">
        <v>0.31900000000000001</v>
      </c>
      <c r="AC210" s="22">
        <v>0.33800000000000002</v>
      </c>
      <c r="AD210" s="22">
        <v>0.65700000000000003</v>
      </c>
      <c r="AE210" s="22">
        <v>8.8000000000000023E-2</v>
      </c>
      <c r="AF210" s="21">
        <v>4</v>
      </c>
      <c r="AG210" s="21">
        <v>2</v>
      </c>
      <c r="AH210" s="21">
        <v>0</v>
      </c>
      <c r="AI210" s="21">
        <v>27</v>
      </c>
      <c r="AJ210" s="21">
        <v>3</v>
      </c>
      <c r="AK210" s="21">
        <v>2</v>
      </c>
      <c r="AL210" s="21">
        <v>12</v>
      </c>
      <c r="AM210" s="21">
        <v>22</v>
      </c>
      <c r="AN210" s="20" t="s">
        <v>1448</v>
      </c>
      <c r="AO210" s="23">
        <v>8.698021978021977</v>
      </c>
      <c r="AP210" s="21">
        <v>72.959644655574536</v>
      </c>
      <c r="AQ210" s="22">
        <v>0.2959340659340659</v>
      </c>
      <c r="AR210" s="23">
        <v>-3.8761631189672063</v>
      </c>
      <c r="AS210" s="23">
        <v>10.951350326389319</v>
      </c>
      <c r="AT210">
        <v>80.357650582188739</v>
      </c>
      <c r="AU210">
        <v>0.90793650793650793</v>
      </c>
      <c r="AV210">
        <v>54</v>
      </c>
      <c r="AW210" s="30">
        <v>1.6851851851851851</v>
      </c>
      <c r="AX210" s="29">
        <v>0.3888888888888889</v>
      </c>
      <c r="AY210" t="s">
        <v>1224</v>
      </c>
      <c r="AZ210" s="20" t="s">
        <v>175</v>
      </c>
      <c r="BA210" s="20" t="s">
        <v>82</v>
      </c>
      <c r="BB210" s="20" t="s">
        <v>655</v>
      </c>
      <c r="BC210" s="20">
        <v>55</v>
      </c>
      <c r="BD210" s="23">
        <v>-4.259519910952974E-2</v>
      </c>
      <c r="BE210" s="20"/>
      <c r="BF210" s="20"/>
      <c r="BG210" s="20"/>
    </row>
    <row r="211" spans="1:59" x14ac:dyDescent="0.3">
      <c r="A211" t="s">
        <v>8</v>
      </c>
      <c r="B211" s="20" t="s">
        <v>943</v>
      </c>
      <c r="C211" s="20" t="s">
        <v>429</v>
      </c>
      <c r="D211" s="20" t="s">
        <v>100</v>
      </c>
      <c r="E211" s="20" t="s">
        <v>105</v>
      </c>
      <c r="F211" s="21">
        <v>24</v>
      </c>
      <c r="G211" s="21">
        <v>95</v>
      </c>
      <c r="H211" s="23">
        <v>3.9583333333333335</v>
      </c>
      <c r="I211" s="21">
        <v>71</v>
      </c>
      <c r="J211" s="21">
        <v>13</v>
      </c>
      <c r="K211" s="23">
        <v>0.1368421052631579</v>
      </c>
      <c r="L211" s="21">
        <v>13</v>
      </c>
      <c r="M211" s="21">
        <v>12</v>
      </c>
      <c r="N211" s="21">
        <v>1</v>
      </c>
      <c r="O211" s="21">
        <v>0</v>
      </c>
      <c r="P211" s="21">
        <v>0</v>
      </c>
      <c r="Q211" s="21">
        <v>6</v>
      </c>
      <c r="R211" s="21">
        <v>19</v>
      </c>
      <c r="S211" s="24">
        <v>0.2</v>
      </c>
      <c r="T211" s="21">
        <v>19</v>
      </c>
      <c r="U211" s="24">
        <v>0.2</v>
      </c>
      <c r="V211" s="21">
        <v>38</v>
      </c>
      <c r="W211" s="24">
        <v>0.4</v>
      </c>
      <c r="X211" s="21">
        <v>6</v>
      </c>
      <c r="Y211" s="21">
        <v>1</v>
      </c>
      <c r="Z211" s="22">
        <v>0.183</v>
      </c>
      <c r="AA211" s="23">
        <v>0.25</v>
      </c>
      <c r="AB211" s="22">
        <v>0.38300000000000001</v>
      </c>
      <c r="AC211" s="22">
        <v>0.19700000000000001</v>
      </c>
      <c r="AD211" s="22">
        <v>0.58000000000000007</v>
      </c>
      <c r="AE211" s="22">
        <v>1.4000000000000012E-2</v>
      </c>
      <c r="AF211" s="21">
        <v>4</v>
      </c>
      <c r="AG211" s="21">
        <v>0</v>
      </c>
      <c r="AH211" s="21">
        <v>1</v>
      </c>
      <c r="AI211" s="21">
        <v>14</v>
      </c>
      <c r="AJ211" s="21">
        <v>1</v>
      </c>
      <c r="AK211" s="21">
        <v>2</v>
      </c>
      <c r="AL211" s="21">
        <v>20</v>
      </c>
      <c r="AM211" s="21">
        <v>19</v>
      </c>
      <c r="AN211" s="20" t="s">
        <v>1283</v>
      </c>
      <c r="AO211" s="23">
        <v>8.2048421052631575</v>
      </c>
      <c r="AP211" s="21">
        <v>52.317833256549932</v>
      </c>
      <c r="AQ211" s="22">
        <v>0.29723404255319147</v>
      </c>
      <c r="AR211" s="23">
        <v>-3.9391545425210395</v>
      </c>
      <c r="AS211" s="23">
        <v>11.540117735598411</v>
      </c>
      <c r="AT211">
        <v>57.622788376969332</v>
      </c>
      <c r="AU211">
        <v>0.90793650793650793</v>
      </c>
      <c r="AV211">
        <v>54</v>
      </c>
      <c r="AW211" s="30">
        <v>1.7592592592592593</v>
      </c>
      <c r="AX211" s="29">
        <v>0.44444444444444442</v>
      </c>
      <c r="AY211" t="s">
        <v>1224</v>
      </c>
      <c r="AZ211" s="20" t="s">
        <v>177</v>
      </c>
      <c r="BA211" s="20" t="s">
        <v>82</v>
      </c>
      <c r="BB211" s="20" t="s">
        <v>654</v>
      </c>
      <c r="BC211" s="20">
        <v>52</v>
      </c>
      <c r="BD211" s="23">
        <v>-4.1464784658116205E-2</v>
      </c>
      <c r="BE211" s="20"/>
      <c r="BF211" s="20"/>
      <c r="BG211" s="20"/>
    </row>
    <row r="212" spans="1:59" x14ac:dyDescent="0.3">
      <c r="A212" t="s">
        <v>8</v>
      </c>
      <c r="B212" s="20" t="s">
        <v>121</v>
      </c>
      <c r="C212" s="20" t="s">
        <v>1120</v>
      </c>
      <c r="D212" s="20" t="s">
        <v>109</v>
      </c>
      <c r="E212" s="20" t="s">
        <v>105</v>
      </c>
      <c r="F212" s="21">
        <v>26</v>
      </c>
      <c r="G212" s="21">
        <v>89</v>
      </c>
      <c r="H212" s="23">
        <v>3.4230769230769229</v>
      </c>
      <c r="I212" s="21">
        <v>77</v>
      </c>
      <c r="J212" s="21">
        <v>10</v>
      </c>
      <c r="K212" s="23">
        <v>0.11235955056179775</v>
      </c>
      <c r="L212" s="21">
        <v>15</v>
      </c>
      <c r="M212" s="21">
        <v>14</v>
      </c>
      <c r="N212" s="21">
        <v>1</v>
      </c>
      <c r="O212" s="21">
        <v>0</v>
      </c>
      <c r="P212" s="21">
        <v>0</v>
      </c>
      <c r="Q212" s="21">
        <v>7</v>
      </c>
      <c r="R212" s="21">
        <v>9</v>
      </c>
      <c r="S212" s="24">
        <v>0.10112359550561797</v>
      </c>
      <c r="T212" s="21">
        <v>23</v>
      </c>
      <c r="U212" s="24">
        <v>0.25842696629213485</v>
      </c>
      <c r="V212" s="21">
        <v>32</v>
      </c>
      <c r="W212" s="24">
        <v>0.3595505617977528</v>
      </c>
      <c r="X212" s="21">
        <v>5</v>
      </c>
      <c r="Y212" s="21">
        <v>0</v>
      </c>
      <c r="Z212" s="22">
        <v>0.19500000000000001</v>
      </c>
      <c r="AA212" s="23">
        <v>0.26785714285714285</v>
      </c>
      <c r="AB212" s="22">
        <v>0.28100000000000003</v>
      </c>
      <c r="AC212" s="22">
        <v>0.20799999999999999</v>
      </c>
      <c r="AD212" s="22">
        <v>0.48899999999999999</v>
      </c>
      <c r="AE212" s="22">
        <v>1.2999999999999984E-2</v>
      </c>
      <c r="AF212" s="21">
        <v>1</v>
      </c>
      <c r="AG212" s="21">
        <v>2</v>
      </c>
      <c r="AH212" s="21">
        <v>0</v>
      </c>
      <c r="AI212" s="21">
        <v>16</v>
      </c>
      <c r="AJ212" s="21">
        <v>1</v>
      </c>
      <c r="AK212" s="21">
        <v>1</v>
      </c>
      <c r="AL212" s="21">
        <v>16</v>
      </c>
      <c r="AM212" s="21">
        <v>21</v>
      </c>
      <c r="AN212" s="20" t="s">
        <v>1355</v>
      </c>
      <c r="AO212" s="23">
        <v>5.9973033707865167</v>
      </c>
      <c r="AP212" s="21">
        <v>28.573064170257911</v>
      </c>
      <c r="AQ212" s="22">
        <v>0.23213483146067415</v>
      </c>
      <c r="AR212" s="23">
        <v>-8.7284786930367275</v>
      </c>
      <c r="AS212" s="23">
        <v>5.7731553359383376</v>
      </c>
      <c r="AT212">
        <v>31.470332914794554</v>
      </c>
      <c r="AU212">
        <v>0.90793650793650793</v>
      </c>
      <c r="AV212">
        <v>54</v>
      </c>
      <c r="AW212" s="30">
        <v>1.6481481481481481</v>
      </c>
      <c r="AX212" s="29">
        <v>0.48148148148148145</v>
      </c>
      <c r="AY212" t="s">
        <v>1224</v>
      </c>
      <c r="AZ212" s="20" t="s">
        <v>1119</v>
      </c>
      <c r="BA212" s="20" t="s">
        <v>82</v>
      </c>
      <c r="BB212" s="20" t="s">
        <v>1121</v>
      </c>
      <c r="BC212" s="20">
        <v>56</v>
      </c>
      <c r="BD212" s="23">
        <v>-9.8072794303783462E-2</v>
      </c>
      <c r="BE212" s="20"/>
      <c r="BF212" s="20"/>
      <c r="BG212" s="20"/>
    </row>
    <row r="213" spans="1:59" x14ac:dyDescent="0.3">
      <c r="A213" t="s">
        <v>8</v>
      </c>
      <c r="B213" s="20" t="s">
        <v>164</v>
      </c>
      <c r="C213" s="20" t="s">
        <v>422</v>
      </c>
      <c r="D213" s="20" t="s">
        <v>100</v>
      </c>
      <c r="E213" s="20" t="s">
        <v>113</v>
      </c>
      <c r="F213" s="21">
        <v>21</v>
      </c>
      <c r="G213" s="21">
        <v>90</v>
      </c>
      <c r="H213" s="23">
        <v>4.2857142857142856</v>
      </c>
      <c r="I213" s="21">
        <v>73</v>
      </c>
      <c r="J213" s="21">
        <v>13</v>
      </c>
      <c r="K213" s="23">
        <v>0.14444444444444443</v>
      </c>
      <c r="L213" s="21">
        <v>16</v>
      </c>
      <c r="M213" s="21">
        <v>13</v>
      </c>
      <c r="N213" s="21">
        <v>2</v>
      </c>
      <c r="O213" s="21">
        <v>0</v>
      </c>
      <c r="P213" s="21">
        <v>1</v>
      </c>
      <c r="Q213" s="21">
        <v>13</v>
      </c>
      <c r="R213" s="21">
        <v>13</v>
      </c>
      <c r="S213" s="24">
        <v>0.14444444444444443</v>
      </c>
      <c r="T213" s="21">
        <v>13</v>
      </c>
      <c r="U213" s="24">
        <v>0.14444444444444443</v>
      </c>
      <c r="V213" s="21">
        <v>27</v>
      </c>
      <c r="W213" s="24">
        <v>0.3</v>
      </c>
      <c r="X213" s="21">
        <v>1</v>
      </c>
      <c r="Y213" s="21">
        <v>0</v>
      </c>
      <c r="Z213" s="22">
        <v>0.219</v>
      </c>
      <c r="AA213" s="23">
        <v>0.25</v>
      </c>
      <c r="AB213" s="22">
        <v>0.35599999999999998</v>
      </c>
      <c r="AC213" s="22">
        <v>0.28799999999999998</v>
      </c>
      <c r="AD213" s="22">
        <v>0.64399999999999991</v>
      </c>
      <c r="AE213" s="22">
        <v>6.8999999999999978E-2</v>
      </c>
      <c r="AF213" s="21">
        <v>3</v>
      </c>
      <c r="AG213" s="21">
        <v>1</v>
      </c>
      <c r="AH213" s="21">
        <v>0</v>
      </c>
      <c r="AI213" s="21">
        <v>21</v>
      </c>
      <c r="AJ213" s="21">
        <v>3</v>
      </c>
      <c r="AK213" s="21">
        <v>2</v>
      </c>
      <c r="AL213" s="21">
        <v>16</v>
      </c>
      <c r="AM213" s="21">
        <v>22</v>
      </c>
      <c r="AN213" s="20" t="s">
        <v>1457</v>
      </c>
      <c r="AO213" s="23">
        <v>8.7333333333333325</v>
      </c>
      <c r="AP213" s="21">
        <v>69.378797920045116</v>
      </c>
      <c r="AQ213" s="22">
        <v>0.30377777777777776</v>
      </c>
      <c r="AR213" s="23">
        <v>-3.2197122103497922</v>
      </c>
      <c r="AS213" s="23">
        <v>11.444861526816004</v>
      </c>
      <c r="AT213">
        <v>76.41371099585389</v>
      </c>
      <c r="AU213">
        <v>0.90793650793650793</v>
      </c>
      <c r="AV213">
        <v>54</v>
      </c>
      <c r="AW213" s="30">
        <v>1.6666666666666667</v>
      </c>
      <c r="AX213" s="29">
        <v>0.3888888888888889</v>
      </c>
      <c r="AY213" t="s">
        <v>1224</v>
      </c>
      <c r="AZ213" s="20" t="s">
        <v>165</v>
      </c>
      <c r="BA213" s="20" t="s">
        <v>82</v>
      </c>
      <c r="BB213" s="20" t="s">
        <v>652</v>
      </c>
      <c r="BC213" s="20">
        <v>60</v>
      </c>
      <c r="BD213" s="23">
        <v>-3.5774580114997692E-2</v>
      </c>
      <c r="BE213" s="20"/>
      <c r="BF213" s="20"/>
      <c r="BG213" s="20"/>
    </row>
    <row r="214" spans="1:59" x14ac:dyDescent="0.3">
      <c r="A214" t="s">
        <v>8</v>
      </c>
      <c r="B214" s="20" t="s">
        <v>161</v>
      </c>
      <c r="C214" s="20" t="s">
        <v>421</v>
      </c>
      <c r="D214" s="20" t="s">
        <v>109</v>
      </c>
      <c r="E214" s="20" t="s">
        <v>101</v>
      </c>
      <c r="F214" s="21">
        <v>21</v>
      </c>
      <c r="G214" s="21">
        <v>89</v>
      </c>
      <c r="H214" s="23">
        <v>4.2380952380952381</v>
      </c>
      <c r="I214" s="21">
        <v>71</v>
      </c>
      <c r="J214" s="21">
        <v>11</v>
      </c>
      <c r="K214" s="23">
        <v>0.12359550561797752</v>
      </c>
      <c r="L214" s="21">
        <v>13</v>
      </c>
      <c r="M214" s="21">
        <v>10</v>
      </c>
      <c r="N214" s="21">
        <v>2</v>
      </c>
      <c r="O214" s="21">
        <v>1</v>
      </c>
      <c r="P214" s="21">
        <v>0</v>
      </c>
      <c r="Q214" s="21">
        <v>7</v>
      </c>
      <c r="R214" s="21">
        <v>17</v>
      </c>
      <c r="S214" s="24">
        <v>0.19101123595505617</v>
      </c>
      <c r="T214" s="21">
        <v>12</v>
      </c>
      <c r="U214" s="24">
        <v>0.1348314606741573</v>
      </c>
      <c r="V214" s="21">
        <v>29</v>
      </c>
      <c r="W214" s="24">
        <v>0.3258426966292135</v>
      </c>
      <c r="X214" s="21">
        <v>9</v>
      </c>
      <c r="Y214" s="21">
        <v>0</v>
      </c>
      <c r="Z214" s="22">
        <v>0.183</v>
      </c>
      <c r="AA214" s="23">
        <v>0.22033898305084745</v>
      </c>
      <c r="AB214" s="22">
        <v>0.34799999999999998</v>
      </c>
      <c r="AC214" s="22">
        <v>0.23899999999999999</v>
      </c>
      <c r="AD214" s="22">
        <v>0.58699999999999997</v>
      </c>
      <c r="AE214" s="22">
        <v>5.5999999999999994E-2</v>
      </c>
      <c r="AF214" s="21">
        <v>1</v>
      </c>
      <c r="AG214" s="21">
        <v>0</v>
      </c>
      <c r="AH214" s="21">
        <v>0</v>
      </c>
      <c r="AI214" s="21">
        <v>17</v>
      </c>
      <c r="AJ214" s="21">
        <v>3</v>
      </c>
      <c r="AK214" s="21">
        <v>3</v>
      </c>
      <c r="AL214" s="21">
        <v>20</v>
      </c>
      <c r="AM214" s="21">
        <v>21</v>
      </c>
      <c r="AN214" s="20" t="s">
        <v>1262</v>
      </c>
      <c r="AO214" s="23">
        <v>8.2930337078651686</v>
      </c>
      <c r="AP214" s="21">
        <v>54.301158779864657</v>
      </c>
      <c r="AQ214" s="22">
        <v>0.28662921348314607</v>
      </c>
      <c r="AR214" s="23">
        <v>-4.5110873886888996</v>
      </c>
      <c r="AS214" s="23">
        <v>9.9905466402861638</v>
      </c>
      <c r="AT214">
        <v>59.807220334466322</v>
      </c>
      <c r="AU214">
        <v>0.90793650793650793</v>
      </c>
      <c r="AV214">
        <v>54</v>
      </c>
      <c r="AW214" s="30">
        <v>1.6481481481481481</v>
      </c>
      <c r="AX214" s="29">
        <v>0.3888888888888889</v>
      </c>
      <c r="AY214" t="s">
        <v>1224</v>
      </c>
      <c r="AZ214" s="20" t="s">
        <v>162</v>
      </c>
      <c r="BA214" s="20" t="s">
        <v>82</v>
      </c>
      <c r="BB214" s="20" t="s">
        <v>648</v>
      </c>
      <c r="BC214" s="20">
        <v>59</v>
      </c>
      <c r="BD214" s="23">
        <v>-5.0686375153807861E-2</v>
      </c>
      <c r="BE214" s="20"/>
      <c r="BF214" s="20"/>
      <c r="BG214" s="20"/>
    </row>
    <row r="215" spans="1:59" x14ac:dyDescent="0.3">
      <c r="A215" t="s">
        <v>8</v>
      </c>
      <c r="B215" s="20" t="s">
        <v>123</v>
      </c>
      <c r="C215" s="20" t="s">
        <v>424</v>
      </c>
      <c r="D215" s="20" t="s">
        <v>109</v>
      </c>
      <c r="E215" s="20" t="s">
        <v>113</v>
      </c>
      <c r="F215" s="21">
        <v>22</v>
      </c>
      <c r="G215" s="21">
        <v>84</v>
      </c>
      <c r="H215" s="23">
        <v>3.8181818181818183</v>
      </c>
      <c r="I215" s="21">
        <v>70</v>
      </c>
      <c r="J215" s="21">
        <v>9</v>
      </c>
      <c r="K215" s="23">
        <v>0.10714285714285714</v>
      </c>
      <c r="L215" s="21">
        <v>17</v>
      </c>
      <c r="M215" s="21">
        <v>12</v>
      </c>
      <c r="N215" s="21">
        <v>4</v>
      </c>
      <c r="O215" s="21">
        <v>0</v>
      </c>
      <c r="P215" s="21">
        <v>1</v>
      </c>
      <c r="Q215" s="21">
        <v>8</v>
      </c>
      <c r="R215" s="21">
        <v>9</v>
      </c>
      <c r="S215" s="24">
        <v>0.10714285714285714</v>
      </c>
      <c r="T215" s="21">
        <v>32</v>
      </c>
      <c r="U215" s="24">
        <v>0.38095238095238093</v>
      </c>
      <c r="V215" s="21">
        <v>42</v>
      </c>
      <c r="W215" s="24">
        <v>0.5</v>
      </c>
      <c r="X215" s="21">
        <v>0</v>
      </c>
      <c r="Y215" s="21">
        <v>0</v>
      </c>
      <c r="Z215" s="22">
        <v>0.24299999999999999</v>
      </c>
      <c r="AA215" s="23">
        <v>0.42105263157894735</v>
      </c>
      <c r="AB215" s="22">
        <v>0.35699999999999998</v>
      </c>
      <c r="AC215" s="22">
        <v>0.34300000000000003</v>
      </c>
      <c r="AD215" s="22">
        <v>0.7</v>
      </c>
      <c r="AE215" s="22">
        <v>0.10000000000000003</v>
      </c>
      <c r="AF215" s="21">
        <v>4</v>
      </c>
      <c r="AG215" s="21">
        <v>1</v>
      </c>
      <c r="AH215" s="21">
        <v>0</v>
      </c>
      <c r="AI215" s="21">
        <v>24</v>
      </c>
      <c r="AJ215" s="21">
        <v>5</v>
      </c>
      <c r="AK215" s="21">
        <v>0</v>
      </c>
      <c r="AL215" s="21">
        <v>9</v>
      </c>
      <c r="AM215" s="21">
        <v>12</v>
      </c>
      <c r="AN215" s="20" t="s">
        <v>368</v>
      </c>
      <c r="AO215" s="23">
        <v>9.9642857142857135</v>
      </c>
      <c r="AP215" s="21">
        <v>84.217021454102166</v>
      </c>
      <c r="AQ215" s="22">
        <v>0.32083333333333336</v>
      </c>
      <c r="AR215" s="23">
        <v>-1.7592676282105277</v>
      </c>
      <c r="AS215" s="23">
        <v>11.927667859810882</v>
      </c>
      <c r="AT215">
        <v>92.756509643504131</v>
      </c>
      <c r="AU215">
        <v>0.90793650793650793</v>
      </c>
      <c r="AV215">
        <v>54</v>
      </c>
      <c r="AW215" s="30">
        <v>1.5555555555555556</v>
      </c>
      <c r="AX215" s="29">
        <v>0.40740740740740738</v>
      </c>
      <c r="AY215" t="s">
        <v>1224</v>
      </c>
      <c r="AZ215" s="20" t="s">
        <v>168</v>
      </c>
      <c r="BA215" s="20" t="s">
        <v>82</v>
      </c>
      <c r="BB215" s="20" t="s">
        <v>643</v>
      </c>
      <c r="BC215" s="20">
        <v>38</v>
      </c>
      <c r="BD215" s="23">
        <v>-2.094366224060152E-2</v>
      </c>
      <c r="BE215" s="20"/>
      <c r="BF215" s="20"/>
      <c r="BG215" s="20"/>
    </row>
    <row r="216" spans="1:59" x14ac:dyDescent="0.3">
      <c r="A216" t="s">
        <v>8</v>
      </c>
      <c r="B216" s="20" t="s">
        <v>103</v>
      </c>
      <c r="C216" s="20" t="s">
        <v>417</v>
      </c>
      <c r="D216" s="20" t="s">
        <v>156</v>
      </c>
      <c r="E216" s="20" t="s">
        <v>101</v>
      </c>
      <c r="F216" s="21">
        <v>23</v>
      </c>
      <c r="G216" s="21">
        <v>87</v>
      </c>
      <c r="H216" s="23">
        <v>3.7826086956521738</v>
      </c>
      <c r="I216" s="21">
        <v>68</v>
      </c>
      <c r="J216" s="21">
        <v>10</v>
      </c>
      <c r="K216" s="23">
        <v>0.11494252873563218</v>
      </c>
      <c r="L216" s="21">
        <v>9</v>
      </c>
      <c r="M216" s="21">
        <v>5</v>
      </c>
      <c r="N216" s="21">
        <v>4</v>
      </c>
      <c r="O216" s="21">
        <v>0</v>
      </c>
      <c r="P216" s="21">
        <v>0</v>
      </c>
      <c r="Q216" s="21">
        <v>7</v>
      </c>
      <c r="R216" s="21">
        <v>16</v>
      </c>
      <c r="S216" s="24">
        <v>0.18390804597701149</v>
      </c>
      <c r="T216" s="21">
        <v>22</v>
      </c>
      <c r="U216" s="24">
        <v>0.25287356321839083</v>
      </c>
      <c r="V216" s="21">
        <v>38</v>
      </c>
      <c r="W216" s="24">
        <v>0.43678160919540232</v>
      </c>
      <c r="X216" s="21">
        <v>0</v>
      </c>
      <c r="Y216" s="21">
        <v>0</v>
      </c>
      <c r="Z216" s="22">
        <v>0.13200000000000001</v>
      </c>
      <c r="AA216" s="23">
        <v>0.1875</v>
      </c>
      <c r="AB216" s="22">
        <v>0.29899999999999999</v>
      </c>
      <c r="AC216" s="22">
        <v>0.191</v>
      </c>
      <c r="AD216" s="22">
        <v>0.49</v>
      </c>
      <c r="AE216" s="22">
        <v>5.8999999999999997E-2</v>
      </c>
      <c r="AF216" s="21">
        <v>1</v>
      </c>
      <c r="AG216" s="21">
        <v>2</v>
      </c>
      <c r="AH216" s="21">
        <v>0</v>
      </c>
      <c r="AI216" s="21">
        <v>13</v>
      </c>
      <c r="AJ216" s="21">
        <v>4</v>
      </c>
      <c r="AK216" s="21">
        <v>1</v>
      </c>
      <c r="AL216" s="21">
        <v>15</v>
      </c>
      <c r="AM216" s="21">
        <v>18</v>
      </c>
      <c r="AN216" s="20" t="s">
        <v>1367</v>
      </c>
      <c r="AO216" s="23">
        <v>5.304597701149425</v>
      </c>
      <c r="AP216" s="21">
        <v>28.772222882512732</v>
      </c>
      <c r="AQ216" s="22">
        <v>0.2447126436781609</v>
      </c>
      <c r="AR216" s="23">
        <v>-7.5807942671062492</v>
      </c>
      <c r="AS216" s="23">
        <v>6.5949603454873529</v>
      </c>
      <c r="AT216">
        <v>31.689686041928358</v>
      </c>
      <c r="AU216">
        <v>0.90793650793650793</v>
      </c>
      <c r="AV216">
        <v>54</v>
      </c>
      <c r="AW216" s="30">
        <v>1.6111111111111112</v>
      </c>
      <c r="AX216" s="29">
        <v>0.42592592592592593</v>
      </c>
      <c r="AY216" t="s">
        <v>1224</v>
      </c>
      <c r="AZ216" s="20" t="s">
        <v>155</v>
      </c>
      <c r="BA216" s="20" t="s">
        <v>82</v>
      </c>
      <c r="BB216" s="20" t="s">
        <v>649</v>
      </c>
      <c r="BC216" s="20">
        <v>48</v>
      </c>
      <c r="BD216" s="23">
        <v>-8.7135566288577576E-2</v>
      </c>
      <c r="BE216" s="20"/>
      <c r="BF216" s="20"/>
      <c r="BG216" s="20"/>
    </row>
    <row r="217" spans="1:59" x14ac:dyDescent="0.3">
      <c r="A217" t="s">
        <v>8</v>
      </c>
      <c r="B217" s="20" t="s">
        <v>171</v>
      </c>
      <c r="C217" s="20" t="s">
        <v>427</v>
      </c>
      <c r="D217" s="20" t="s">
        <v>156</v>
      </c>
      <c r="E217" s="20" t="s">
        <v>105</v>
      </c>
      <c r="F217" s="21">
        <v>25</v>
      </c>
      <c r="G217" s="21">
        <v>84</v>
      </c>
      <c r="H217" s="23">
        <v>3.36</v>
      </c>
      <c r="I217" s="21">
        <v>67</v>
      </c>
      <c r="J217" s="21">
        <v>9</v>
      </c>
      <c r="K217" s="23">
        <v>0.10714285714285714</v>
      </c>
      <c r="L217" s="21">
        <v>12</v>
      </c>
      <c r="M217" s="21">
        <v>11</v>
      </c>
      <c r="N217" s="21">
        <v>1</v>
      </c>
      <c r="O217" s="21">
        <v>0</v>
      </c>
      <c r="P217" s="21">
        <v>0</v>
      </c>
      <c r="Q217" s="21">
        <v>6</v>
      </c>
      <c r="R217" s="21">
        <v>8</v>
      </c>
      <c r="S217" s="24">
        <v>9.5238095238095233E-2</v>
      </c>
      <c r="T217" s="21">
        <v>22</v>
      </c>
      <c r="U217" s="24">
        <v>0.26190476190476192</v>
      </c>
      <c r="V217" s="21">
        <v>30</v>
      </c>
      <c r="W217" s="24">
        <v>0.35714285714285715</v>
      </c>
      <c r="X217" s="21">
        <v>5</v>
      </c>
      <c r="Y217" s="21">
        <v>2</v>
      </c>
      <c r="Z217" s="22">
        <v>0.17899999999999999</v>
      </c>
      <c r="AA217" s="23">
        <v>0.26666666666666666</v>
      </c>
      <c r="AB217" s="22">
        <v>0.34499999999999997</v>
      </c>
      <c r="AC217" s="22">
        <v>0.19400000000000001</v>
      </c>
      <c r="AD217" s="22">
        <v>0.53899999999999992</v>
      </c>
      <c r="AE217" s="22">
        <v>1.5000000000000013E-2</v>
      </c>
      <c r="AF217" s="21">
        <v>9</v>
      </c>
      <c r="AG217" s="21">
        <v>0</v>
      </c>
      <c r="AH217" s="21">
        <v>0</v>
      </c>
      <c r="AI217" s="21">
        <v>13</v>
      </c>
      <c r="AJ217" s="21">
        <v>1</v>
      </c>
      <c r="AK217" s="21">
        <v>3</v>
      </c>
      <c r="AL217" s="21">
        <v>25</v>
      </c>
      <c r="AM217" s="21">
        <v>6</v>
      </c>
      <c r="AN217" s="20" t="s">
        <v>1598</v>
      </c>
      <c r="AO217" s="23">
        <v>5.7200000000000006</v>
      </c>
      <c r="AP217" s="21">
        <v>41.590523717010932</v>
      </c>
      <c r="AQ217" s="22">
        <v>0.2745238095238095</v>
      </c>
      <c r="AR217" s="23">
        <v>-5.1418763238627054</v>
      </c>
      <c r="AS217" s="23">
        <v>8.5450591641587046</v>
      </c>
      <c r="AT217">
        <v>45.8077446533512</v>
      </c>
      <c r="AU217">
        <v>0.90793650793650793</v>
      </c>
      <c r="AV217">
        <v>54</v>
      </c>
      <c r="AW217" s="30">
        <v>1.5555555555555556</v>
      </c>
      <c r="AX217" s="29">
        <v>0.46296296296296297</v>
      </c>
      <c r="AY217" t="s">
        <v>1224</v>
      </c>
      <c r="AZ217" s="20" t="s">
        <v>172</v>
      </c>
      <c r="BA217" s="20" t="s">
        <v>82</v>
      </c>
      <c r="BB217" s="20" t="s">
        <v>647</v>
      </c>
      <c r="BC217" s="20">
        <v>45</v>
      </c>
      <c r="BD217" s="23">
        <v>-6.1212813379317922E-2</v>
      </c>
      <c r="BE217" s="20"/>
      <c r="BF217" s="20"/>
      <c r="BG217" s="20"/>
    </row>
    <row r="218" spans="1:59" x14ac:dyDescent="0.3">
      <c r="A218" t="s">
        <v>8</v>
      </c>
      <c r="B218" s="20" t="s">
        <v>1379</v>
      </c>
      <c r="C218" s="20" t="s">
        <v>1380</v>
      </c>
      <c r="D218" s="20" t="s">
        <v>91</v>
      </c>
      <c r="E218" s="20" t="s">
        <v>101</v>
      </c>
      <c r="F218" s="21">
        <v>13</v>
      </c>
      <c r="G218" s="21">
        <v>50</v>
      </c>
      <c r="H218" s="23">
        <v>3.8461538461538463</v>
      </c>
      <c r="I218" s="21">
        <v>41</v>
      </c>
      <c r="J218" s="21">
        <v>7</v>
      </c>
      <c r="K218" s="23">
        <v>0.14000000000000001</v>
      </c>
      <c r="L218" s="21">
        <v>11</v>
      </c>
      <c r="M218" s="21">
        <v>5</v>
      </c>
      <c r="N218" s="21">
        <v>5</v>
      </c>
      <c r="O218" s="21">
        <v>0</v>
      </c>
      <c r="P218" s="21">
        <v>1</v>
      </c>
      <c r="Q218" s="21">
        <v>5</v>
      </c>
      <c r="R218" s="21">
        <v>5</v>
      </c>
      <c r="S218" s="24">
        <v>0.1</v>
      </c>
      <c r="T218" s="21">
        <v>12</v>
      </c>
      <c r="U218" s="24">
        <v>0.24</v>
      </c>
      <c r="V218" s="21">
        <v>18</v>
      </c>
      <c r="W218" s="24">
        <v>0.36</v>
      </c>
      <c r="X218" s="21">
        <v>2</v>
      </c>
      <c r="Y218" s="21">
        <v>0</v>
      </c>
      <c r="Z218" s="22">
        <v>0.26800000000000002</v>
      </c>
      <c r="AA218" s="23">
        <v>0.35714285714285715</v>
      </c>
      <c r="AB218" s="22">
        <v>0.4</v>
      </c>
      <c r="AC218" s="22">
        <v>0.46300000000000002</v>
      </c>
      <c r="AD218" s="22">
        <v>0.86299999999999999</v>
      </c>
      <c r="AE218" s="22">
        <v>0.19500000000000001</v>
      </c>
      <c r="AF218" s="21">
        <v>4</v>
      </c>
      <c r="AG218" s="21">
        <v>0</v>
      </c>
      <c r="AH218" s="21">
        <v>0</v>
      </c>
      <c r="AI218" s="21">
        <v>19</v>
      </c>
      <c r="AJ218" s="21">
        <v>6</v>
      </c>
      <c r="AK218" s="21">
        <v>0</v>
      </c>
      <c r="AL218" s="21">
        <v>3</v>
      </c>
      <c r="AM218" s="21">
        <v>15</v>
      </c>
      <c r="AN218" s="20" t="s">
        <v>1391</v>
      </c>
      <c r="AO218" s="23">
        <v>8.952</v>
      </c>
      <c r="AP218" s="21">
        <v>127.26013520382517</v>
      </c>
      <c r="AQ218" s="22">
        <v>0.38460000000000005</v>
      </c>
      <c r="AR218" s="23">
        <v>1.7252806560858676</v>
      </c>
      <c r="AS218" s="23">
        <v>9.872266065622421</v>
      </c>
      <c r="AT218">
        <v>140.16413492728995</v>
      </c>
      <c r="AU218">
        <v>0.90793650793650793</v>
      </c>
      <c r="AV218">
        <v>54</v>
      </c>
      <c r="AW218" s="30">
        <v>0.92592592592592593</v>
      </c>
      <c r="AX218" s="29">
        <v>0.24074074074074073</v>
      </c>
      <c r="AY218" t="s">
        <v>1224</v>
      </c>
      <c r="AZ218" s="20" t="s">
        <v>1381</v>
      </c>
      <c r="BA218" s="20" t="s">
        <v>82</v>
      </c>
      <c r="BB218" s="20" t="s">
        <v>1382</v>
      </c>
      <c r="BC218" s="20">
        <v>28</v>
      </c>
      <c r="BD218" s="23">
        <v>3.4505613121717349E-2</v>
      </c>
      <c r="BE218" s="20"/>
      <c r="BF218" s="20"/>
      <c r="BG218" s="20"/>
    </row>
    <row r="219" spans="1:59" x14ac:dyDescent="0.3">
      <c r="A219" t="s">
        <v>8</v>
      </c>
      <c r="B219" s="20" t="s">
        <v>95</v>
      </c>
      <c r="C219" s="20" t="s">
        <v>428</v>
      </c>
      <c r="D219" s="20" t="s">
        <v>100</v>
      </c>
      <c r="E219" s="20" t="s">
        <v>105</v>
      </c>
      <c r="F219" s="21">
        <v>16</v>
      </c>
      <c r="G219" s="21">
        <v>54</v>
      </c>
      <c r="H219" s="23">
        <v>3.375</v>
      </c>
      <c r="I219" s="21">
        <v>39</v>
      </c>
      <c r="J219" s="21">
        <v>4</v>
      </c>
      <c r="K219" s="23">
        <v>7.407407407407407E-2</v>
      </c>
      <c r="L219" s="21">
        <v>5</v>
      </c>
      <c r="M219" s="21">
        <v>4</v>
      </c>
      <c r="N219" s="21">
        <v>0</v>
      </c>
      <c r="O219" s="21">
        <v>0</v>
      </c>
      <c r="P219" s="21">
        <v>1</v>
      </c>
      <c r="Q219" s="21">
        <v>5</v>
      </c>
      <c r="R219" s="21">
        <v>11</v>
      </c>
      <c r="S219" s="24">
        <v>0.20370370370370369</v>
      </c>
      <c r="T219" s="21">
        <v>20</v>
      </c>
      <c r="U219" s="24">
        <v>0.37037037037037035</v>
      </c>
      <c r="V219" s="21">
        <v>32</v>
      </c>
      <c r="W219" s="24">
        <v>0.59259259259259256</v>
      </c>
      <c r="X219" s="21">
        <v>0</v>
      </c>
      <c r="Y219" s="21">
        <v>1</v>
      </c>
      <c r="Z219" s="22">
        <v>0.128</v>
      </c>
      <c r="AA219" s="23">
        <v>0.21052631578947367</v>
      </c>
      <c r="AB219" s="22">
        <v>0.34</v>
      </c>
      <c r="AC219" s="22">
        <v>0.20499999999999999</v>
      </c>
      <c r="AD219" s="22">
        <v>0.54500000000000004</v>
      </c>
      <c r="AE219" s="22">
        <v>7.6999999999999985E-2</v>
      </c>
      <c r="AF219" s="21">
        <v>2</v>
      </c>
      <c r="AG219" s="21">
        <v>1</v>
      </c>
      <c r="AH219" s="21">
        <v>1</v>
      </c>
      <c r="AI219" s="21">
        <v>8</v>
      </c>
      <c r="AJ219" s="21">
        <v>1</v>
      </c>
      <c r="AK219" s="21">
        <v>1</v>
      </c>
      <c r="AL219" s="21">
        <v>6</v>
      </c>
      <c r="AM219" s="21">
        <v>10</v>
      </c>
      <c r="AN219" s="20" t="s">
        <v>1611</v>
      </c>
      <c r="AO219" s="23">
        <v>3.6799999999999993</v>
      </c>
      <c r="AP219" s="21">
        <v>43.19902408209888</v>
      </c>
      <c r="AQ219" s="22">
        <v>0.27716981132075469</v>
      </c>
      <c r="AR219" s="23">
        <v>-3.1812448815831331</v>
      </c>
      <c r="AS219" s="23">
        <v>5.6174993607163435</v>
      </c>
      <c r="AT219">
        <v>47.579344705808211</v>
      </c>
      <c r="AU219">
        <v>0.90793650793650793</v>
      </c>
      <c r="AV219">
        <v>54</v>
      </c>
      <c r="AW219" s="30">
        <v>1</v>
      </c>
      <c r="AX219" s="29">
        <v>0.29629629629629628</v>
      </c>
      <c r="AY219" t="s">
        <v>1224</v>
      </c>
      <c r="AZ219" s="20" t="s">
        <v>174</v>
      </c>
      <c r="BA219" s="20" t="s">
        <v>82</v>
      </c>
      <c r="BB219" s="20" t="s">
        <v>651</v>
      </c>
      <c r="BC219" s="20">
        <v>19</v>
      </c>
      <c r="BD219" s="23">
        <v>-5.8911942251539499E-2</v>
      </c>
      <c r="BE219" s="20"/>
      <c r="BF219" s="20"/>
      <c r="BG219" s="20"/>
    </row>
    <row r="220" spans="1:59" x14ac:dyDescent="0.3">
      <c r="A220" t="s">
        <v>8</v>
      </c>
      <c r="B220" s="20" t="s">
        <v>195</v>
      </c>
      <c r="C220" s="20" t="s">
        <v>958</v>
      </c>
      <c r="D220" s="20" t="s">
        <v>109</v>
      </c>
      <c r="E220" s="20" t="s">
        <v>113</v>
      </c>
      <c r="F220" s="21">
        <v>10</v>
      </c>
      <c r="G220" s="21">
        <v>45</v>
      </c>
      <c r="H220" s="23">
        <v>4.5</v>
      </c>
      <c r="I220" s="21">
        <v>37</v>
      </c>
      <c r="J220" s="21">
        <v>6</v>
      </c>
      <c r="K220" s="23">
        <v>0.13333333333333333</v>
      </c>
      <c r="L220" s="21">
        <v>11</v>
      </c>
      <c r="M220" s="21">
        <v>9</v>
      </c>
      <c r="N220" s="21">
        <v>1</v>
      </c>
      <c r="O220" s="21">
        <v>0</v>
      </c>
      <c r="P220" s="21">
        <v>1</v>
      </c>
      <c r="Q220" s="21">
        <v>5</v>
      </c>
      <c r="R220" s="21">
        <v>4</v>
      </c>
      <c r="S220" s="24">
        <v>8.8888888888888892E-2</v>
      </c>
      <c r="T220" s="21">
        <v>7</v>
      </c>
      <c r="U220" s="24">
        <v>0.15555555555555556</v>
      </c>
      <c r="V220" s="21">
        <v>12</v>
      </c>
      <c r="W220" s="24">
        <v>0.26666666666666666</v>
      </c>
      <c r="X220" s="21">
        <v>0</v>
      </c>
      <c r="Y220" s="21">
        <v>0</v>
      </c>
      <c r="Z220" s="22">
        <v>0.29699999999999999</v>
      </c>
      <c r="AA220" s="23">
        <v>0.34482758620689657</v>
      </c>
      <c r="AB220" s="22">
        <v>0.42199999999999999</v>
      </c>
      <c r="AC220" s="22">
        <v>0.40500000000000003</v>
      </c>
      <c r="AD220" s="22">
        <v>0.82699999999999996</v>
      </c>
      <c r="AE220" s="22">
        <v>0.10800000000000004</v>
      </c>
      <c r="AF220" s="21">
        <v>4</v>
      </c>
      <c r="AG220" s="21">
        <v>0</v>
      </c>
      <c r="AH220" s="21">
        <v>0</v>
      </c>
      <c r="AI220" s="21">
        <v>15</v>
      </c>
      <c r="AJ220" s="21">
        <v>2</v>
      </c>
      <c r="AK220" s="21">
        <v>1</v>
      </c>
      <c r="AL220" s="21">
        <v>10</v>
      </c>
      <c r="AM220" s="21">
        <v>9</v>
      </c>
      <c r="AN220" s="20" t="s">
        <v>1133</v>
      </c>
      <c r="AO220" s="23">
        <v>6.831999999999999</v>
      </c>
      <c r="AP220" s="21">
        <v>117.63841075429281</v>
      </c>
      <c r="AQ220" s="22">
        <v>0.37822222222222224</v>
      </c>
      <c r="AR220" s="23">
        <v>1.3031873730859749</v>
      </c>
      <c r="AS220" s="23">
        <v>8.6354742416688719</v>
      </c>
      <c r="AT220">
        <v>129.56678107553228</v>
      </c>
      <c r="AU220">
        <v>0.90793650793650793</v>
      </c>
      <c r="AV220">
        <v>54</v>
      </c>
      <c r="AW220" s="30">
        <v>0.83333333333333337</v>
      </c>
      <c r="AX220" s="29">
        <v>0.18518518518518517</v>
      </c>
      <c r="AY220" t="s">
        <v>1224</v>
      </c>
      <c r="AZ220" s="20" t="s">
        <v>957</v>
      </c>
      <c r="BA220" s="20" t="s">
        <v>82</v>
      </c>
      <c r="BB220" s="20" t="s">
        <v>959</v>
      </c>
      <c r="BC220" s="20">
        <v>29</v>
      </c>
      <c r="BD220" s="23">
        <v>2.8959719401910552E-2</v>
      </c>
      <c r="BE220" s="20"/>
      <c r="BF220" s="20"/>
      <c r="BG220" s="20"/>
    </row>
    <row r="221" spans="1:59" x14ac:dyDescent="0.3">
      <c r="A221" t="s">
        <v>8</v>
      </c>
      <c r="B221" s="20" t="s">
        <v>181</v>
      </c>
      <c r="C221" s="20" t="s">
        <v>1376</v>
      </c>
      <c r="D221" s="20" t="s">
        <v>91</v>
      </c>
      <c r="E221" s="20" t="s">
        <v>113</v>
      </c>
      <c r="F221" s="21">
        <v>11</v>
      </c>
      <c r="G221" s="21">
        <v>33</v>
      </c>
      <c r="H221" s="23">
        <v>3</v>
      </c>
      <c r="I221" s="21">
        <v>32</v>
      </c>
      <c r="J221" s="21">
        <v>1</v>
      </c>
      <c r="K221" s="23">
        <v>3.0303030303030304E-2</v>
      </c>
      <c r="L221" s="21">
        <v>4</v>
      </c>
      <c r="M221" s="21">
        <v>4</v>
      </c>
      <c r="N221" s="21">
        <v>0</v>
      </c>
      <c r="O221" s="21">
        <v>0</v>
      </c>
      <c r="P221" s="21">
        <v>0</v>
      </c>
      <c r="Q221" s="21">
        <v>2</v>
      </c>
      <c r="R221" s="21">
        <v>0</v>
      </c>
      <c r="S221" s="24">
        <v>0</v>
      </c>
      <c r="T221" s="21">
        <v>9</v>
      </c>
      <c r="U221" s="24">
        <v>0.27272727272727271</v>
      </c>
      <c r="V221" s="21">
        <v>9</v>
      </c>
      <c r="W221" s="24">
        <v>0.27272727272727271</v>
      </c>
      <c r="X221" s="21">
        <v>0</v>
      </c>
      <c r="Y221" s="21">
        <v>1</v>
      </c>
      <c r="Z221" s="22">
        <v>0.125</v>
      </c>
      <c r="AA221" s="23">
        <v>0.17391304347826086</v>
      </c>
      <c r="AB221" s="22">
        <v>0.152</v>
      </c>
      <c r="AC221" s="22">
        <v>0.125</v>
      </c>
      <c r="AD221" s="22">
        <v>0.27700000000000002</v>
      </c>
      <c r="AE221" s="22">
        <v>0</v>
      </c>
      <c r="AF221" s="21">
        <v>1</v>
      </c>
      <c r="AG221" s="21">
        <v>0</v>
      </c>
      <c r="AH221" s="21">
        <v>0</v>
      </c>
      <c r="AI221" s="21">
        <v>4</v>
      </c>
      <c r="AJ221" s="21">
        <v>0</v>
      </c>
      <c r="AK221" s="21">
        <v>0</v>
      </c>
      <c r="AL221" s="21">
        <v>5</v>
      </c>
      <c r="AM221" s="21">
        <v>13</v>
      </c>
      <c r="AN221" s="20" t="s">
        <v>1568</v>
      </c>
      <c r="AO221" s="23">
        <v>0.51636363636363636</v>
      </c>
      <c r="AP221" s="21">
        <v>-27.141961708986685</v>
      </c>
      <c r="AQ221" s="22">
        <v>0.1296969696969697</v>
      </c>
      <c r="AR221" s="23">
        <v>-6.1759234626355033</v>
      </c>
      <c r="AS221" s="23">
        <v>-0.79891309234137853</v>
      </c>
      <c r="AT221">
        <v>-29.894118665492329</v>
      </c>
      <c r="AU221">
        <v>0.90793650793650793</v>
      </c>
      <c r="AV221">
        <v>54</v>
      </c>
      <c r="AW221" s="30">
        <v>0.61111111111111116</v>
      </c>
      <c r="AX221" s="29">
        <v>0.20370370370370369</v>
      </c>
      <c r="AY221" t="s">
        <v>1224</v>
      </c>
      <c r="AZ221" s="20" t="s">
        <v>1377</v>
      </c>
      <c r="BA221" s="20" t="s">
        <v>82</v>
      </c>
      <c r="BB221" s="20" t="s">
        <v>1378</v>
      </c>
      <c r="BC221" s="20">
        <v>23</v>
      </c>
      <c r="BD221" s="23">
        <v>-0.1871491958374395</v>
      </c>
      <c r="BE221" s="20"/>
      <c r="BF221" s="20"/>
      <c r="BG221" s="20"/>
    </row>
    <row r="222" spans="1:59" x14ac:dyDescent="0.3">
      <c r="A222" t="s">
        <v>8</v>
      </c>
      <c r="B222" s="20" t="s">
        <v>176</v>
      </c>
      <c r="C222" s="20" t="s">
        <v>1439</v>
      </c>
      <c r="D222" s="20" t="s">
        <v>100</v>
      </c>
      <c r="E222" s="20" t="s">
        <v>105</v>
      </c>
      <c r="F222" s="21">
        <v>8</v>
      </c>
      <c r="G222" s="21">
        <v>26</v>
      </c>
      <c r="H222" s="23">
        <v>3.25</v>
      </c>
      <c r="I222" s="21">
        <v>26</v>
      </c>
      <c r="J222" s="21">
        <v>3</v>
      </c>
      <c r="K222" s="23">
        <v>0.11538461538461539</v>
      </c>
      <c r="L222" s="21">
        <v>4</v>
      </c>
      <c r="M222" s="21">
        <v>3</v>
      </c>
      <c r="N222" s="21">
        <v>1</v>
      </c>
      <c r="O222" s="21">
        <v>0</v>
      </c>
      <c r="P222" s="21">
        <v>0</v>
      </c>
      <c r="Q222" s="21">
        <v>1</v>
      </c>
      <c r="R222" s="21">
        <v>0</v>
      </c>
      <c r="S222" s="24">
        <v>0</v>
      </c>
      <c r="T222" s="21">
        <v>10</v>
      </c>
      <c r="U222" s="24">
        <v>0.38461538461538464</v>
      </c>
      <c r="V222" s="21">
        <v>10</v>
      </c>
      <c r="W222" s="24">
        <v>0.38461538461538464</v>
      </c>
      <c r="X222" s="21">
        <v>0</v>
      </c>
      <c r="Y222" s="21">
        <v>0</v>
      </c>
      <c r="Z222" s="22">
        <v>0.154</v>
      </c>
      <c r="AA222" s="23">
        <v>0.25</v>
      </c>
      <c r="AB222" s="22">
        <v>0.154</v>
      </c>
      <c r="AC222" s="22">
        <v>0.192</v>
      </c>
      <c r="AD222" s="22">
        <v>0.34599999999999997</v>
      </c>
      <c r="AE222" s="22">
        <v>3.8000000000000006E-2</v>
      </c>
      <c r="AF222" s="21">
        <v>0</v>
      </c>
      <c r="AG222" s="21">
        <v>0</v>
      </c>
      <c r="AH222" s="21">
        <v>0</v>
      </c>
      <c r="AI222" s="21">
        <v>5</v>
      </c>
      <c r="AJ222" s="21">
        <v>1</v>
      </c>
      <c r="AK222" s="21">
        <v>0</v>
      </c>
      <c r="AL222" s="21">
        <v>1</v>
      </c>
      <c r="AM222" s="21">
        <v>8</v>
      </c>
      <c r="AN222" s="20" t="s">
        <v>1583</v>
      </c>
      <c r="AO222" s="23">
        <v>0.76923076923076927</v>
      </c>
      <c r="AP222" s="21">
        <v>-8.8619607091279917</v>
      </c>
      <c r="AQ222" s="22">
        <v>0.15153846153846154</v>
      </c>
      <c r="AR222" s="23">
        <v>-4.372071450139698</v>
      </c>
      <c r="AS222" s="23">
        <v>-0.13563903718069065</v>
      </c>
      <c r="AT222">
        <v>-9.7605511306829271</v>
      </c>
      <c r="AU222">
        <v>0.90793650793650793</v>
      </c>
      <c r="AV222">
        <v>54</v>
      </c>
      <c r="AW222" s="30">
        <v>0.48148148148148145</v>
      </c>
      <c r="AX222" s="29">
        <v>0.14814814814814814</v>
      </c>
      <c r="AY222" t="s">
        <v>1224</v>
      </c>
      <c r="AZ222" s="20" t="s">
        <v>1440</v>
      </c>
      <c r="BA222" s="20" t="s">
        <v>82</v>
      </c>
      <c r="BB222" s="20" t="s">
        <v>1441</v>
      </c>
      <c r="BC222" s="20">
        <v>16</v>
      </c>
      <c r="BD222" s="23">
        <v>-0.16815659423614224</v>
      </c>
      <c r="BE222" s="20"/>
      <c r="BF222" s="20"/>
      <c r="BG222" s="20"/>
    </row>
    <row r="223" spans="1:59" x14ac:dyDescent="0.3">
      <c r="A223" t="s">
        <v>9</v>
      </c>
      <c r="B223" s="20" t="s">
        <v>178</v>
      </c>
      <c r="C223" s="20" t="s">
        <v>431</v>
      </c>
      <c r="D223" s="20" t="s">
        <v>109</v>
      </c>
      <c r="E223" s="20" t="s">
        <v>101</v>
      </c>
      <c r="F223" s="21">
        <v>46</v>
      </c>
      <c r="G223" s="21">
        <v>193</v>
      </c>
      <c r="H223" s="23">
        <v>4.1956521739130439</v>
      </c>
      <c r="I223" s="21">
        <v>176</v>
      </c>
      <c r="J223" s="21">
        <v>22</v>
      </c>
      <c r="K223" s="23">
        <v>0.11398963730569948</v>
      </c>
      <c r="L223" s="21">
        <v>45</v>
      </c>
      <c r="M223" s="21">
        <v>30</v>
      </c>
      <c r="N223" s="21">
        <v>7</v>
      </c>
      <c r="O223" s="21">
        <v>2</v>
      </c>
      <c r="P223" s="21">
        <v>6</v>
      </c>
      <c r="Q223" s="21">
        <v>42</v>
      </c>
      <c r="R223" s="21">
        <v>9</v>
      </c>
      <c r="S223" s="24">
        <v>4.6632124352331605E-2</v>
      </c>
      <c r="T223" s="21">
        <v>52</v>
      </c>
      <c r="U223" s="24">
        <v>0.26943005181347152</v>
      </c>
      <c r="V223" s="21">
        <v>67</v>
      </c>
      <c r="W223" s="24">
        <v>0.34715025906735753</v>
      </c>
      <c r="X223" s="21">
        <v>1</v>
      </c>
      <c r="Y223" s="21">
        <v>1</v>
      </c>
      <c r="Z223" s="22">
        <v>0.25600000000000001</v>
      </c>
      <c r="AA223" s="23">
        <v>0.32773109243697479</v>
      </c>
      <c r="AB223" s="22">
        <v>0.316</v>
      </c>
      <c r="AC223" s="22">
        <v>0.42</v>
      </c>
      <c r="AD223" s="22">
        <v>0.73599999999999999</v>
      </c>
      <c r="AE223" s="22">
        <v>0.16399999999999998</v>
      </c>
      <c r="AF223" s="21">
        <v>7</v>
      </c>
      <c r="AG223" s="21">
        <v>1</v>
      </c>
      <c r="AH223" s="21">
        <v>0</v>
      </c>
      <c r="AI223" s="21">
        <v>74</v>
      </c>
      <c r="AJ223" s="21">
        <v>15</v>
      </c>
      <c r="AK223" s="21">
        <v>4</v>
      </c>
      <c r="AL223" s="21">
        <v>43</v>
      </c>
      <c r="AM223" s="21">
        <v>30</v>
      </c>
      <c r="AN223" s="20" t="s">
        <v>1458</v>
      </c>
      <c r="AO223" s="23">
        <v>22.980310880829016</v>
      </c>
      <c r="AP223" s="21">
        <v>93.908280538498445</v>
      </c>
      <c r="AQ223" s="22">
        <v>0.32476683937823836</v>
      </c>
      <c r="AR223" s="23">
        <v>-3.3819818848998624</v>
      </c>
      <c r="AS223" s="23">
        <v>28.065381795911232</v>
      </c>
      <c r="AT223">
        <v>91.125734596449661</v>
      </c>
      <c r="AU223">
        <v>1.0305352374317891</v>
      </c>
      <c r="AV223">
        <v>55</v>
      </c>
      <c r="AW223" s="30">
        <v>3.5090909090909093</v>
      </c>
      <c r="AX223" s="29">
        <v>0.83636363636363631</v>
      </c>
      <c r="AY223" t="s">
        <v>1223</v>
      </c>
      <c r="AZ223" s="20" t="s">
        <v>179</v>
      </c>
      <c r="BA223" s="20" t="s">
        <v>83</v>
      </c>
      <c r="BB223" s="20" t="s">
        <v>657</v>
      </c>
      <c r="BC223" s="20">
        <v>119</v>
      </c>
      <c r="BD223" s="23">
        <v>-1.7523222201553692E-2</v>
      </c>
      <c r="BE223" s="20"/>
      <c r="BF223" s="20"/>
      <c r="BG223" s="20"/>
    </row>
    <row r="224" spans="1:59" x14ac:dyDescent="0.3">
      <c r="A224" t="s">
        <v>9</v>
      </c>
      <c r="B224" s="20" t="s">
        <v>95</v>
      </c>
      <c r="C224" s="20" t="s">
        <v>961</v>
      </c>
      <c r="D224" s="20" t="s">
        <v>156</v>
      </c>
      <c r="E224" s="20" t="s">
        <v>101</v>
      </c>
      <c r="F224" s="21">
        <v>43</v>
      </c>
      <c r="G224" s="21">
        <v>184</v>
      </c>
      <c r="H224" s="23">
        <v>4.2790697674418601</v>
      </c>
      <c r="I224" s="21">
        <v>154</v>
      </c>
      <c r="J224" s="21">
        <v>24</v>
      </c>
      <c r="K224" s="23">
        <v>0.13043478260869565</v>
      </c>
      <c r="L224" s="21">
        <v>42</v>
      </c>
      <c r="M224" s="21">
        <v>28</v>
      </c>
      <c r="N224" s="21">
        <v>13</v>
      </c>
      <c r="O224" s="21">
        <v>1</v>
      </c>
      <c r="P224" s="21">
        <v>0</v>
      </c>
      <c r="Q224" s="21">
        <v>15</v>
      </c>
      <c r="R224" s="21">
        <v>25</v>
      </c>
      <c r="S224" s="24">
        <v>0.1358695652173913</v>
      </c>
      <c r="T224" s="21">
        <v>20</v>
      </c>
      <c r="U224" s="24">
        <v>0.10869565217391304</v>
      </c>
      <c r="V224" s="21">
        <v>45</v>
      </c>
      <c r="W224" s="24">
        <v>0.24456521739130435</v>
      </c>
      <c r="X224" s="21">
        <v>9</v>
      </c>
      <c r="Y224" s="21">
        <v>1</v>
      </c>
      <c r="Z224" s="22">
        <v>0.27300000000000002</v>
      </c>
      <c r="AA224" s="23">
        <v>0.30882352941176472</v>
      </c>
      <c r="AB224" s="22">
        <v>0.38</v>
      </c>
      <c r="AC224" s="22">
        <v>0.37</v>
      </c>
      <c r="AD224" s="22">
        <v>0.75</v>
      </c>
      <c r="AE224" s="22">
        <v>9.6999999999999975E-2</v>
      </c>
      <c r="AF224" s="21">
        <v>3</v>
      </c>
      <c r="AG224" s="21">
        <v>2</v>
      </c>
      <c r="AH224" s="21">
        <v>0</v>
      </c>
      <c r="AI224" s="21">
        <v>57</v>
      </c>
      <c r="AJ224" s="21">
        <v>14</v>
      </c>
      <c r="AK224" s="21">
        <v>4</v>
      </c>
      <c r="AL224" s="21">
        <v>47</v>
      </c>
      <c r="AM224" s="21">
        <v>43</v>
      </c>
      <c r="AN224" s="20" t="s">
        <v>1199</v>
      </c>
      <c r="AO224" s="23">
        <v>24.728260869565219</v>
      </c>
      <c r="AP224" s="21">
        <v>97.384529423456229</v>
      </c>
      <c r="AQ224" s="22">
        <v>0.33945652173913043</v>
      </c>
      <c r="AR224" s="23">
        <v>-0.87392370734314728</v>
      </c>
      <c r="AS224" s="23">
        <v>29.106982599751365</v>
      </c>
      <c r="AT224">
        <v>94.498980613365092</v>
      </c>
      <c r="AU224">
        <v>1.0305352374317891</v>
      </c>
      <c r="AV224">
        <v>55</v>
      </c>
      <c r="AW224" s="30">
        <v>3.3454545454545452</v>
      </c>
      <c r="AX224" s="29">
        <v>0.78181818181818186</v>
      </c>
      <c r="AY224" t="s">
        <v>1223</v>
      </c>
      <c r="AZ224" s="20" t="s">
        <v>960</v>
      </c>
      <c r="BA224" s="20" t="s">
        <v>83</v>
      </c>
      <c r="BB224" s="20" t="s">
        <v>962</v>
      </c>
      <c r="BC224" s="20">
        <v>136</v>
      </c>
      <c r="BD224" s="23">
        <v>-4.7495853659953657E-3</v>
      </c>
      <c r="BE224" s="20"/>
      <c r="BF224" s="20"/>
      <c r="BG224" s="20"/>
    </row>
    <row r="225" spans="1:59" x14ac:dyDescent="0.3">
      <c r="A225" t="s">
        <v>9</v>
      </c>
      <c r="B225" s="20" t="s">
        <v>146</v>
      </c>
      <c r="C225" s="20" t="s">
        <v>442</v>
      </c>
      <c r="D225" s="20" t="s">
        <v>91</v>
      </c>
      <c r="E225" s="20" t="s">
        <v>113</v>
      </c>
      <c r="F225" s="21">
        <v>45</v>
      </c>
      <c r="G225" s="21">
        <v>186</v>
      </c>
      <c r="H225" s="23">
        <v>4.1333333333333337</v>
      </c>
      <c r="I225" s="21">
        <v>146</v>
      </c>
      <c r="J225" s="21">
        <v>33</v>
      </c>
      <c r="K225" s="23">
        <v>0.17741935483870969</v>
      </c>
      <c r="L225" s="21">
        <v>47</v>
      </c>
      <c r="M225" s="21">
        <v>33</v>
      </c>
      <c r="N225" s="21">
        <v>10</v>
      </c>
      <c r="O225" s="21">
        <v>0</v>
      </c>
      <c r="P225" s="21">
        <v>4</v>
      </c>
      <c r="Q225" s="21">
        <v>30</v>
      </c>
      <c r="R225" s="21">
        <v>35</v>
      </c>
      <c r="S225" s="24">
        <v>0.18817204301075269</v>
      </c>
      <c r="T225" s="21">
        <v>18</v>
      </c>
      <c r="U225" s="24">
        <v>9.6774193548387094E-2</v>
      </c>
      <c r="V225" s="21">
        <v>57</v>
      </c>
      <c r="W225" s="24">
        <v>0.30645161290322581</v>
      </c>
      <c r="X225" s="21">
        <v>7</v>
      </c>
      <c r="Y225" s="21">
        <v>1</v>
      </c>
      <c r="Z225" s="22">
        <v>0.32200000000000001</v>
      </c>
      <c r="AA225" s="23">
        <v>0.34399999999999997</v>
      </c>
      <c r="AB225" s="22">
        <v>0.46200000000000002</v>
      </c>
      <c r="AC225" s="22">
        <v>0.47299999999999998</v>
      </c>
      <c r="AD225" s="22">
        <v>0.93500000000000005</v>
      </c>
      <c r="AE225" s="22">
        <v>0.15099999999999997</v>
      </c>
      <c r="AF225" s="21">
        <v>4</v>
      </c>
      <c r="AG225" s="21">
        <v>1</v>
      </c>
      <c r="AH225" s="21">
        <v>0</v>
      </c>
      <c r="AI225" s="21">
        <v>69</v>
      </c>
      <c r="AJ225" s="21">
        <v>14</v>
      </c>
      <c r="AK225" s="21">
        <v>3</v>
      </c>
      <c r="AL225" s="21">
        <v>35</v>
      </c>
      <c r="AM225" s="21">
        <v>39</v>
      </c>
      <c r="AN225" s="20" t="s">
        <v>1111</v>
      </c>
      <c r="AO225" s="23">
        <v>36.72365591397849</v>
      </c>
      <c r="AP225" s="21">
        <v>146.11565403470189</v>
      </c>
      <c r="AQ225" s="22">
        <v>0.41666666666666669</v>
      </c>
      <c r="AR225" s="23">
        <v>11.604478823248117</v>
      </c>
      <c r="AS225" s="23">
        <v>41.911264546724091</v>
      </c>
      <c r="AT225">
        <v>141.78617938270477</v>
      </c>
      <c r="AU225">
        <v>1.0305352374317891</v>
      </c>
      <c r="AV225">
        <v>55</v>
      </c>
      <c r="AW225" s="30">
        <v>3.3818181818181818</v>
      </c>
      <c r="AX225" s="29">
        <v>0.81818181818181823</v>
      </c>
      <c r="AY225" t="s">
        <v>1223</v>
      </c>
      <c r="AZ225" s="20" t="s">
        <v>193</v>
      </c>
      <c r="BA225" s="20" t="s">
        <v>83</v>
      </c>
      <c r="BB225" s="20" t="s">
        <v>668</v>
      </c>
      <c r="BC225" s="20">
        <v>125</v>
      </c>
      <c r="BD225" s="23">
        <v>6.2389671092731809E-2</v>
      </c>
      <c r="BE225" s="20"/>
      <c r="BF225" s="20"/>
      <c r="BG225" s="20"/>
    </row>
    <row r="226" spans="1:59" x14ac:dyDescent="0.3">
      <c r="A226" t="s">
        <v>9</v>
      </c>
      <c r="B226" s="20" t="s">
        <v>161</v>
      </c>
      <c r="C226" s="20" t="s">
        <v>432</v>
      </c>
      <c r="D226" s="20" t="s">
        <v>100</v>
      </c>
      <c r="E226" s="20" t="s">
        <v>105</v>
      </c>
      <c r="F226" s="21">
        <v>42</v>
      </c>
      <c r="G226" s="21">
        <v>158</v>
      </c>
      <c r="H226" s="23">
        <v>3.7619047619047619</v>
      </c>
      <c r="I226" s="21">
        <v>133</v>
      </c>
      <c r="J226" s="21">
        <v>26</v>
      </c>
      <c r="K226" s="23">
        <v>0.16455696202531644</v>
      </c>
      <c r="L226" s="21">
        <v>29</v>
      </c>
      <c r="M226" s="21">
        <v>21</v>
      </c>
      <c r="N226" s="21">
        <v>6</v>
      </c>
      <c r="O226" s="21">
        <v>1</v>
      </c>
      <c r="P226" s="21">
        <v>1</v>
      </c>
      <c r="Q226" s="21">
        <v>18</v>
      </c>
      <c r="R226" s="21">
        <v>21</v>
      </c>
      <c r="S226" s="24">
        <v>0.13291139240506328</v>
      </c>
      <c r="T226" s="21">
        <v>24</v>
      </c>
      <c r="U226" s="24">
        <v>0.15189873417721519</v>
      </c>
      <c r="V226" s="21">
        <v>46</v>
      </c>
      <c r="W226" s="24">
        <v>0.29113924050632911</v>
      </c>
      <c r="X226" s="21">
        <v>11</v>
      </c>
      <c r="Y226" s="21">
        <v>2</v>
      </c>
      <c r="Z226" s="22">
        <v>0.218</v>
      </c>
      <c r="AA226" s="23">
        <v>0.25454545454545452</v>
      </c>
      <c r="AB226" s="22">
        <v>0.32900000000000001</v>
      </c>
      <c r="AC226" s="22">
        <v>0.30099999999999999</v>
      </c>
      <c r="AD226" s="22">
        <v>0.63</v>
      </c>
      <c r="AE226" s="22">
        <v>8.299999999999999E-2</v>
      </c>
      <c r="AF226" s="21">
        <v>2</v>
      </c>
      <c r="AG226" s="21">
        <v>2</v>
      </c>
      <c r="AH226" s="21">
        <v>0</v>
      </c>
      <c r="AI226" s="21">
        <v>40</v>
      </c>
      <c r="AJ226" s="21">
        <v>8</v>
      </c>
      <c r="AK226" s="21">
        <v>4</v>
      </c>
      <c r="AL226" s="21">
        <v>33</v>
      </c>
      <c r="AM226" s="21">
        <v>44</v>
      </c>
      <c r="AN226" s="20" t="s">
        <v>368</v>
      </c>
      <c r="AO226" s="23">
        <v>15.354683544303798</v>
      </c>
      <c r="AP226" s="21">
        <v>65.767139482983964</v>
      </c>
      <c r="AQ226" s="22">
        <v>0.29088607594936705</v>
      </c>
      <c r="AR226" s="23">
        <v>-7.423591387638238</v>
      </c>
      <c r="AS226" s="23">
        <v>18.32088250649727</v>
      </c>
      <c r="AT226">
        <v>63.818428612769367</v>
      </c>
      <c r="AU226">
        <v>1.0305352374317891</v>
      </c>
      <c r="AV226">
        <v>55</v>
      </c>
      <c r="AW226" s="30">
        <v>2.8727272727272726</v>
      </c>
      <c r="AX226" s="29">
        <v>0.76363636363636367</v>
      </c>
      <c r="AY226" t="s">
        <v>1223</v>
      </c>
      <c r="AZ226" s="20" t="s">
        <v>180</v>
      </c>
      <c r="BA226" s="20" t="s">
        <v>83</v>
      </c>
      <c r="BB226" s="20" t="s">
        <v>658</v>
      </c>
      <c r="BC226" s="20">
        <v>110</v>
      </c>
      <c r="BD226" s="23">
        <v>-4.6984755617963531E-2</v>
      </c>
      <c r="BE226" s="20"/>
      <c r="BF226" s="20"/>
      <c r="BG226" s="20"/>
    </row>
    <row r="227" spans="1:59" x14ac:dyDescent="0.3">
      <c r="A227" t="s">
        <v>9</v>
      </c>
      <c r="B227" s="20" t="s">
        <v>103</v>
      </c>
      <c r="C227" s="20" t="s">
        <v>440</v>
      </c>
      <c r="D227" s="20" t="s">
        <v>109</v>
      </c>
      <c r="E227" s="20" t="s">
        <v>105</v>
      </c>
      <c r="F227" s="21">
        <v>43</v>
      </c>
      <c r="G227" s="21">
        <v>159</v>
      </c>
      <c r="H227" s="23">
        <v>3.6976744186046511</v>
      </c>
      <c r="I227" s="21">
        <v>126</v>
      </c>
      <c r="J227" s="21">
        <v>30</v>
      </c>
      <c r="K227" s="23">
        <v>0.18867924528301888</v>
      </c>
      <c r="L227" s="21">
        <v>31</v>
      </c>
      <c r="M227" s="21">
        <v>17</v>
      </c>
      <c r="N227" s="21">
        <v>8</v>
      </c>
      <c r="O227" s="21">
        <v>1</v>
      </c>
      <c r="P227" s="21">
        <v>5</v>
      </c>
      <c r="Q227" s="21">
        <v>28</v>
      </c>
      <c r="R227" s="21">
        <v>24</v>
      </c>
      <c r="S227" s="24">
        <v>0.15094339622641509</v>
      </c>
      <c r="T227" s="21">
        <v>46</v>
      </c>
      <c r="U227" s="24">
        <v>0.28930817610062892</v>
      </c>
      <c r="V227" s="21">
        <v>75</v>
      </c>
      <c r="W227" s="24">
        <v>0.47169811320754718</v>
      </c>
      <c r="X227" s="21">
        <v>7</v>
      </c>
      <c r="Y227" s="21">
        <v>4</v>
      </c>
      <c r="Z227" s="22">
        <v>0.246</v>
      </c>
      <c r="AA227" s="23">
        <v>0.34210526315789475</v>
      </c>
      <c r="AB227" s="22">
        <v>0.39600000000000002</v>
      </c>
      <c r="AC227" s="22">
        <v>0.44400000000000001</v>
      </c>
      <c r="AD227" s="22">
        <v>0.84000000000000008</v>
      </c>
      <c r="AE227" s="22">
        <v>0.19800000000000001</v>
      </c>
      <c r="AF227" s="21">
        <v>8</v>
      </c>
      <c r="AG227" s="21">
        <v>1</v>
      </c>
      <c r="AH227" s="21">
        <v>0</v>
      </c>
      <c r="AI227" s="21">
        <v>56</v>
      </c>
      <c r="AJ227" s="21">
        <v>14</v>
      </c>
      <c r="AK227" s="21">
        <v>0</v>
      </c>
      <c r="AL227" s="21">
        <v>22</v>
      </c>
      <c r="AM227" s="21">
        <v>28</v>
      </c>
      <c r="AN227" s="20" t="s">
        <v>1298</v>
      </c>
      <c r="AO227" s="23">
        <v>25.410817610062889</v>
      </c>
      <c r="AP227" s="21">
        <v>121.17900059595365</v>
      </c>
      <c r="AQ227" s="22">
        <v>0.37566037735849056</v>
      </c>
      <c r="AR227" s="23">
        <v>4.25039248635305</v>
      </c>
      <c r="AS227" s="23">
        <v>30.157806088679287</v>
      </c>
      <c r="AT227">
        <v>117.58841056026914</v>
      </c>
      <c r="AU227">
        <v>1.0305352374317891</v>
      </c>
      <c r="AV227">
        <v>55</v>
      </c>
      <c r="AW227" s="30">
        <v>2.8909090909090911</v>
      </c>
      <c r="AX227" s="29">
        <v>0.78181818181818186</v>
      </c>
      <c r="AY227" t="s">
        <v>1223</v>
      </c>
      <c r="AZ227" s="20" t="s">
        <v>191</v>
      </c>
      <c r="BA227" s="20" t="s">
        <v>83</v>
      </c>
      <c r="BB227" s="20" t="s">
        <v>666</v>
      </c>
      <c r="BC227" s="20">
        <v>76</v>
      </c>
      <c r="BD227" s="23">
        <v>2.6732028216056917E-2</v>
      </c>
      <c r="BE227" s="20"/>
      <c r="BF227" s="20"/>
      <c r="BG227" s="20"/>
    </row>
    <row r="228" spans="1:59" x14ac:dyDescent="0.3">
      <c r="A228" t="s">
        <v>9</v>
      </c>
      <c r="B228" s="20" t="s">
        <v>943</v>
      </c>
      <c r="C228" s="20" t="s">
        <v>434</v>
      </c>
      <c r="D228" s="20" t="s">
        <v>100</v>
      </c>
      <c r="E228" s="20" t="s">
        <v>101</v>
      </c>
      <c r="F228" s="21">
        <v>33</v>
      </c>
      <c r="G228" s="21">
        <v>147</v>
      </c>
      <c r="H228" s="23">
        <v>4.4545454545454541</v>
      </c>
      <c r="I228" s="21">
        <v>118</v>
      </c>
      <c r="J228" s="21">
        <v>27</v>
      </c>
      <c r="K228" s="23">
        <v>0.18367346938775511</v>
      </c>
      <c r="L228" s="21">
        <v>31</v>
      </c>
      <c r="M228" s="21">
        <v>21</v>
      </c>
      <c r="N228" s="21">
        <v>6</v>
      </c>
      <c r="O228" s="21">
        <v>1</v>
      </c>
      <c r="P228" s="21">
        <v>3</v>
      </c>
      <c r="Q228" s="21">
        <v>14</v>
      </c>
      <c r="R228" s="21">
        <v>27</v>
      </c>
      <c r="S228" s="24">
        <v>0.18367346938775511</v>
      </c>
      <c r="T228" s="21">
        <v>36</v>
      </c>
      <c r="U228" s="24">
        <v>0.24489795918367346</v>
      </c>
      <c r="V228" s="21">
        <v>66</v>
      </c>
      <c r="W228" s="24">
        <v>0.44897959183673469</v>
      </c>
      <c r="X228" s="21">
        <v>6</v>
      </c>
      <c r="Y228" s="21">
        <v>1</v>
      </c>
      <c r="Z228" s="22">
        <v>0.26300000000000001</v>
      </c>
      <c r="AA228" s="23">
        <v>0.35443037974683544</v>
      </c>
      <c r="AB228" s="22">
        <v>0.40799999999999997</v>
      </c>
      <c r="AC228" s="22">
        <v>0.40699999999999997</v>
      </c>
      <c r="AD228" s="22">
        <v>0.81499999999999995</v>
      </c>
      <c r="AE228" s="22">
        <v>0.14399999999999996</v>
      </c>
      <c r="AF228" s="21">
        <v>2</v>
      </c>
      <c r="AG228" s="21">
        <v>0</v>
      </c>
      <c r="AH228" s="21">
        <v>0</v>
      </c>
      <c r="AI228" s="21">
        <v>48</v>
      </c>
      <c r="AJ228" s="21">
        <v>10</v>
      </c>
      <c r="AK228" s="21">
        <v>2</v>
      </c>
      <c r="AL228" s="21">
        <v>19</v>
      </c>
      <c r="AM228" s="21">
        <v>27</v>
      </c>
      <c r="AN228" s="20" t="s">
        <v>1112</v>
      </c>
      <c r="AO228" s="23">
        <v>22.745714285714286</v>
      </c>
      <c r="AP228" s="21">
        <v>114.50924324710287</v>
      </c>
      <c r="AQ228" s="22">
        <v>0.3693877551020408</v>
      </c>
      <c r="AR228" s="23">
        <v>3.1278033897620068</v>
      </c>
      <c r="AS228" s="23">
        <v>27.079940493799473</v>
      </c>
      <c r="AT228">
        <v>111.11628121758642</v>
      </c>
      <c r="AU228">
        <v>1.0305352374317891</v>
      </c>
      <c r="AV228">
        <v>55</v>
      </c>
      <c r="AW228" s="30">
        <v>2.6727272727272728</v>
      </c>
      <c r="AX228" s="29">
        <v>0.6</v>
      </c>
      <c r="AY228" t="s">
        <v>1224</v>
      </c>
      <c r="AZ228" s="20" t="s">
        <v>183</v>
      </c>
      <c r="BA228" s="20" t="s">
        <v>83</v>
      </c>
      <c r="BB228" s="20" t="s">
        <v>660</v>
      </c>
      <c r="BC228" s="20">
        <v>79</v>
      </c>
      <c r="BD228" s="23">
        <v>2.1277574080013652E-2</v>
      </c>
      <c r="BE228" s="20"/>
      <c r="BF228" s="20"/>
      <c r="BG228" s="20"/>
    </row>
    <row r="229" spans="1:59" x14ac:dyDescent="0.3">
      <c r="A229" t="s">
        <v>9</v>
      </c>
      <c r="B229" s="20" t="s">
        <v>97</v>
      </c>
      <c r="C229" s="20" t="s">
        <v>435</v>
      </c>
      <c r="D229" s="20" t="s">
        <v>91</v>
      </c>
      <c r="E229" s="20" t="s">
        <v>105</v>
      </c>
      <c r="F229" s="21">
        <v>42</v>
      </c>
      <c r="G229" s="21">
        <v>144</v>
      </c>
      <c r="H229" s="23">
        <v>3.4285714285714284</v>
      </c>
      <c r="I229" s="21">
        <v>114</v>
      </c>
      <c r="J229" s="21">
        <v>24</v>
      </c>
      <c r="K229" s="23">
        <v>0.16666666666666666</v>
      </c>
      <c r="L229" s="21">
        <v>23</v>
      </c>
      <c r="M229" s="21">
        <v>11</v>
      </c>
      <c r="N229" s="21">
        <v>9</v>
      </c>
      <c r="O229" s="21">
        <v>1</v>
      </c>
      <c r="P229" s="21">
        <v>2</v>
      </c>
      <c r="Q229" s="21">
        <v>20</v>
      </c>
      <c r="R229" s="21">
        <v>20</v>
      </c>
      <c r="S229" s="24">
        <v>0.1388888888888889</v>
      </c>
      <c r="T229" s="21">
        <v>27</v>
      </c>
      <c r="U229" s="24">
        <v>0.1875</v>
      </c>
      <c r="V229" s="21">
        <v>49</v>
      </c>
      <c r="W229" s="24">
        <v>0.34027777777777779</v>
      </c>
      <c r="X229" s="21">
        <v>16</v>
      </c>
      <c r="Y229" s="21">
        <v>1</v>
      </c>
      <c r="Z229" s="22">
        <v>0.20200000000000001</v>
      </c>
      <c r="AA229" s="23">
        <v>0.23863636363636365</v>
      </c>
      <c r="AB229" s="22">
        <v>0.34699999999999998</v>
      </c>
      <c r="AC229" s="22">
        <v>0.35099999999999998</v>
      </c>
      <c r="AD229" s="22">
        <v>0.69799999999999995</v>
      </c>
      <c r="AE229" s="22">
        <v>0.14899999999999997</v>
      </c>
      <c r="AF229" s="21">
        <v>7</v>
      </c>
      <c r="AG229" s="21">
        <v>3</v>
      </c>
      <c r="AH229" s="21">
        <v>0</v>
      </c>
      <c r="AI229" s="21">
        <v>40</v>
      </c>
      <c r="AJ229" s="21">
        <v>12</v>
      </c>
      <c r="AK229" s="21">
        <v>1</v>
      </c>
      <c r="AL229" s="21">
        <v>22</v>
      </c>
      <c r="AM229" s="21">
        <v>35</v>
      </c>
      <c r="AN229" s="20" t="s">
        <v>1187</v>
      </c>
      <c r="AO229" s="23">
        <v>18.966666666666669</v>
      </c>
      <c r="AP229" s="21">
        <v>83.723551371357672</v>
      </c>
      <c r="AQ229" s="22">
        <v>0.31861111111111112</v>
      </c>
      <c r="AR229" s="23">
        <v>-3.2941482322118381</v>
      </c>
      <c r="AS229" s="23">
        <v>20.169169747253434</v>
      </c>
      <c r="AT229">
        <v>81.242783682008081</v>
      </c>
      <c r="AU229">
        <v>1.0305352374317891</v>
      </c>
      <c r="AV229">
        <v>55</v>
      </c>
      <c r="AW229" s="30">
        <v>2.6181818181818182</v>
      </c>
      <c r="AX229" s="29">
        <v>0.76363636363636367</v>
      </c>
      <c r="AY229" t="s">
        <v>1223</v>
      </c>
      <c r="AZ229" s="20" t="s">
        <v>184</v>
      </c>
      <c r="BA229" s="20" t="s">
        <v>83</v>
      </c>
      <c r="BB229" s="20" t="s">
        <v>661</v>
      </c>
      <c r="BC229" s="20">
        <v>88</v>
      </c>
      <c r="BD229" s="23">
        <v>-2.2876029390359987E-2</v>
      </c>
      <c r="BE229" s="20"/>
      <c r="BF229" s="20"/>
      <c r="BG229" s="20"/>
    </row>
    <row r="230" spans="1:59" x14ac:dyDescent="0.3">
      <c r="A230" t="s">
        <v>9</v>
      </c>
      <c r="B230" s="20" t="s">
        <v>943</v>
      </c>
      <c r="C230" s="20" t="s">
        <v>437</v>
      </c>
      <c r="D230" s="20" t="s">
        <v>91</v>
      </c>
      <c r="E230" s="20" t="s">
        <v>105</v>
      </c>
      <c r="F230" s="21">
        <v>32</v>
      </c>
      <c r="G230" s="21">
        <v>125</v>
      </c>
      <c r="H230" s="23">
        <v>3.90625</v>
      </c>
      <c r="I230" s="21">
        <v>112</v>
      </c>
      <c r="J230" s="21">
        <v>21</v>
      </c>
      <c r="K230" s="23">
        <v>0.16800000000000001</v>
      </c>
      <c r="L230" s="21">
        <v>33</v>
      </c>
      <c r="M230" s="21">
        <v>25</v>
      </c>
      <c r="N230" s="21">
        <v>6</v>
      </c>
      <c r="O230" s="21">
        <v>0</v>
      </c>
      <c r="P230" s="21">
        <v>2</v>
      </c>
      <c r="Q230" s="21">
        <v>18</v>
      </c>
      <c r="R230" s="21">
        <v>10</v>
      </c>
      <c r="S230" s="24">
        <v>0.08</v>
      </c>
      <c r="T230" s="21">
        <v>18</v>
      </c>
      <c r="U230" s="24">
        <v>0.14399999999999999</v>
      </c>
      <c r="V230" s="21">
        <v>30</v>
      </c>
      <c r="W230" s="24">
        <v>0.24</v>
      </c>
      <c r="X230" s="21">
        <v>11</v>
      </c>
      <c r="Y230" s="21">
        <v>1</v>
      </c>
      <c r="Z230" s="22">
        <v>0.29499999999999998</v>
      </c>
      <c r="AA230" s="23">
        <v>0.33333333333333331</v>
      </c>
      <c r="AB230" s="22">
        <v>0.35499999999999998</v>
      </c>
      <c r="AC230" s="22">
        <v>0.40200000000000002</v>
      </c>
      <c r="AD230" s="22">
        <v>0.75700000000000001</v>
      </c>
      <c r="AE230" s="22">
        <v>0.10700000000000004</v>
      </c>
      <c r="AF230" s="21">
        <v>1</v>
      </c>
      <c r="AG230" s="21">
        <v>1</v>
      </c>
      <c r="AH230" s="21">
        <v>1</v>
      </c>
      <c r="AI230" s="21">
        <v>45</v>
      </c>
      <c r="AJ230" s="21">
        <v>8</v>
      </c>
      <c r="AK230" s="21">
        <v>1</v>
      </c>
      <c r="AL230" s="21">
        <v>31</v>
      </c>
      <c r="AM230" s="21">
        <v>26</v>
      </c>
      <c r="AN230" s="20" t="s">
        <v>1505</v>
      </c>
      <c r="AO230" s="23">
        <v>18.352319999999999</v>
      </c>
      <c r="AP230" s="21">
        <v>99.331257770526776</v>
      </c>
      <c r="AQ230" s="22">
        <v>0.33620967741935481</v>
      </c>
      <c r="AR230" s="23">
        <v>-0.94661603159459695</v>
      </c>
      <c r="AS230" s="23">
        <v>19.420847492246786</v>
      </c>
      <c r="AT230">
        <v>96.388026495893101</v>
      </c>
      <c r="AU230">
        <v>1.0305352374317891</v>
      </c>
      <c r="AV230">
        <v>55</v>
      </c>
      <c r="AW230" s="30">
        <v>2.2727272727272729</v>
      </c>
      <c r="AX230" s="29">
        <v>0.58181818181818179</v>
      </c>
      <c r="AY230" t="s">
        <v>1224</v>
      </c>
      <c r="AZ230" s="20" t="s">
        <v>187</v>
      </c>
      <c r="BA230" s="20" t="s">
        <v>83</v>
      </c>
      <c r="BB230" s="20" t="s">
        <v>663</v>
      </c>
      <c r="BC230" s="20">
        <v>93</v>
      </c>
      <c r="BD230" s="23">
        <v>-7.5729282527567752E-3</v>
      </c>
      <c r="BE230" s="20"/>
      <c r="BF230" s="20"/>
      <c r="BG230" s="20"/>
    </row>
    <row r="231" spans="1:59" x14ac:dyDescent="0.3">
      <c r="A231" t="s">
        <v>9</v>
      </c>
      <c r="B231" s="20" t="s">
        <v>140</v>
      </c>
      <c r="C231" s="20" t="s">
        <v>1001</v>
      </c>
      <c r="D231" s="20" t="s">
        <v>156</v>
      </c>
      <c r="E231" s="20" t="s">
        <v>113</v>
      </c>
      <c r="F231" s="21">
        <v>33</v>
      </c>
      <c r="G231" s="21">
        <v>127</v>
      </c>
      <c r="H231" s="23">
        <v>3.8484848484848486</v>
      </c>
      <c r="I231" s="21">
        <v>111</v>
      </c>
      <c r="J231" s="21">
        <v>18</v>
      </c>
      <c r="K231" s="23">
        <v>0.14173228346456693</v>
      </c>
      <c r="L231" s="21">
        <v>26</v>
      </c>
      <c r="M231" s="21">
        <v>10</v>
      </c>
      <c r="N231" s="21">
        <v>13</v>
      </c>
      <c r="O231" s="21">
        <v>0</v>
      </c>
      <c r="P231" s="21">
        <v>3</v>
      </c>
      <c r="Q231" s="21">
        <v>22</v>
      </c>
      <c r="R231" s="21">
        <v>10</v>
      </c>
      <c r="S231" s="24">
        <v>7.874015748031496E-2</v>
      </c>
      <c r="T231" s="21">
        <v>32</v>
      </c>
      <c r="U231" s="24">
        <v>0.25196850393700787</v>
      </c>
      <c r="V231" s="21">
        <v>45</v>
      </c>
      <c r="W231" s="24">
        <v>0.3543307086614173</v>
      </c>
      <c r="X231" s="21">
        <v>0</v>
      </c>
      <c r="Y231" s="21">
        <v>0</v>
      </c>
      <c r="Z231" s="22">
        <v>0.23400000000000001</v>
      </c>
      <c r="AA231" s="23">
        <v>0.29870129870129869</v>
      </c>
      <c r="AB231" s="22">
        <v>0.32300000000000001</v>
      </c>
      <c r="AC231" s="22">
        <v>0.432</v>
      </c>
      <c r="AD231" s="22">
        <v>0.755</v>
      </c>
      <c r="AE231" s="22">
        <v>0.19799999999999998</v>
      </c>
      <c r="AF231" s="21">
        <v>5</v>
      </c>
      <c r="AG231" s="21">
        <v>1</v>
      </c>
      <c r="AH231" s="21">
        <v>0</v>
      </c>
      <c r="AI231" s="21">
        <v>48</v>
      </c>
      <c r="AJ231" s="21">
        <v>16</v>
      </c>
      <c r="AK231" s="21">
        <v>2</v>
      </c>
      <c r="AL231" s="21">
        <v>16</v>
      </c>
      <c r="AM231" s="21">
        <v>34</v>
      </c>
      <c r="AN231" s="20" t="s">
        <v>1607</v>
      </c>
      <c r="AO231" s="23">
        <v>16.097480314960631</v>
      </c>
      <c r="AP231" s="21">
        <v>98.918301475519456</v>
      </c>
      <c r="AQ231" s="22">
        <v>0.33236220472440942</v>
      </c>
      <c r="AR231" s="23">
        <v>-1.3866566987592979</v>
      </c>
      <c r="AS231" s="23">
        <v>19.306686241463549</v>
      </c>
      <c r="AT231">
        <v>95.98730628759003</v>
      </c>
      <c r="AU231">
        <v>1.0305352374317891</v>
      </c>
      <c r="AV231">
        <v>55</v>
      </c>
      <c r="AW231" s="30">
        <v>2.3090909090909091</v>
      </c>
      <c r="AX231" s="29">
        <v>0.6</v>
      </c>
      <c r="AY231" t="s">
        <v>1224</v>
      </c>
      <c r="AZ231" s="20" t="s">
        <v>1000</v>
      </c>
      <c r="BA231" s="20" t="s">
        <v>83</v>
      </c>
      <c r="BB231" s="20" t="s">
        <v>1002</v>
      </c>
      <c r="BC231" s="20">
        <v>77</v>
      </c>
      <c r="BD231" s="23">
        <v>-1.0918556683144077E-2</v>
      </c>
      <c r="BE231" s="20"/>
      <c r="BF231" s="20"/>
      <c r="BG231" s="20"/>
    </row>
    <row r="232" spans="1:59" x14ac:dyDescent="0.3">
      <c r="A232" t="s">
        <v>9</v>
      </c>
      <c r="B232" s="20" t="s">
        <v>119</v>
      </c>
      <c r="C232" s="20" t="s">
        <v>436</v>
      </c>
      <c r="D232" s="20" t="s">
        <v>100</v>
      </c>
      <c r="E232" s="20" t="s">
        <v>101</v>
      </c>
      <c r="F232" s="21">
        <v>32</v>
      </c>
      <c r="G232" s="21">
        <v>108</v>
      </c>
      <c r="H232" s="23">
        <v>3.375</v>
      </c>
      <c r="I232" s="21">
        <v>97</v>
      </c>
      <c r="J232" s="21">
        <v>12</v>
      </c>
      <c r="K232" s="23">
        <v>0.1111111111111111</v>
      </c>
      <c r="L232" s="21">
        <v>20</v>
      </c>
      <c r="M232" s="21">
        <v>15</v>
      </c>
      <c r="N232" s="21">
        <v>3</v>
      </c>
      <c r="O232" s="21">
        <v>0</v>
      </c>
      <c r="P232" s="21">
        <v>2</v>
      </c>
      <c r="Q232" s="21">
        <v>7</v>
      </c>
      <c r="R232" s="21">
        <v>6</v>
      </c>
      <c r="S232" s="24">
        <v>5.5555555555555552E-2</v>
      </c>
      <c r="T232" s="21">
        <v>21</v>
      </c>
      <c r="U232" s="24">
        <v>0.19444444444444445</v>
      </c>
      <c r="V232" s="21">
        <v>29</v>
      </c>
      <c r="W232" s="24">
        <v>0.26851851851851855</v>
      </c>
      <c r="X232" s="21">
        <v>2</v>
      </c>
      <c r="Y232" s="21">
        <v>0</v>
      </c>
      <c r="Z232" s="22">
        <v>0.20599999999999999</v>
      </c>
      <c r="AA232" s="23">
        <v>0.23684210526315788</v>
      </c>
      <c r="AB232" s="22">
        <v>0.26200000000000001</v>
      </c>
      <c r="AC232" s="22">
        <v>0.29899999999999999</v>
      </c>
      <c r="AD232" s="22">
        <v>0.56099999999999994</v>
      </c>
      <c r="AE232" s="22">
        <v>9.2999999999999999E-2</v>
      </c>
      <c r="AF232" s="21">
        <v>2</v>
      </c>
      <c r="AG232" s="21">
        <v>2</v>
      </c>
      <c r="AH232" s="21">
        <v>1</v>
      </c>
      <c r="AI232" s="21">
        <v>29</v>
      </c>
      <c r="AJ232" s="21">
        <v>5</v>
      </c>
      <c r="AK232" s="21">
        <v>5</v>
      </c>
      <c r="AL232" s="21">
        <v>27</v>
      </c>
      <c r="AM232" s="21">
        <v>30</v>
      </c>
      <c r="AN232" s="20" t="s">
        <v>1111</v>
      </c>
      <c r="AO232" s="23">
        <v>7.1725925925925926</v>
      </c>
      <c r="AP232" s="21">
        <v>47.725020128712245</v>
      </c>
      <c r="AQ232" s="22">
        <v>0.25177570093457941</v>
      </c>
      <c r="AR232" s="23">
        <v>-8.7473279559549013</v>
      </c>
      <c r="AS232" s="23">
        <v>8.8501605286440519</v>
      </c>
      <c r="AT232">
        <v>46.310905629630305</v>
      </c>
      <c r="AU232">
        <v>1.0305352374317891</v>
      </c>
      <c r="AV232">
        <v>55</v>
      </c>
      <c r="AW232" s="30">
        <v>1.9636363636363636</v>
      </c>
      <c r="AX232" s="29">
        <v>0.58181818181818179</v>
      </c>
      <c r="AY232" t="s">
        <v>1224</v>
      </c>
      <c r="AZ232" s="20" t="s">
        <v>185</v>
      </c>
      <c r="BA232" s="20" t="s">
        <v>83</v>
      </c>
      <c r="BB232" s="20" t="s">
        <v>662</v>
      </c>
      <c r="BC232" s="20">
        <v>76</v>
      </c>
      <c r="BD232" s="23">
        <v>-8.0993777369952794E-2</v>
      </c>
      <c r="BE232" s="20"/>
      <c r="BF232" s="20"/>
      <c r="BG232" s="20"/>
    </row>
    <row r="233" spans="1:59" x14ac:dyDescent="0.3">
      <c r="A233" t="s">
        <v>9</v>
      </c>
      <c r="B233" s="20" t="s">
        <v>943</v>
      </c>
      <c r="C233" s="20" t="s">
        <v>439</v>
      </c>
      <c r="D233" s="20" t="s">
        <v>91</v>
      </c>
      <c r="E233" s="20" t="s">
        <v>105</v>
      </c>
      <c r="F233" s="21">
        <v>32</v>
      </c>
      <c r="G233" s="21">
        <v>120</v>
      </c>
      <c r="H233" s="23">
        <v>3.75</v>
      </c>
      <c r="I233" s="21">
        <v>96</v>
      </c>
      <c r="J233" s="21">
        <v>22</v>
      </c>
      <c r="K233" s="23">
        <v>0.18333333333333332</v>
      </c>
      <c r="L233" s="21">
        <v>25</v>
      </c>
      <c r="M233" s="21">
        <v>20</v>
      </c>
      <c r="N233" s="21">
        <v>3</v>
      </c>
      <c r="O233" s="21">
        <v>1</v>
      </c>
      <c r="P233" s="21">
        <v>1</v>
      </c>
      <c r="Q233" s="21">
        <v>16</v>
      </c>
      <c r="R233" s="21">
        <v>17</v>
      </c>
      <c r="S233" s="24">
        <v>0.14166666666666666</v>
      </c>
      <c r="T233" s="21">
        <v>26</v>
      </c>
      <c r="U233" s="24">
        <v>0.21666666666666667</v>
      </c>
      <c r="V233" s="21">
        <v>44</v>
      </c>
      <c r="W233" s="24">
        <v>0.36666666666666664</v>
      </c>
      <c r="X233" s="21">
        <v>5</v>
      </c>
      <c r="Y233" s="21">
        <v>3</v>
      </c>
      <c r="Z233" s="22">
        <v>0.26</v>
      </c>
      <c r="AA233" s="23">
        <v>0.3380281690140845</v>
      </c>
      <c r="AB233" s="22">
        <v>0.39200000000000002</v>
      </c>
      <c r="AC233" s="22">
        <v>0.34399999999999997</v>
      </c>
      <c r="AD233" s="22">
        <v>0.73599999999999999</v>
      </c>
      <c r="AE233" s="22">
        <v>8.3999999999999964E-2</v>
      </c>
      <c r="AF233" s="21">
        <v>5</v>
      </c>
      <c r="AG233" s="21">
        <v>2</v>
      </c>
      <c r="AH233" s="21">
        <v>0</v>
      </c>
      <c r="AI233" s="21">
        <v>33</v>
      </c>
      <c r="AJ233" s="21">
        <v>5</v>
      </c>
      <c r="AK233" s="21">
        <v>2</v>
      </c>
      <c r="AL233" s="21">
        <v>29</v>
      </c>
      <c r="AM233" s="21">
        <v>16</v>
      </c>
      <c r="AN233" s="20" t="s">
        <v>1522</v>
      </c>
      <c r="AO233" s="23">
        <v>14.825999999999999</v>
      </c>
      <c r="AP233" s="21">
        <v>93.630141999042877</v>
      </c>
      <c r="AQ233" s="22">
        <v>0.33883333333333332</v>
      </c>
      <c r="AR233" s="23">
        <v>-0.63497859930696887</v>
      </c>
      <c r="AS233" s="23">
        <v>18.917786383580758</v>
      </c>
      <c r="AT233">
        <v>90.855837431022564</v>
      </c>
      <c r="AU233">
        <v>1.0305352374317891</v>
      </c>
      <c r="AV233">
        <v>55</v>
      </c>
      <c r="AW233" s="30">
        <v>2.1818181818181817</v>
      </c>
      <c r="AX233" s="29">
        <v>0.58181818181818179</v>
      </c>
      <c r="AY233" t="s">
        <v>1224</v>
      </c>
      <c r="AZ233" s="20" t="s">
        <v>190</v>
      </c>
      <c r="BA233" s="20" t="s">
        <v>83</v>
      </c>
      <c r="BB233" s="20" t="s">
        <v>665</v>
      </c>
      <c r="BC233" s="20">
        <v>71</v>
      </c>
      <c r="BD233" s="23">
        <v>-5.291488327558074E-3</v>
      </c>
      <c r="BE233" s="20"/>
      <c r="BF233" s="20"/>
      <c r="BG233" s="20"/>
    </row>
    <row r="234" spans="1:59" x14ac:dyDescent="0.3">
      <c r="A234" t="s">
        <v>9</v>
      </c>
      <c r="B234" s="20" t="s">
        <v>943</v>
      </c>
      <c r="C234" s="20" t="s">
        <v>433</v>
      </c>
      <c r="D234" s="20" t="s">
        <v>109</v>
      </c>
      <c r="E234" s="20" t="s">
        <v>113</v>
      </c>
      <c r="F234" s="21">
        <v>26</v>
      </c>
      <c r="G234" s="21">
        <v>89</v>
      </c>
      <c r="H234" s="23">
        <v>3.4230769230769229</v>
      </c>
      <c r="I234" s="21">
        <v>82</v>
      </c>
      <c r="J234" s="21">
        <v>10</v>
      </c>
      <c r="K234" s="23">
        <v>0.11235955056179775</v>
      </c>
      <c r="L234" s="21">
        <v>23</v>
      </c>
      <c r="M234" s="21">
        <v>16</v>
      </c>
      <c r="N234" s="21">
        <v>5</v>
      </c>
      <c r="O234" s="21">
        <v>0</v>
      </c>
      <c r="P234" s="21">
        <v>2</v>
      </c>
      <c r="Q234" s="21">
        <v>12</v>
      </c>
      <c r="R234" s="21">
        <v>5</v>
      </c>
      <c r="S234" s="24">
        <v>5.6179775280898875E-2</v>
      </c>
      <c r="T234" s="21">
        <v>24</v>
      </c>
      <c r="U234" s="24">
        <v>0.2696629213483146</v>
      </c>
      <c r="V234" s="21">
        <v>31</v>
      </c>
      <c r="W234" s="24">
        <v>0.34831460674157305</v>
      </c>
      <c r="X234" s="21">
        <v>1</v>
      </c>
      <c r="Y234" s="21">
        <v>1</v>
      </c>
      <c r="Z234" s="22">
        <v>0.28000000000000003</v>
      </c>
      <c r="AA234" s="23">
        <v>0.36842105263157893</v>
      </c>
      <c r="AB234" s="22">
        <v>0.32600000000000001</v>
      </c>
      <c r="AC234" s="22">
        <v>0.41499999999999998</v>
      </c>
      <c r="AD234" s="22">
        <v>0.74099999999999999</v>
      </c>
      <c r="AE234" s="22">
        <v>0.13499999999999995</v>
      </c>
      <c r="AF234" s="21">
        <v>1</v>
      </c>
      <c r="AG234" s="21">
        <v>1</v>
      </c>
      <c r="AH234" s="21">
        <v>0</v>
      </c>
      <c r="AI234" s="21">
        <v>34</v>
      </c>
      <c r="AJ234" s="21">
        <v>7</v>
      </c>
      <c r="AK234" s="21">
        <v>2</v>
      </c>
      <c r="AL234" s="21">
        <v>16</v>
      </c>
      <c r="AM234" s="21">
        <v>19</v>
      </c>
      <c r="AN234" s="20" t="s">
        <v>1429</v>
      </c>
      <c r="AO234" s="23">
        <v>10.692134831460674</v>
      </c>
      <c r="AP234" s="21">
        <v>95.196851509725832</v>
      </c>
      <c r="AQ234" s="22">
        <v>0.32539325842696626</v>
      </c>
      <c r="AR234" s="23">
        <v>-1.5110873886889022</v>
      </c>
      <c r="AS234" s="23">
        <v>12.990546640286162</v>
      </c>
      <c r="AT234">
        <v>92.376124611679657</v>
      </c>
      <c r="AU234">
        <v>1.0305352374317891</v>
      </c>
      <c r="AV234">
        <v>55</v>
      </c>
      <c r="AW234" s="30">
        <v>1.6181818181818182</v>
      </c>
      <c r="AX234" s="29">
        <v>0.47272727272727272</v>
      </c>
      <c r="AY234" t="s">
        <v>1224</v>
      </c>
      <c r="AZ234" s="20" t="s">
        <v>182</v>
      </c>
      <c r="BA234" s="20" t="s">
        <v>83</v>
      </c>
      <c r="BB234" s="20" t="s">
        <v>659</v>
      </c>
      <c r="BC234" s="20">
        <v>57</v>
      </c>
      <c r="BD234" s="23">
        <v>-1.6978509985268564E-2</v>
      </c>
      <c r="BE234" s="20"/>
      <c r="BF234" s="20"/>
      <c r="BG234" s="20"/>
    </row>
    <row r="235" spans="1:59" x14ac:dyDescent="0.3">
      <c r="A235" t="s">
        <v>9</v>
      </c>
      <c r="B235" s="20" t="s">
        <v>106</v>
      </c>
      <c r="C235" s="20" t="s">
        <v>441</v>
      </c>
      <c r="D235" s="20" t="s">
        <v>109</v>
      </c>
      <c r="E235" s="20" t="s">
        <v>105</v>
      </c>
      <c r="F235" s="21">
        <v>23</v>
      </c>
      <c r="G235" s="21">
        <v>85</v>
      </c>
      <c r="H235" s="23">
        <v>3.6956521739130435</v>
      </c>
      <c r="I235" s="21">
        <v>70</v>
      </c>
      <c r="J235" s="21">
        <v>13</v>
      </c>
      <c r="K235" s="23">
        <v>0.15294117647058825</v>
      </c>
      <c r="L235" s="21">
        <v>18</v>
      </c>
      <c r="M235" s="21">
        <v>13</v>
      </c>
      <c r="N235" s="21">
        <v>4</v>
      </c>
      <c r="O235" s="21">
        <v>0</v>
      </c>
      <c r="P235" s="21">
        <v>1</v>
      </c>
      <c r="Q235" s="21">
        <v>13</v>
      </c>
      <c r="R235" s="21">
        <v>7</v>
      </c>
      <c r="S235" s="24">
        <v>8.2352941176470587E-2</v>
      </c>
      <c r="T235" s="21">
        <v>21</v>
      </c>
      <c r="U235" s="24">
        <v>0.24705882352941178</v>
      </c>
      <c r="V235" s="21">
        <v>29</v>
      </c>
      <c r="W235" s="24">
        <v>0.3411764705882353</v>
      </c>
      <c r="X235" s="21">
        <v>4</v>
      </c>
      <c r="Y235" s="21">
        <v>1</v>
      </c>
      <c r="Z235" s="22">
        <v>0.25700000000000001</v>
      </c>
      <c r="AA235" s="23">
        <v>0.34</v>
      </c>
      <c r="AB235" s="22">
        <v>0.35699999999999998</v>
      </c>
      <c r="AC235" s="22">
        <v>0.35699999999999998</v>
      </c>
      <c r="AD235" s="22">
        <v>0.71399999999999997</v>
      </c>
      <c r="AE235" s="22">
        <v>9.9999999999999978E-2</v>
      </c>
      <c r="AF235" s="21">
        <v>5</v>
      </c>
      <c r="AG235" s="21">
        <v>2</v>
      </c>
      <c r="AH235" s="21">
        <v>1</v>
      </c>
      <c r="AI235" s="21">
        <v>25</v>
      </c>
      <c r="AJ235" s="21">
        <v>5</v>
      </c>
      <c r="AK235" s="21">
        <v>1</v>
      </c>
      <c r="AL235" s="21">
        <v>15</v>
      </c>
      <c r="AM235" s="21">
        <v>20</v>
      </c>
      <c r="AN235" s="20" t="s">
        <v>368</v>
      </c>
      <c r="AO235" s="23">
        <v>10.462117647058825</v>
      </c>
      <c r="AP235" s="21">
        <v>87.927492267022529</v>
      </c>
      <c r="AQ235" s="22">
        <v>0.32357142857142857</v>
      </c>
      <c r="AR235" s="23">
        <v>-1.577830338070179</v>
      </c>
      <c r="AS235" s="23">
        <v>12.27204485814196</v>
      </c>
      <c r="AT235">
        <v>85.322159857578313</v>
      </c>
      <c r="AU235">
        <v>1.0305352374317891</v>
      </c>
      <c r="AV235">
        <v>55</v>
      </c>
      <c r="AW235" s="30">
        <v>1.5454545454545454</v>
      </c>
      <c r="AX235" s="29">
        <v>0.41818181818181815</v>
      </c>
      <c r="AY235" t="s">
        <v>1224</v>
      </c>
      <c r="AZ235" s="20" t="s">
        <v>192</v>
      </c>
      <c r="BA235" s="20" t="s">
        <v>83</v>
      </c>
      <c r="BB235" s="20" t="s">
        <v>667</v>
      </c>
      <c r="BC235" s="20">
        <v>50</v>
      </c>
      <c r="BD235" s="23">
        <v>-1.8562709859649165E-2</v>
      </c>
      <c r="BE235" s="20"/>
      <c r="BF235" s="20"/>
      <c r="BG235" s="20"/>
    </row>
    <row r="236" spans="1:59" x14ac:dyDescent="0.3">
      <c r="A236" t="s">
        <v>9</v>
      </c>
      <c r="B236" s="20" t="s">
        <v>211</v>
      </c>
      <c r="C236" s="20" t="s">
        <v>1063</v>
      </c>
      <c r="D236" s="20" t="s">
        <v>91</v>
      </c>
      <c r="E236" s="20" t="s">
        <v>113</v>
      </c>
      <c r="F236" s="21">
        <v>23</v>
      </c>
      <c r="G236" s="21">
        <v>78</v>
      </c>
      <c r="H236" s="23">
        <v>3.3913043478260869</v>
      </c>
      <c r="I236" s="21">
        <v>60</v>
      </c>
      <c r="J236" s="21">
        <v>11</v>
      </c>
      <c r="K236" s="23">
        <v>0.14102564102564102</v>
      </c>
      <c r="L236" s="21">
        <v>14</v>
      </c>
      <c r="M236" s="21">
        <v>11</v>
      </c>
      <c r="N236" s="21">
        <v>2</v>
      </c>
      <c r="O236" s="21">
        <v>0</v>
      </c>
      <c r="P236" s="21">
        <v>1</v>
      </c>
      <c r="Q236" s="21">
        <v>4</v>
      </c>
      <c r="R236" s="21">
        <v>14</v>
      </c>
      <c r="S236" s="24">
        <v>0.17948717948717949</v>
      </c>
      <c r="T236" s="21">
        <v>20</v>
      </c>
      <c r="U236" s="24">
        <v>0.25641025641025639</v>
      </c>
      <c r="V236" s="21">
        <v>35</v>
      </c>
      <c r="W236" s="24">
        <v>0.44871794871794873</v>
      </c>
      <c r="X236" s="21">
        <v>0</v>
      </c>
      <c r="Y236" s="21">
        <v>2</v>
      </c>
      <c r="Z236" s="22">
        <v>0.23300000000000001</v>
      </c>
      <c r="AA236" s="23">
        <v>0.32500000000000001</v>
      </c>
      <c r="AB236" s="22">
        <v>0.39700000000000002</v>
      </c>
      <c r="AC236" s="22">
        <v>0.317</v>
      </c>
      <c r="AD236" s="22">
        <v>0.71399999999999997</v>
      </c>
      <c r="AE236" s="22">
        <v>8.3999999999999991E-2</v>
      </c>
      <c r="AF236" s="21">
        <v>3</v>
      </c>
      <c r="AG236" s="21">
        <v>1</v>
      </c>
      <c r="AH236" s="21">
        <v>0</v>
      </c>
      <c r="AI236" s="21">
        <v>19</v>
      </c>
      <c r="AJ236" s="21">
        <v>3</v>
      </c>
      <c r="AK236" s="21">
        <v>1</v>
      </c>
      <c r="AL236" s="21">
        <v>17</v>
      </c>
      <c r="AM236" s="21">
        <v>7</v>
      </c>
      <c r="AN236" s="20" t="s">
        <v>1653</v>
      </c>
      <c r="AO236" s="23">
        <v>8.5938461538461546</v>
      </c>
      <c r="AP236" s="21">
        <v>87.781103562045942</v>
      </c>
      <c r="AQ236" s="22">
        <v>0.33653846153846156</v>
      </c>
      <c r="AR236" s="23">
        <v>-0.56838826346257054</v>
      </c>
      <c r="AS236" s="23">
        <v>12.140908975414451</v>
      </c>
      <c r="AT236">
        <v>85.180108717879875</v>
      </c>
      <c r="AU236">
        <v>1.0305352374317891</v>
      </c>
      <c r="AV236">
        <v>55</v>
      </c>
      <c r="AW236" s="30">
        <v>1.4181818181818182</v>
      </c>
      <c r="AX236" s="29">
        <v>0.41818181818181815</v>
      </c>
      <c r="AY236" t="s">
        <v>1224</v>
      </c>
      <c r="AZ236" s="20" t="s">
        <v>1062</v>
      </c>
      <c r="BA236" s="20" t="s">
        <v>83</v>
      </c>
      <c r="BB236" s="20" t="s">
        <v>1064</v>
      </c>
      <c r="BC236" s="20">
        <v>40</v>
      </c>
      <c r="BD236" s="23">
        <v>-7.287029018750904E-3</v>
      </c>
      <c r="BE236" s="20"/>
      <c r="BF236" s="20"/>
      <c r="BG236" s="20"/>
    </row>
    <row r="237" spans="1:59" x14ac:dyDescent="0.3">
      <c r="A237" t="s">
        <v>9</v>
      </c>
      <c r="B237" s="20" t="s">
        <v>116</v>
      </c>
      <c r="C237" s="20" t="s">
        <v>438</v>
      </c>
      <c r="D237" s="20" t="s">
        <v>109</v>
      </c>
      <c r="E237" s="20" t="s">
        <v>101</v>
      </c>
      <c r="F237" s="21">
        <v>16</v>
      </c>
      <c r="G237" s="21">
        <v>59</v>
      </c>
      <c r="H237" s="23">
        <v>3.6875</v>
      </c>
      <c r="I237" s="21">
        <v>53</v>
      </c>
      <c r="J237" s="21">
        <v>4</v>
      </c>
      <c r="K237" s="23">
        <v>6.7796610169491525E-2</v>
      </c>
      <c r="L237" s="21">
        <v>11</v>
      </c>
      <c r="M237" s="21">
        <v>8</v>
      </c>
      <c r="N237" s="21">
        <v>1</v>
      </c>
      <c r="O237" s="21">
        <v>2</v>
      </c>
      <c r="P237" s="21">
        <v>0</v>
      </c>
      <c r="Q237" s="21">
        <v>9</v>
      </c>
      <c r="R237" s="21">
        <v>6</v>
      </c>
      <c r="S237" s="24">
        <v>0.10169491525423729</v>
      </c>
      <c r="T237" s="21">
        <v>22</v>
      </c>
      <c r="U237" s="24">
        <v>0.3728813559322034</v>
      </c>
      <c r="V237" s="21">
        <v>28</v>
      </c>
      <c r="W237" s="24">
        <v>0.47457627118644069</v>
      </c>
      <c r="X237" s="21">
        <v>0</v>
      </c>
      <c r="Y237" s="21">
        <v>1</v>
      </c>
      <c r="Z237" s="22">
        <v>0.20799999999999999</v>
      </c>
      <c r="AA237" s="23">
        <v>0.35483870967741937</v>
      </c>
      <c r="AB237" s="22">
        <v>0.28799999999999998</v>
      </c>
      <c r="AC237" s="22">
        <v>0.30199999999999999</v>
      </c>
      <c r="AD237" s="22">
        <v>0.59</v>
      </c>
      <c r="AE237" s="22">
        <v>9.4E-2</v>
      </c>
      <c r="AF237" s="21">
        <v>0</v>
      </c>
      <c r="AG237" s="21">
        <v>0</v>
      </c>
      <c r="AH237" s="21">
        <v>0</v>
      </c>
      <c r="AI237" s="21">
        <v>16</v>
      </c>
      <c r="AJ237" s="21">
        <v>3</v>
      </c>
      <c r="AK237" s="21">
        <v>1</v>
      </c>
      <c r="AL237" s="21">
        <v>13</v>
      </c>
      <c r="AM237" s="21">
        <v>6</v>
      </c>
      <c r="AN237" s="20" t="s">
        <v>1654</v>
      </c>
      <c r="AO237" s="23">
        <v>4.464406779661017</v>
      </c>
      <c r="AP237" s="21">
        <v>55.315842725812495</v>
      </c>
      <c r="AQ237" s="22">
        <v>0.26728813559322034</v>
      </c>
      <c r="AR237" s="23">
        <v>-3.9827775214708532</v>
      </c>
      <c r="AS237" s="23">
        <v>5.630665261782279</v>
      </c>
      <c r="AT237">
        <v>53.67680862972319</v>
      </c>
      <c r="AU237">
        <v>1.0305352374317891</v>
      </c>
      <c r="AV237">
        <v>55</v>
      </c>
      <c r="AW237" s="30">
        <v>1.0727272727272728</v>
      </c>
      <c r="AX237" s="29">
        <v>0.29090909090909089</v>
      </c>
      <c r="AY237" t="s">
        <v>1224</v>
      </c>
      <c r="AZ237" s="20" t="s">
        <v>188</v>
      </c>
      <c r="BA237" s="20" t="s">
        <v>83</v>
      </c>
      <c r="BB237" s="20" t="s">
        <v>664</v>
      </c>
      <c r="BC237" s="20">
        <v>31</v>
      </c>
      <c r="BD237" s="23">
        <v>-6.7504703753743275E-2</v>
      </c>
      <c r="BE237" s="20"/>
      <c r="BF237" s="20"/>
      <c r="BG237" s="20"/>
    </row>
    <row r="238" spans="1:59" x14ac:dyDescent="0.3">
      <c r="A238" t="s">
        <v>9</v>
      </c>
      <c r="B238" s="20" t="s">
        <v>94</v>
      </c>
      <c r="C238" s="20" t="s">
        <v>1280</v>
      </c>
      <c r="D238" s="20" t="s">
        <v>156</v>
      </c>
      <c r="E238" s="20" t="s">
        <v>105</v>
      </c>
      <c r="F238" s="21">
        <v>22</v>
      </c>
      <c r="G238" s="21">
        <v>56</v>
      </c>
      <c r="H238" s="23">
        <v>2.5454545454545454</v>
      </c>
      <c r="I238" s="21">
        <v>50</v>
      </c>
      <c r="J238" s="21">
        <v>6</v>
      </c>
      <c r="K238" s="23">
        <v>0.10714285714285714</v>
      </c>
      <c r="L238" s="21">
        <v>9</v>
      </c>
      <c r="M238" s="21">
        <v>8</v>
      </c>
      <c r="N238" s="21">
        <v>1</v>
      </c>
      <c r="O238" s="21">
        <v>0</v>
      </c>
      <c r="P238" s="21">
        <v>0</v>
      </c>
      <c r="Q238" s="21">
        <v>4</v>
      </c>
      <c r="R238" s="21">
        <v>4</v>
      </c>
      <c r="S238" s="24">
        <v>7.1428571428571425E-2</v>
      </c>
      <c r="T238" s="21">
        <v>14</v>
      </c>
      <c r="U238" s="24">
        <v>0.25</v>
      </c>
      <c r="V238" s="21">
        <v>18</v>
      </c>
      <c r="W238" s="24">
        <v>0.32142857142857145</v>
      </c>
      <c r="X238" s="21">
        <v>1</v>
      </c>
      <c r="Y238" s="21">
        <v>0</v>
      </c>
      <c r="Z238" s="22">
        <v>0.18</v>
      </c>
      <c r="AA238" s="23">
        <v>0.25</v>
      </c>
      <c r="AB238" s="22">
        <v>0.26800000000000002</v>
      </c>
      <c r="AC238" s="22">
        <v>0.2</v>
      </c>
      <c r="AD238" s="22">
        <v>0.46800000000000003</v>
      </c>
      <c r="AE238" s="22">
        <v>2.0000000000000018E-2</v>
      </c>
      <c r="AF238" s="21">
        <v>2</v>
      </c>
      <c r="AG238" s="21">
        <v>0</v>
      </c>
      <c r="AH238" s="21">
        <v>0</v>
      </c>
      <c r="AI238" s="21">
        <v>10</v>
      </c>
      <c r="AJ238" s="21">
        <v>1</v>
      </c>
      <c r="AK238" s="21">
        <v>0</v>
      </c>
      <c r="AL238" s="21">
        <v>12</v>
      </c>
      <c r="AM238" s="21">
        <v>14</v>
      </c>
      <c r="AN238" s="20" t="s">
        <v>1061</v>
      </c>
      <c r="AO238" s="23">
        <v>3.2357142857142853</v>
      </c>
      <c r="AP238" s="21">
        <v>23.054934279994743</v>
      </c>
      <c r="AQ238" s="22">
        <v>0.22482142857142856</v>
      </c>
      <c r="AR238" s="23">
        <v>-5.8482074043142669</v>
      </c>
      <c r="AS238" s="23">
        <v>3.2764162543666728</v>
      </c>
      <c r="AT238">
        <v>22.371805875799318</v>
      </c>
      <c r="AU238">
        <v>1.0305352374317891</v>
      </c>
      <c r="AV238">
        <v>55</v>
      </c>
      <c r="AW238" s="30">
        <v>1.0181818181818181</v>
      </c>
      <c r="AX238" s="29">
        <v>0.4</v>
      </c>
      <c r="AY238" t="s">
        <v>1224</v>
      </c>
      <c r="AZ238" s="20" t="s">
        <v>1281</v>
      </c>
      <c r="BA238" s="20" t="s">
        <v>83</v>
      </c>
      <c r="BB238" s="20" t="s">
        <v>1282</v>
      </c>
      <c r="BC238" s="20">
        <v>36</v>
      </c>
      <c r="BD238" s="23">
        <v>-0.10443227507704048</v>
      </c>
      <c r="BE238" s="20"/>
      <c r="BF238" s="20"/>
      <c r="BG238" s="20"/>
    </row>
    <row r="239" spans="1:59" x14ac:dyDescent="0.3">
      <c r="A239" t="s">
        <v>9</v>
      </c>
      <c r="B239" s="20" t="s">
        <v>150</v>
      </c>
      <c r="C239" s="20" t="s">
        <v>1314</v>
      </c>
      <c r="D239" s="20" t="s">
        <v>100</v>
      </c>
      <c r="E239" s="20" t="s">
        <v>1315</v>
      </c>
      <c r="F239" s="21">
        <v>11</v>
      </c>
      <c r="G239" s="21">
        <v>34</v>
      </c>
      <c r="H239" s="23">
        <v>3.0909090909090908</v>
      </c>
      <c r="I239" s="21">
        <v>26</v>
      </c>
      <c r="J239" s="21">
        <v>3</v>
      </c>
      <c r="K239" s="23">
        <v>8.8235294117647065E-2</v>
      </c>
      <c r="L239" s="21">
        <v>4</v>
      </c>
      <c r="M239" s="21">
        <v>4</v>
      </c>
      <c r="N239" s="21">
        <v>0</v>
      </c>
      <c r="O239" s="21">
        <v>0</v>
      </c>
      <c r="P239" s="21">
        <v>0</v>
      </c>
      <c r="Q239" s="21">
        <v>5</v>
      </c>
      <c r="R239" s="21">
        <v>6</v>
      </c>
      <c r="S239" s="24">
        <v>0.17647058823529413</v>
      </c>
      <c r="T239" s="21">
        <v>9</v>
      </c>
      <c r="U239" s="24">
        <v>0.26470588235294118</v>
      </c>
      <c r="V239" s="21">
        <v>15</v>
      </c>
      <c r="W239" s="24">
        <v>0.44117647058823528</v>
      </c>
      <c r="X239" s="21">
        <v>1</v>
      </c>
      <c r="Y239" s="21">
        <v>0</v>
      </c>
      <c r="Z239" s="22">
        <v>0.154</v>
      </c>
      <c r="AA239" s="23">
        <v>0.22222222222222221</v>
      </c>
      <c r="AB239" s="22">
        <v>0.32400000000000001</v>
      </c>
      <c r="AC239" s="22">
        <v>0.154</v>
      </c>
      <c r="AD239" s="22">
        <v>0.47799999999999998</v>
      </c>
      <c r="AE239" s="22">
        <v>0</v>
      </c>
      <c r="AF239" s="21">
        <v>1</v>
      </c>
      <c r="AG239" s="21">
        <v>1</v>
      </c>
      <c r="AH239" s="21">
        <v>0</v>
      </c>
      <c r="AI239" s="21">
        <v>4</v>
      </c>
      <c r="AJ239" s="21">
        <v>0</v>
      </c>
      <c r="AK239" s="21">
        <v>0</v>
      </c>
      <c r="AL239" s="21">
        <v>7</v>
      </c>
      <c r="AM239" s="21">
        <v>5</v>
      </c>
      <c r="AN239" s="20" t="s">
        <v>1599</v>
      </c>
      <c r="AO239" s="23">
        <v>2.2194117647058826</v>
      </c>
      <c r="AP239" s="21">
        <v>25.500326387970617</v>
      </c>
      <c r="AQ239" s="22">
        <v>0.24764705882352941</v>
      </c>
      <c r="AR239" s="23">
        <v>-2.8758526321224815</v>
      </c>
      <c r="AS239" s="23">
        <v>2.6640974463623746</v>
      </c>
      <c r="AT239">
        <v>24.744739880530751</v>
      </c>
      <c r="AU239">
        <v>1.0305352374317891</v>
      </c>
      <c r="AV239">
        <v>55</v>
      </c>
      <c r="AW239" s="30">
        <v>0.61818181818181817</v>
      </c>
      <c r="AX239" s="29">
        <v>0.2</v>
      </c>
      <c r="AY239" t="s">
        <v>1224</v>
      </c>
      <c r="AZ239" s="20" t="s">
        <v>1316</v>
      </c>
      <c r="BA239" s="20" t="s">
        <v>83</v>
      </c>
      <c r="BB239" s="20" t="s">
        <v>1317</v>
      </c>
      <c r="BC239" s="20">
        <v>18</v>
      </c>
      <c r="BD239" s="23">
        <v>-8.458390094477887E-2</v>
      </c>
      <c r="BE239" s="20"/>
      <c r="BF239" s="20"/>
      <c r="BG239" s="20"/>
    </row>
    <row r="240" spans="1:59" x14ac:dyDescent="0.3">
      <c r="A240" t="s">
        <v>9</v>
      </c>
      <c r="B240" s="20" t="s">
        <v>189</v>
      </c>
      <c r="C240" s="20" t="s">
        <v>1558</v>
      </c>
      <c r="D240" s="20" t="s">
        <v>100</v>
      </c>
      <c r="E240" s="20" t="s">
        <v>101</v>
      </c>
      <c r="F240" s="21">
        <v>8</v>
      </c>
      <c r="G240" s="21">
        <v>29</v>
      </c>
      <c r="H240" s="23">
        <v>3.625</v>
      </c>
      <c r="I240" s="21">
        <v>24</v>
      </c>
      <c r="J240" s="21">
        <v>2</v>
      </c>
      <c r="K240" s="23">
        <v>6.8965517241379309E-2</v>
      </c>
      <c r="L240" s="21">
        <v>2</v>
      </c>
      <c r="M240" s="21">
        <v>1</v>
      </c>
      <c r="N240" s="21">
        <v>1</v>
      </c>
      <c r="O240" s="21">
        <v>0</v>
      </c>
      <c r="P240" s="21">
        <v>0</v>
      </c>
      <c r="Q240" s="21">
        <v>1</v>
      </c>
      <c r="R240" s="21">
        <v>5</v>
      </c>
      <c r="S240" s="24">
        <v>0.17241379310344829</v>
      </c>
      <c r="T240" s="21">
        <v>13</v>
      </c>
      <c r="U240" s="24">
        <v>0.44827586206896552</v>
      </c>
      <c r="V240" s="21">
        <v>18</v>
      </c>
      <c r="W240" s="24">
        <v>0.62068965517241381</v>
      </c>
      <c r="X240" s="21">
        <v>0</v>
      </c>
      <c r="Y240" s="21">
        <v>0</v>
      </c>
      <c r="Z240" s="22">
        <v>8.3000000000000004E-2</v>
      </c>
      <c r="AA240" s="23">
        <v>0.18181818181818182</v>
      </c>
      <c r="AB240" s="22">
        <v>0.24099999999999999</v>
      </c>
      <c r="AC240" s="22">
        <v>0.125</v>
      </c>
      <c r="AD240" s="22">
        <v>0.36599999999999999</v>
      </c>
      <c r="AE240" s="22">
        <v>4.1999999999999996E-2</v>
      </c>
      <c r="AF240" s="21">
        <v>0</v>
      </c>
      <c r="AG240" s="21">
        <v>0</v>
      </c>
      <c r="AH240" s="21">
        <v>0</v>
      </c>
      <c r="AI240" s="21">
        <v>3</v>
      </c>
      <c r="AJ240" s="21">
        <v>1</v>
      </c>
      <c r="AK240" s="21">
        <v>0</v>
      </c>
      <c r="AL240" s="21">
        <v>3</v>
      </c>
      <c r="AM240" s="21">
        <v>5</v>
      </c>
      <c r="AN240" s="20" t="s">
        <v>1611</v>
      </c>
      <c r="AO240" s="23">
        <v>1.0379310344827586</v>
      </c>
      <c r="AP240" s="21">
        <v>-3.8796835525658713</v>
      </c>
      <c r="AQ240" s="22">
        <v>0.19344827586206895</v>
      </c>
      <c r="AR240" s="23">
        <v>-3.8196850455571556</v>
      </c>
      <c r="AS240" s="23">
        <v>0.90556649197404493</v>
      </c>
      <c r="AT240">
        <v>-3.7647267280587937</v>
      </c>
      <c r="AU240">
        <v>1.0305352374317891</v>
      </c>
      <c r="AV240">
        <v>55</v>
      </c>
      <c r="AW240" s="30">
        <v>0.52727272727272723</v>
      </c>
      <c r="AX240" s="29">
        <v>0.14545454545454545</v>
      </c>
      <c r="AY240" t="s">
        <v>1224</v>
      </c>
      <c r="AZ240" s="20" t="s">
        <v>1559</v>
      </c>
      <c r="BA240" s="20" t="s">
        <v>83</v>
      </c>
      <c r="BB240" s="20" t="s">
        <v>1560</v>
      </c>
      <c r="BC240" s="20">
        <v>11</v>
      </c>
      <c r="BD240" s="23">
        <v>-0.13171327743300537</v>
      </c>
      <c r="BE240" s="20"/>
      <c r="BF240" s="20"/>
      <c r="BG240" s="20"/>
    </row>
    <row r="241" spans="1:59" x14ac:dyDescent="0.3">
      <c r="A241" t="s">
        <v>9</v>
      </c>
      <c r="B241" s="20" t="s">
        <v>943</v>
      </c>
      <c r="C241" s="20" t="s">
        <v>964</v>
      </c>
      <c r="D241" s="20" t="s">
        <v>109</v>
      </c>
      <c r="E241" s="20" t="s">
        <v>113</v>
      </c>
      <c r="F241" s="21">
        <v>9</v>
      </c>
      <c r="G241" s="21">
        <v>28</v>
      </c>
      <c r="H241" s="23">
        <v>3.1111111111111112</v>
      </c>
      <c r="I241" s="21">
        <v>17</v>
      </c>
      <c r="J241" s="21">
        <v>5</v>
      </c>
      <c r="K241" s="23">
        <v>0.17857142857142858</v>
      </c>
      <c r="L241" s="21">
        <v>4</v>
      </c>
      <c r="M241" s="21">
        <v>2</v>
      </c>
      <c r="N241" s="21">
        <v>1</v>
      </c>
      <c r="O241" s="21">
        <v>0</v>
      </c>
      <c r="P241" s="21">
        <v>1</v>
      </c>
      <c r="Q241" s="21">
        <v>7</v>
      </c>
      <c r="R241" s="21">
        <v>5</v>
      </c>
      <c r="S241" s="24">
        <v>0.17857142857142858</v>
      </c>
      <c r="T241" s="21">
        <v>3</v>
      </c>
      <c r="U241" s="24">
        <v>0.10714285714285714</v>
      </c>
      <c r="V241" s="21">
        <v>9</v>
      </c>
      <c r="W241" s="24">
        <v>0.32142857142857145</v>
      </c>
      <c r="X241" s="21">
        <v>1</v>
      </c>
      <c r="Y241" s="21">
        <v>0</v>
      </c>
      <c r="Z241" s="22">
        <v>0.23499999999999999</v>
      </c>
      <c r="AA241" s="23">
        <v>0.23076923076923078</v>
      </c>
      <c r="AB241" s="22">
        <v>0.53600000000000003</v>
      </c>
      <c r="AC241" s="22">
        <v>0.47099999999999997</v>
      </c>
      <c r="AD241" s="22">
        <v>1.0070000000000001</v>
      </c>
      <c r="AE241" s="22">
        <v>0.23599999999999999</v>
      </c>
      <c r="AF241" s="21">
        <v>6</v>
      </c>
      <c r="AG241" s="21">
        <v>0</v>
      </c>
      <c r="AH241" s="21">
        <v>0</v>
      </c>
      <c r="AI241" s="21">
        <v>8</v>
      </c>
      <c r="AJ241" s="21">
        <v>2</v>
      </c>
      <c r="AK241" s="21">
        <v>2</v>
      </c>
      <c r="AL241" s="21">
        <v>8</v>
      </c>
      <c r="AM241" s="21">
        <v>2</v>
      </c>
      <c r="AN241" s="20" t="s">
        <v>373</v>
      </c>
      <c r="AO241" s="23">
        <v>5.2835714285714284</v>
      </c>
      <c r="AP241" s="21">
        <v>164.92725625408565</v>
      </c>
      <c r="AQ241" s="22">
        <v>0.46142857142857135</v>
      </c>
      <c r="AR241" s="23">
        <v>2.8367658630602568</v>
      </c>
      <c r="AS241" s="23">
        <v>7.3990776924007262</v>
      </c>
      <c r="AT241">
        <v>160.04038509648939</v>
      </c>
      <c r="AU241">
        <v>1.0305352374317891</v>
      </c>
      <c r="AV241">
        <v>55</v>
      </c>
      <c r="AW241" s="30">
        <v>0.50909090909090904</v>
      </c>
      <c r="AX241" s="29">
        <v>0.16363636363636364</v>
      </c>
      <c r="AY241" t="s">
        <v>1224</v>
      </c>
      <c r="AZ241" s="20" t="s">
        <v>963</v>
      </c>
      <c r="BA241" s="20" t="s">
        <v>83</v>
      </c>
      <c r="BB241" s="20" t="s">
        <v>965</v>
      </c>
      <c r="BC241" s="20">
        <v>13</v>
      </c>
      <c r="BD241" s="23">
        <v>0.10131306653786631</v>
      </c>
      <c r="BE241" s="20"/>
      <c r="BF241" s="20"/>
      <c r="BG241" s="20"/>
    </row>
    <row r="242" spans="1:59" x14ac:dyDescent="0.3">
      <c r="A242" t="s">
        <v>9</v>
      </c>
      <c r="B242" s="20" t="s">
        <v>943</v>
      </c>
      <c r="C242" s="20" t="s">
        <v>945</v>
      </c>
      <c r="D242" s="20" t="s">
        <v>91</v>
      </c>
      <c r="E242" s="20" t="s">
        <v>101</v>
      </c>
      <c r="F242" s="21">
        <v>2</v>
      </c>
      <c r="G242" s="21">
        <v>10</v>
      </c>
      <c r="H242" s="23">
        <v>5</v>
      </c>
      <c r="I242" s="21">
        <v>5</v>
      </c>
      <c r="J242" s="21">
        <v>3</v>
      </c>
      <c r="K242" s="23">
        <v>0.3</v>
      </c>
      <c r="L242" s="21">
        <v>1</v>
      </c>
      <c r="M242" s="21">
        <v>1</v>
      </c>
      <c r="N242" s="21">
        <v>0</v>
      </c>
      <c r="O242" s="21">
        <v>0</v>
      </c>
      <c r="P242" s="21">
        <v>0</v>
      </c>
      <c r="Q242" s="21">
        <v>0</v>
      </c>
      <c r="R242" s="21">
        <v>5</v>
      </c>
      <c r="S242" s="24">
        <v>0.5</v>
      </c>
      <c r="T242" s="21">
        <v>0</v>
      </c>
      <c r="U242" s="24">
        <v>0</v>
      </c>
      <c r="V242" s="21">
        <v>5</v>
      </c>
      <c r="W242" s="24">
        <v>0.5</v>
      </c>
      <c r="X242" s="21">
        <v>5</v>
      </c>
      <c r="Y242" s="21">
        <v>0</v>
      </c>
      <c r="Z242" s="22">
        <v>0.2</v>
      </c>
      <c r="AA242" s="23">
        <v>0.2</v>
      </c>
      <c r="AB242" s="22">
        <v>0.6</v>
      </c>
      <c r="AC242" s="22">
        <v>0.2</v>
      </c>
      <c r="AD242" s="22">
        <v>0.8</v>
      </c>
      <c r="AE242" s="22">
        <v>0</v>
      </c>
      <c r="AF242" s="21">
        <v>0</v>
      </c>
      <c r="AG242" s="21">
        <v>0</v>
      </c>
      <c r="AH242" s="21">
        <v>0</v>
      </c>
      <c r="AI242" s="21">
        <v>1</v>
      </c>
      <c r="AJ242" s="21">
        <v>0</v>
      </c>
      <c r="AK242" s="21">
        <v>0</v>
      </c>
      <c r="AL242" s="21">
        <v>2</v>
      </c>
      <c r="AM242" s="21">
        <v>2</v>
      </c>
      <c r="AN242" s="20" t="s">
        <v>364</v>
      </c>
      <c r="AO242" s="23">
        <v>2.9400000000000004</v>
      </c>
      <c r="AP242" s="21">
        <v>109.83107302080049</v>
      </c>
      <c r="AQ242" s="22">
        <v>0.434</v>
      </c>
      <c r="AR242" s="23">
        <v>0.77462134860847742</v>
      </c>
      <c r="AS242" s="23">
        <v>2.4040184305157881</v>
      </c>
      <c r="AT242">
        <v>106.57672734656992</v>
      </c>
      <c r="AU242">
        <v>1.0305352374317891</v>
      </c>
      <c r="AV242">
        <v>55</v>
      </c>
      <c r="AW242" s="30">
        <v>0.18181818181818182</v>
      </c>
      <c r="AX242" s="29">
        <v>3.6363636363636362E-2</v>
      </c>
      <c r="AY242" t="s">
        <v>1224</v>
      </c>
      <c r="AZ242" s="20" t="s">
        <v>944</v>
      </c>
      <c r="BA242" s="20" t="s">
        <v>83</v>
      </c>
      <c r="BB242" s="20" t="s">
        <v>946</v>
      </c>
      <c r="BC242" s="20">
        <v>5</v>
      </c>
      <c r="BD242" s="23">
        <v>7.7462134860847742E-2</v>
      </c>
      <c r="BE242" s="20"/>
      <c r="BF242" s="20"/>
      <c r="BG242" s="20"/>
    </row>
    <row r="243" spans="1:59" x14ac:dyDescent="0.3">
      <c r="A243" t="s">
        <v>9</v>
      </c>
      <c r="B243" s="20" t="s">
        <v>943</v>
      </c>
      <c r="C243" s="20" t="s">
        <v>1238</v>
      </c>
      <c r="D243" s="20" t="s">
        <v>100</v>
      </c>
      <c r="E243" s="20" t="s">
        <v>101</v>
      </c>
      <c r="F243" s="21">
        <v>1</v>
      </c>
      <c r="G243" s="21">
        <v>3</v>
      </c>
      <c r="H243" s="23">
        <v>3</v>
      </c>
      <c r="I243" s="21">
        <v>3</v>
      </c>
      <c r="J243" s="21">
        <v>0</v>
      </c>
      <c r="K243" s="23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1">
        <v>0</v>
      </c>
      <c r="R243" s="21">
        <v>0</v>
      </c>
      <c r="S243" s="24">
        <v>0</v>
      </c>
      <c r="T243" s="21">
        <v>0</v>
      </c>
      <c r="U243" s="24">
        <v>0</v>
      </c>
      <c r="V243" s="21">
        <v>0</v>
      </c>
      <c r="W243" s="24">
        <v>0</v>
      </c>
      <c r="X243" s="21">
        <v>0</v>
      </c>
      <c r="Y243" s="21">
        <v>0</v>
      </c>
      <c r="Z243" s="22">
        <v>0</v>
      </c>
      <c r="AA243" s="23">
        <v>0</v>
      </c>
      <c r="AB243" s="22">
        <v>0</v>
      </c>
      <c r="AC243" s="22">
        <v>0</v>
      </c>
      <c r="AD243" s="22">
        <v>0</v>
      </c>
      <c r="AE243" s="22">
        <v>0</v>
      </c>
      <c r="AF243" s="21">
        <v>0</v>
      </c>
      <c r="AG243" s="21">
        <v>0</v>
      </c>
      <c r="AH243" s="21">
        <v>0</v>
      </c>
      <c r="AI243" s="21">
        <v>0</v>
      </c>
      <c r="AJ243" s="21">
        <v>0</v>
      </c>
      <c r="AK243" s="21">
        <v>0</v>
      </c>
      <c r="AL243" s="21">
        <v>0</v>
      </c>
      <c r="AM243" s="21">
        <v>2</v>
      </c>
      <c r="AN243" s="20" t="s">
        <v>96</v>
      </c>
      <c r="AO243" s="23">
        <v>0</v>
      </c>
      <c r="AP243" s="21">
        <v>-100</v>
      </c>
      <c r="AQ243" s="22">
        <v>0</v>
      </c>
      <c r="AR243" s="23">
        <v>-0.89978750846093525</v>
      </c>
      <c r="AS243" s="23">
        <v>-0.41096838388874202</v>
      </c>
      <c r="AT243">
        <v>-97.036953582694906</v>
      </c>
      <c r="AU243">
        <v>1.0305352374317891</v>
      </c>
      <c r="AV243">
        <v>55</v>
      </c>
      <c r="AW243" s="30">
        <v>5.4545454545454543E-2</v>
      </c>
      <c r="AX243" s="29">
        <v>1.8181818181818181E-2</v>
      </c>
      <c r="AY243" t="s">
        <v>1224</v>
      </c>
      <c r="AZ243" s="20" t="s">
        <v>1237</v>
      </c>
      <c r="BA243" s="20" t="s">
        <v>83</v>
      </c>
      <c r="BB243" s="20" t="s">
        <v>1239</v>
      </c>
      <c r="BC243" s="20">
        <v>3</v>
      </c>
      <c r="BD243" s="23">
        <v>-0.2999291694869784</v>
      </c>
      <c r="BE243" s="20"/>
      <c r="BF243" s="20"/>
      <c r="BG243" s="20"/>
    </row>
    <row r="244" spans="1:59" x14ac:dyDescent="0.3">
      <c r="A244" t="s">
        <v>10</v>
      </c>
      <c r="B244" s="20" t="s">
        <v>157</v>
      </c>
      <c r="C244" s="20" t="s">
        <v>540</v>
      </c>
      <c r="D244" s="20" t="s">
        <v>156</v>
      </c>
      <c r="E244" s="20" t="s">
        <v>105</v>
      </c>
      <c r="F244" s="21">
        <v>53</v>
      </c>
      <c r="G244" s="21">
        <v>231</v>
      </c>
      <c r="H244" s="23">
        <v>4.3584905660377355</v>
      </c>
      <c r="I244" s="21">
        <v>196</v>
      </c>
      <c r="J244" s="21">
        <v>44</v>
      </c>
      <c r="K244" s="23">
        <v>0.19047619047619047</v>
      </c>
      <c r="L244" s="21">
        <v>68</v>
      </c>
      <c r="M244" s="21">
        <v>45</v>
      </c>
      <c r="N244" s="21">
        <v>17</v>
      </c>
      <c r="O244" s="21">
        <v>2</v>
      </c>
      <c r="P244" s="21">
        <v>4</v>
      </c>
      <c r="Q244" s="21">
        <v>46</v>
      </c>
      <c r="R244" s="21">
        <v>27</v>
      </c>
      <c r="S244" s="24">
        <v>0.11688311688311688</v>
      </c>
      <c r="T244" s="21">
        <v>33</v>
      </c>
      <c r="U244" s="24">
        <v>0.14285714285714285</v>
      </c>
      <c r="V244" s="21">
        <v>64</v>
      </c>
      <c r="W244" s="24">
        <v>0.27705627705627706</v>
      </c>
      <c r="X244" s="21">
        <v>21</v>
      </c>
      <c r="Y244" s="21">
        <v>6</v>
      </c>
      <c r="Z244" s="22">
        <v>0.34699999999999998</v>
      </c>
      <c r="AA244" s="23">
        <v>0.3902439024390244</v>
      </c>
      <c r="AB244" s="22">
        <v>0.42199999999999999</v>
      </c>
      <c r="AC244" s="22">
        <v>0.51500000000000001</v>
      </c>
      <c r="AD244" s="22">
        <v>0.93700000000000006</v>
      </c>
      <c r="AE244" s="22">
        <v>0.16800000000000004</v>
      </c>
      <c r="AF244" s="21">
        <v>2</v>
      </c>
      <c r="AG244" s="21">
        <v>5</v>
      </c>
      <c r="AH244" s="21">
        <v>1</v>
      </c>
      <c r="AI244" s="21">
        <v>101</v>
      </c>
      <c r="AJ244" s="21">
        <v>23</v>
      </c>
      <c r="AK244" s="21">
        <v>4</v>
      </c>
      <c r="AL244" s="21">
        <v>45</v>
      </c>
      <c r="AM244" s="21">
        <v>45</v>
      </c>
      <c r="AN244" s="20" t="s">
        <v>364</v>
      </c>
      <c r="AO244" s="23">
        <v>46.166493506493509</v>
      </c>
      <c r="AP244" s="21">
        <v>146.79210999866714</v>
      </c>
      <c r="AQ244" s="22">
        <v>0.40586956521739126</v>
      </c>
      <c r="AR244" s="23">
        <v>12.243204948697029</v>
      </c>
      <c r="AS244" s="23">
        <v>49.882277540755901</v>
      </c>
      <c r="AT244">
        <v>134.8169641829864</v>
      </c>
      <c r="AU244">
        <v>1.0888252148997135</v>
      </c>
      <c r="AV244">
        <v>56</v>
      </c>
      <c r="AW244" s="30">
        <v>4.125</v>
      </c>
      <c r="AX244" s="29">
        <v>0.9464285714285714</v>
      </c>
      <c r="AY244" t="s">
        <v>1223</v>
      </c>
      <c r="AZ244" s="20" t="s">
        <v>297</v>
      </c>
      <c r="BA244" s="20" t="s">
        <v>76</v>
      </c>
      <c r="BB244" s="20" t="s">
        <v>766</v>
      </c>
      <c r="BC244" s="20">
        <v>164</v>
      </c>
      <c r="BD244" s="23">
        <v>5.3000887223796665E-2</v>
      </c>
      <c r="BE244" s="20"/>
      <c r="BF244" s="20"/>
      <c r="BG244" s="20"/>
    </row>
    <row r="245" spans="1:59" x14ac:dyDescent="0.3">
      <c r="A245" t="s">
        <v>10</v>
      </c>
      <c r="B245" s="20" t="s">
        <v>299</v>
      </c>
      <c r="C245" s="20" t="s">
        <v>542</v>
      </c>
      <c r="D245" s="20" t="s">
        <v>91</v>
      </c>
      <c r="E245" s="20" t="s">
        <v>101</v>
      </c>
      <c r="F245" s="21">
        <v>53</v>
      </c>
      <c r="G245" s="21">
        <v>225</v>
      </c>
      <c r="H245" s="23">
        <v>4.2452830188679247</v>
      </c>
      <c r="I245" s="21">
        <v>187</v>
      </c>
      <c r="J245" s="21">
        <v>60</v>
      </c>
      <c r="K245" s="23">
        <v>0.26666666666666666</v>
      </c>
      <c r="L245" s="21">
        <v>72</v>
      </c>
      <c r="M245" s="21">
        <v>54</v>
      </c>
      <c r="N245" s="21">
        <v>17</v>
      </c>
      <c r="O245" s="21">
        <v>0</v>
      </c>
      <c r="P245" s="21">
        <v>1</v>
      </c>
      <c r="Q245" s="21">
        <v>34</v>
      </c>
      <c r="R245" s="21">
        <v>28</v>
      </c>
      <c r="S245" s="24">
        <v>0.12444444444444444</v>
      </c>
      <c r="T245" s="21">
        <v>29</v>
      </c>
      <c r="U245" s="24">
        <v>0.12888888888888889</v>
      </c>
      <c r="V245" s="21">
        <v>58</v>
      </c>
      <c r="W245" s="24">
        <v>0.25777777777777777</v>
      </c>
      <c r="X245" s="21">
        <v>25</v>
      </c>
      <c r="Y245" s="21">
        <v>4</v>
      </c>
      <c r="Z245" s="22">
        <v>0.38500000000000001</v>
      </c>
      <c r="AA245" s="23">
        <v>0.44099378881987578</v>
      </c>
      <c r="AB245" s="22">
        <v>0.46899999999999997</v>
      </c>
      <c r="AC245" s="22">
        <v>0.49199999999999999</v>
      </c>
      <c r="AD245" s="22">
        <v>0.96099999999999997</v>
      </c>
      <c r="AE245" s="22">
        <v>0.10699999999999998</v>
      </c>
      <c r="AF245" s="21">
        <v>5</v>
      </c>
      <c r="AG245" s="21">
        <v>4</v>
      </c>
      <c r="AH245" s="21">
        <v>1</v>
      </c>
      <c r="AI245" s="21">
        <v>92</v>
      </c>
      <c r="AJ245" s="21">
        <v>18</v>
      </c>
      <c r="AK245" s="21">
        <v>3</v>
      </c>
      <c r="AL245" s="21">
        <v>42</v>
      </c>
      <c r="AM245" s="21">
        <v>39</v>
      </c>
      <c r="AN245" s="20" t="s">
        <v>1581</v>
      </c>
      <c r="AO245" s="23">
        <v>50.60284444444445</v>
      </c>
      <c r="AP245" s="21">
        <v>152.98091037818313</v>
      </c>
      <c r="AQ245" s="22">
        <v>0.42263392857142856</v>
      </c>
      <c r="AR245" s="23">
        <v>15.205183759839807</v>
      </c>
      <c r="AS245" s="23">
        <v>51.866618102754302</v>
      </c>
      <c r="AT245">
        <v>140.50088874206818</v>
      </c>
      <c r="AU245">
        <v>1.0888252148997135</v>
      </c>
      <c r="AV245">
        <v>56</v>
      </c>
      <c r="AW245" s="30">
        <v>4.0178571428571432</v>
      </c>
      <c r="AX245" s="29">
        <v>0.9464285714285714</v>
      </c>
      <c r="AY245" t="s">
        <v>1223</v>
      </c>
      <c r="AZ245" s="20" t="s">
        <v>300</v>
      </c>
      <c r="BA245" s="20" t="s">
        <v>76</v>
      </c>
      <c r="BB245" s="20" t="s">
        <v>768</v>
      </c>
      <c r="BC245" s="20">
        <v>161</v>
      </c>
      <c r="BD245" s="23">
        <v>6.7578594488176921E-2</v>
      </c>
      <c r="BE245" s="20"/>
      <c r="BF245" s="20"/>
      <c r="BG245" s="20"/>
    </row>
    <row r="246" spans="1:59" x14ac:dyDescent="0.3">
      <c r="A246" t="s">
        <v>10</v>
      </c>
      <c r="B246" s="20" t="s">
        <v>140</v>
      </c>
      <c r="C246" s="20" t="s">
        <v>992</v>
      </c>
      <c r="D246" s="20" t="s">
        <v>109</v>
      </c>
      <c r="E246" s="20" t="s">
        <v>101</v>
      </c>
      <c r="F246" s="21">
        <v>42</v>
      </c>
      <c r="G246" s="21">
        <v>175</v>
      </c>
      <c r="H246" s="23">
        <v>4.166666666666667</v>
      </c>
      <c r="I246" s="21">
        <v>143</v>
      </c>
      <c r="J246" s="21">
        <v>33</v>
      </c>
      <c r="K246" s="23">
        <v>0.18857142857142858</v>
      </c>
      <c r="L246" s="21">
        <v>39</v>
      </c>
      <c r="M246" s="21">
        <v>22</v>
      </c>
      <c r="N246" s="21">
        <v>14</v>
      </c>
      <c r="O246" s="21">
        <v>1</v>
      </c>
      <c r="P246" s="21">
        <v>2</v>
      </c>
      <c r="Q246" s="21">
        <v>30</v>
      </c>
      <c r="R246" s="21">
        <v>27</v>
      </c>
      <c r="S246" s="24">
        <v>0.15428571428571428</v>
      </c>
      <c r="T246" s="21">
        <v>29</v>
      </c>
      <c r="U246" s="24">
        <v>0.1657142857142857</v>
      </c>
      <c r="V246" s="21">
        <v>58</v>
      </c>
      <c r="W246" s="24">
        <v>0.33142857142857141</v>
      </c>
      <c r="X246" s="21">
        <v>1</v>
      </c>
      <c r="Y246" s="21">
        <v>1</v>
      </c>
      <c r="Z246" s="22">
        <v>0.27300000000000002</v>
      </c>
      <c r="AA246" s="23">
        <v>0.32456140350877194</v>
      </c>
      <c r="AB246" s="22">
        <v>0.39100000000000001</v>
      </c>
      <c r="AC246" s="22">
        <v>0.42699999999999999</v>
      </c>
      <c r="AD246" s="22">
        <v>0.81800000000000006</v>
      </c>
      <c r="AE246" s="22">
        <v>0.15399999999999997</v>
      </c>
      <c r="AF246" s="21">
        <v>2</v>
      </c>
      <c r="AG246" s="21">
        <v>2</v>
      </c>
      <c r="AH246" s="21">
        <v>1</v>
      </c>
      <c r="AI246" s="21">
        <v>61</v>
      </c>
      <c r="AJ246" s="21">
        <v>17</v>
      </c>
      <c r="AK246" s="21">
        <v>2</v>
      </c>
      <c r="AL246" s="21">
        <v>34</v>
      </c>
      <c r="AM246" s="21">
        <v>39</v>
      </c>
      <c r="AN246" s="20" t="s">
        <v>1687</v>
      </c>
      <c r="AO246" s="23">
        <v>26.230285714285717</v>
      </c>
      <c r="AP246" s="21">
        <v>115.36655933520086</v>
      </c>
      <c r="AQ246" s="22">
        <v>0.3635057471264368</v>
      </c>
      <c r="AR246" s="23">
        <v>2.8284872938017793</v>
      </c>
      <c r="AS246" s="23">
        <v>31.342936227179713</v>
      </c>
      <c r="AT246">
        <v>105.95507686311868</v>
      </c>
      <c r="AU246">
        <v>1.0888252148997135</v>
      </c>
      <c r="AV246">
        <v>56</v>
      </c>
      <c r="AW246" s="30">
        <v>3.125</v>
      </c>
      <c r="AX246" s="29">
        <v>0.75</v>
      </c>
      <c r="AY246" t="s">
        <v>1223</v>
      </c>
      <c r="AZ246" s="20" t="s">
        <v>991</v>
      </c>
      <c r="BA246" s="20" t="s">
        <v>76</v>
      </c>
      <c r="BB246" s="20" t="s">
        <v>993</v>
      </c>
      <c r="BC246" s="20">
        <v>114</v>
      </c>
      <c r="BD246" s="23">
        <v>1.6162784536010166E-2</v>
      </c>
      <c r="BE246" s="20"/>
      <c r="BF246" s="20"/>
      <c r="BG246" s="20"/>
    </row>
    <row r="247" spans="1:59" x14ac:dyDescent="0.3">
      <c r="A247" t="s">
        <v>10</v>
      </c>
      <c r="B247" s="20" t="s">
        <v>377</v>
      </c>
      <c r="C247" s="20" t="s">
        <v>551</v>
      </c>
      <c r="D247" s="20" t="s">
        <v>100</v>
      </c>
      <c r="E247" s="20" t="s">
        <v>113</v>
      </c>
      <c r="F247" s="21">
        <v>41</v>
      </c>
      <c r="G247" s="21">
        <v>162</v>
      </c>
      <c r="H247" s="23">
        <v>3.9512195121951219</v>
      </c>
      <c r="I247" s="21">
        <v>142</v>
      </c>
      <c r="J247" s="21">
        <v>21</v>
      </c>
      <c r="K247" s="23">
        <v>0.12962962962962962</v>
      </c>
      <c r="L247" s="21">
        <v>40</v>
      </c>
      <c r="M247" s="21">
        <v>25</v>
      </c>
      <c r="N247" s="21">
        <v>10</v>
      </c>
      <c r="O247" s="21">
        <v>0</v>
      </c>
      <c r="P247" s="21">
        <v>5</v>
      </c>
      <c r="Q247" s="21">
        <v>48</v>
      </c>
      <c r="R247" s="21">
        <v>13</v>
      </c>
      <c r="S247" s="24">
        <v>8.0246913580246909E-2</v>
      </c>
      <c r="T247" s="21">
        <v>32</v>
      </c>
      <c r="U247" s="24">
        <v>0.19753086419753085</v>
      </c>
      <c r="V247" s="21">
        <v>50</v>
      </c>
      <c r="W247" s="24">
        <v>0.30864197530864196</v>
      </c>
      <c r="X247" s="21">
        <v>5</v>
      </c>
      <c r="Y247" s="21">
        <v>1</v>
      </c>
      <c r="Z247" s="22">
        <v>0.28199999999999997</v>
      </c>
      <c r="AA247" s="23">
        <v>0.330188679245283</v>
      </c>
      <c r="AB247" s="22">
        <v>0.36399999999999999</v>
      </c>
      <c r="AC247" s="22">
        <v>0.45800000000000002</v>
      </c>
      <c r="AD247" s="22">
        <v>0.82200000000000006</v>
      </c>
      <c r="AE247" s="22">
        <v>0.17600000000000005</v>
      </c>
      <c r="AF247" s="21">
        <v>6</v>
      </c>
      <c r="AG247" s="21">
        <v>1</v>
      </c>
      <c r="AH247" s="21">
        <v>0</v>
      </c>
      <c r="AI247" s="21">
        <v>65</v>
      </c>
      <c r="AJ247" s="21">
        <v>15</v>
      </c>
      <c r="AK247" s="21">
        <v>6</v>
      </c>
      <c r="AL247" s="21">
        <v>36</v>
      </c>
      <c r="AM247" s="21">
        <v>32</v>
      </c>
      <c r="AN247" s="20" t="s">
        <v>1123</v>
      </c>
      <c r="AO247" s="23">
        <v>23.451358024691359</v>
      </c>
      <c r="AP247" s="21">
        <v>116.52550622903735</v>
      </c>
      <c r="AQ247" s="22">
        <v>0.36259259259259258</v>
      </c>
      <c r="AR247" s="23">
        <v>2.4897354126747224</v>
      </c>
      <c r="AS247" s="23">
        <v>28.885968139573155</v>
      </c>
      <c r="AT247">
        <v>107.01947808930008</v>
      </c>
      <c r="AU247">
        <v>1.0888252148997135</v>
      </c>
      <c r="AV247">
        <v>56</v>
      </c>
      <c r="AW247" s="30">
        <v>2.8928571428571428</v>
      </c>
      <c r="AX247" s="29">
        <v>0.7321428571428571</v>
      </c>
      <c r="AY247" t="s">
        <v>1223</v>
      </c>
      <c r="AZ247" s="20" t="s">
        <v>378</v>
      </c>
      <c r="BA247" s="20" t="s">
        <v>76</v>
      </c>
      <c r="BB247" s="20" t="s">
        <v>777</v>
      </c>
      <c r="BC247" s="20">
        <v>106</v>
      </c>
      <c r="BD247" s="23">
        <v>1.5368737115276065E-2</v>
      </c>
      <c r="BE247" s="20"/>
      <c r="BF247" s="20"/>
      <c r="BG247" s="20"/>
    </row>
    <row r="248" spans="1:59" x14ac:dyDescent="0.3">
      <c r="A248" t="s">
        <v>10</v>
      </c>
      <c r="B248" s="20" t="s">
        <v>195</v>
      </c>
      <c r="C248" s="20" t="s">
        <v>989</v>
      </c>
      <c r="D248" s="20" t="s">
        <v>109</v>
      </c>
      <c r="E248" s="20" t="s">
        <v>101</v>
      </c>
      <c r="F248" s="21">
        <v>38</v>
      </c>
      <c r="G248" s="21">
        <v>138</v>
      </c>
      <c r="H248" s="23">
        <v>3.6315789473684212</v>
      </c>
      <c r="I248" s="21">
        <v>120</v>
      </c>
      <c r="J248" s="21">
        <v>16</v>
      </c>
      <c r="K248" s="23">
        <v>0.11594202898550725</v>
      </c>
      <c r="L248" s="21">
        <v>35</v>
      </c>
      <c r="M248" s="21">
        <v>28</v>
      </c>
      <c r="N248" s="21">
        <v>5</v>
      </c>
      <c r="O248" s="21">
        <v>1</v>
      </c>
      <c r="P248" s="21">
        <v>1</v>
      </c>
      <c r="Q248" s="21">
        <v>16</v>
      </c>
      <c r="R248" s="21">
        <v>11</v>
      </c>
      <c r="S248" s="24">
        <v>7.9710144927536225E-2</v>
      </c>
      <c r="T248" s="21">
        <v>18</v>
      </c>
      <c r="U248" s="24">
        <v>0.13043478260869565</v>
      </c>
      <c r="V248" s="21">
        <v>30</v>
      </c>
      <c r="W248" s="24">
        <v>0.21739130434782608</v>
      </c>
      <c r="X248" s="21">
        <v>1</v>
      </c>
      <c r="Y248" s="21">
        <v>1</v>
      </c>
      <c r="Z248" s="22">
        <v>0.29199999999999998</v>
      </c>
      <c r="AA248" s="23">
        <v>0.33333333333333331</v>
      </c>
      <c r="AB248" s="22">
        <v>0.377</v>
      </c>
      <c r="AC248" s="22">
        <v>0.375</v>
      </c>
      <c r="AD248" s="22">
        <v>0.752</v>
      </c>
      <c r="AE248" s="22">
        <v>8.3000000000000018E-2</v>
      </c>
      <c r="AF248" s="21">
        <v>6</v>
      </c>
      <c r="AG248" s="21">
        <v>1</v>
      </c>
      <c r="AH248" s="21">
        <v>0</v>
      </c>
      <c r="AI248" s="21">
        <v>45</v>
      </c>
      <c r="AJ248" s="21">
        <v>7</v>
      </c>
      <c r="AK248" s="21">
        <v>4</v>
      </c>
      <c r="AL248" s="21">
        <v>33</v>
      </c>
      <c r="AM248" s="21">
        <v>28</v>
      </c>
      <c r="AN248" s="20" t="s">
        <v>1688</v>
      </c>
      <c r="AO248" s="23">
        <v>17.185652173913041</v>
      </c>
      <c r="AP248" s="21">
        <v>97.925575835318085</v>
      </c>
      <c r="AQ248" s="22">
        <v>0.33985507246376812</v>
      </c>
      <c r="AR248" s="23">
        <v>-0.6076166935508388</v>
      </c>
      <c r="AS248" s="23">
        <v>21.878063036770047</v>
      </c>
      <c r="AT248">
        <v>89.936910438226349</v>
      </c>
      <c r="AU248">
        <v>1.0888252148997135</v>
      </c>
      <c r="AV248">
        <v>56</v>
      </c>
      <c r="AW248" s="30">
        <v>2.4642857142857144</v>
      </c>
      <c r="AX248" s="29">
        <v>0.6785714285714286</v>
      </c>
      <c r="AY248" t="s">
        <v>1224</v>
      </c>
      <c r="AZ248" s="20" t="s">
        <v>988</v>
      </c>
      <c r="BA248" s="20" t="s">
        <v>76</v>
      </c>
      <c r="BB248" s="20" t="s">
        <v>990</v>
      </c>
      <c r="BC248" s="20">
        <v>102</v>
      </c>
      <c r="BD248" s="23">
        <v>-4.403019518484339E-3</v>
      </c>
      <c r="BE248" s="20"/>
      <c r="BF248" s="20"/>
      <c r="BG248" s="20"/>
    </row>
    <row r="249" spans="1:59" x14ac:dyDescent="0.3">
      <c r="A249" t="s">
        <v>10</v>
      </c>
      <c r="B249" s="20" t="s">
        <v>176</v>
      </c>
      <c r="C249" s="20" t="s">
        <v>544</v>
      </c>
      <c r="D249" s="20" t="s">
        <v>109</v>
      </c>
      <c r="E249" s="20" t="s">
        <v>105</v>
      </c>
      <c r="F249" s="21">
        <v>37</v>
      </c>
      <c r="G249" s="21">
        <v>127</v>
      </c>
      <c r="H249" s="23">
        <v>3.4324324324324325</v>
      </c>
      <c r="I249" s="21">
        <v>100</v>
      </c>
      <c r="J249" s="21">
        <v>25</v>
      </c>
      <c r="K249" s="23">
        <v>0.19685039370078741</v>
      </c>
      <c r="L249" s="21">
        <v>35</v>
      </c>
      <c r="M249" s="21">
        <v>28</v>
      </c>
      <c r="N249" s="21">
        <v>5</v>
      </c>
      <c r="O249" s="21">
        <v>0</v>
      </c>
      <c r="P249" s="21">
        <v>2</v>
      </c>
      <c r="Q249" s="21">
        <v>21</v>
      </c>
      <c r="R249" s="21">
        <v>19</v>
      </c>
      <c r="S249" s="24">
        <v>0.14960629921259844</v>
      </c>
      <c r="T249" s="21">
        <v>22</v>
      </c>
      <c r="U249" s="24">
        <v>0.17322834645669291</v>
      </c>
      <c r="V249" s="21">
        <v>43</v>
      </c>
      <c r="W249" s="24">
        <v>0.33858267716535434</v>
      </c>
      <c r="X249" s="21">
        <v>4</v>
      </c>
      <c r="Y249" s="21">
        <v>1</v>
      </c>
      <c r="Z249" s="22">
        <v>0.35</v>
      </c>
      <c r="AA249" s="23">
        <v>0.42857142857142855</v>
      </c>
      <c r="AB249" s="22">
        <v>0.48</v>
      </c>
      <c r="AC249" s="22">
        <v>0.46</v>
      </c>
      <c r="AD249" s="22">
        <v>0.94</v>
      </c>
      <c r="AE249" s="22">
        <v>0.11000000000000004</v>
      </c>
      <c r="AF249" s="21">
        <v>7</v>
      </c>
      <c r="AG249" s="21">
        <v>1</v>
      </c>
      <c r="AH249" s="21">
        <v>0</v>
      </c>
      <c r="AI249" s="21">
        <v>46</v>
      </c>
      <c r="AJ249" s="21">
        <v>7</v>
      </c>
      <c r="AK249" s="21">
        <v>3</v>
      </c>
      <c r="AL249" s="21">
        <v>21</v>
      </c>
      <c r="AM249" s="21">
        <v>22</v>
      </c>
      <c r="AN249" s="20" t="s">
        <v>1262</v>
      </c>
      <c r="AO249" s="23">
        <v>24.846614173228346</v>
      </c>
      <c r="AP249" s="21">
        <v>147.37494726493398</v>
      </c>
      <c r="AQ249" s="22">
        <v>0.42220472440944884</v>
      </c>
      <c r="AR249" s="23">
        <v>8.535082431675491</v>
      </c>
      <c r="AS249" s="23">
        <v>29.228425371898339</v>
      </c>
      <c r="AT249">
        <v>135.35225419858409</v>
      </c>
      <c r="AU249">
        <v>1.0888252148997135</v>
      </c>
      <c r="AV249">
        <v>56</v>
      </c>
      <c r="AW249" s="30">
        <v>2.2678571428571428</v>
      </c>
      <c r="AX249" s="29">
        <v>0.6607142857142857</v>
      </c>
      <c r="AY249" t="s">
        <v>1224</v>
      </c>
      <c r="AZ249" s="20" t="s">
        <v>303</v>
      </c>
      <c r="BA249" s="20" t="s">
        <v>76</v>
      </c>
      <c r="BB249" s="20" t="s">
        <v>770</v>
      </c>
      <c r="BC249" s="20">
        <v>77</v>
      </c>
      <c r="BD249" s="23">
        <v>6.7205373477759775E-2</v>
      </c>
      <c r="BE249" s="20"/>
      <c r="BF249" s="20"/>
      <c r="BG249" s="20"/>
    </row>
    <row r="250" spans="1:59" x14ac:dyDescent="0.3">
      <c r="A250" t="s">
        <v>10</v>
      </c>
      <c r="B250" s="20" t="s">
        <v>146</v>
      </c>
      <c r="C250" s="20" t="s">
        <v>546</v>
      </c>
      <c r="D250" s="20" t="s">
        <v>109</v>
      </c>
      <c r="E250" s="20" t="s">
        <v>101</v>
      </c>
      <c r="F250" s="21">
        <v>30</v>
      </c>
      <c r="G250" s="21">
        <v>105</v>
      </c>
      <c r="H250" s="23">
        <v>3.5</v>
      </c>
      <c r="I250" s="21">
        <v>95</v>
      </c>
      <c r="J250" s="21">
        <v>11</v>
      </c>
      <c r="K250" s="23">
        <v>0.10476190476190476</v>
      </c>
      <c r="L250" s="21">
        <v>28</v>
      </c>
      <c r="M250" s="21">
        <v>17</v>
      </c>
      <c r="N250" s="21">
        <v>6</v>
      </c>
      <c r="O250" s="21">
        <v>1</v>
      </c>
      <c r="P250" s="21">
        <v>4</v>
      </c>
      <c r="Q250" s="21">
        <v>24</v>
      </c>
      <c r="R250" s="21">
        <v>10</v>
      </c>
      <c r="S250" s="24">
        <v>9.5238095238095233E-2</v>
      </c>
      <c r="T250" s="21">
        <v>24</v>
      </c>
      <c r="U250" s="24">
        <v>0.22857142857142856</v>
      </c>
      <c r="V250" s="21">
        <v>38</v>
      </c>
      <c r="W250" s="24">
        <v>0.3619047619047619</v>
      </c>
      <c r="X250" s="21">
        <v>1</v>
      </c>
      <c r="Y250" s="21">
        <v>0</v>
      </c>
      <c r="Z250" s="22">
        <v>0.29499999999999998</v>
      </c>
      <c r="AA250" s="23">
        <v>0.35820895522388058</v>
      </c>
      <c r="AB250" s="22">
        <v>0.36199999999999999</v>
      </c>
      <c r="AC250" s="22">
        <v>0.505</v>
      </c>
      <c r="AD250" s="22">
        <v>0.86699999999999999</v>
      </c>
      <c r="AE250" s="22">
        <v>0.21000000000000002</v>
      </c>
      <c r="AF250" s="21">
        <v>0</v>
      </c>
      <c r="AG250" s="21">
        <v>0</v>
      </c>
      <c r="AH250" s="21">
        <v>0</v>
      </c>
      <c r="AI250" s="21">
        <v>48</v>
      </c>
      <c r="AJ250" s="21">
        <v>11</v>
      </c>
      <c r="AK250" s="21">
        <v>1</v>
      </c>
      <c r="AL250" s="21">
        <v>18</v>
      </c>
      <c r="AM250" s="21">
        <v>20</v>
      </c>
      <c r="AN250" s="20" t="s">
        <v>1111</v>
      </c>
      <c r="AO250" s="23">
        <v>18.013714285714286</v>
      </c>
      <c r="AP250" s="21">
        <v>128.45933899153019</v>
      </c>
      <c r="AQ250" s="22">
        <v>0.37780952380952382</v>
      </c>
      <c r="AR250" s="23">
        <v>3.0030893777803174</v>
      </c>
      <c r="AS250" s="23">
        <v>20.111758737807079</v>
      </c>
      <c r="AT250">
        <v>117.97976133695798</v>
      </c>
      <c r="AU250">
        <v>1.0888252148997135</v>
      </c>
      <c r="AV250">
        <v>56</v>
      </c>
      <c r="AW250" s="30">
        <v>1.875</v>
      </c>
      <c r="AX250" s="29">
        <v>0.5357142857142857</v>
      </c>
      <c r="AY250" t="s">
        <v>1224</v>
      </c>
      <c r="AZ250" s="20" t="s">
        <v>304</v>
      </c>
      <c r="BA250" s="20" t="s">
        <v>76</v>
      </c>
      <c r="BB250" s="20" t="s">
        <v>772</v>
      </c>
      <c r="BC250" s="20">
        <v>67</v>
      </c>
      <c r="BD250" s="23">
        <v>2.8600851216955405E-2</v>
      </c>
      <c r="BE250" s="20"/>
      <c r="BF250" s="20"/>
      <c r="BG250" s="20"/>
    </row>
    <row r="251" spans="1:59" x14ac:dyDescent="0.3">
      <c r="A251" t="s">
        <v>10</v>
      </c>
      <c r="B251" s="20" t="s">
        <v>379</v>
      </c>
      <c r="C251" s="20" t="s">
        <v>552</v>
      </c>
      <c r="D251" s="20" t="s">
        <v>100</v>
      </c>
      <c r="E251" s="20" t="s">
        <v>101</v>
      </c>
      <c r="F251" s="21">
        <v>36</v>
      </c>
      <c r="G251" s="21">
        <v>119</v>
      </c>
      <c r="H251" s="23">
        <v>3.3055555555555554</v>
      </c>
      <c r="I251" s="21">
        <v>91</v>
      </c>
      <c r="J251" s="21">
        <v>30</v>
      </c>
      <c r="K251" s="23">
        <v>0.25210084033613445</v>
      </c>
      <c r="L251" s="21">
        <v>17</v>
      </c>
      <c r="M251" s="21">
        <v>16</v>
      </c>
      <c r="N251" s="21">
        <v>1</v>
      </c>
      <c r="O251" s="21">
        <v>0</v>
      </c>
      <c r="P251" s="21">
        <v>0</v>
      </c>
      <c r="Q251" s="21">
        <v>10</v>
      </c>
      <c r="R251" s="21">
        <v>24</v>
      </c>
      <c r="S251" s="24">
        <v>0.20168067226890757</v>
      </c>
      <c r="T251" s="21">
        <v>29</v>
      </c>
      <c r="U251" s="24">
        <v>0.24369747899159663</v>
      </c>
      <c r="V251" s="21">
        <v>53</v>
      </c>
      <c r="W251" s="24">
        <v>0.44537815126050423</v>
      </c>
      <c r="X251" s="21">
        <v>18</v>
      </c>
      <c r="Y251" s="21">
        <v>2</v>
      </c>
      <c r="Z251" s="22">
        <v>0.187</v>
      </c>
      <c r="AA251" s="23">
        <v>0.26984126984126983</v>
      </c>
      <c r="AB251" s="22">
        <v>0.36399999999999999</v>
      </c>
      <c r="AC251" s="22">
        <v>0.19800000000000001</v>
      </c>
      <c r="AD251" s="22">
        <v>0.56200000000000006</v>
      </c>
      <c r="AE251" s="22">
        <v>1.100000000000001E-2</v>
      </c>
      <c r="AF251" s="21">
        <v>2</v>
      </c>
      <c r="AG251" s="21">
        <v>1</v>
      </c>
      <c r="AH251" s="21">
        <v>1</v>
      </c>
      <c r="AI251" s="21">
        <v>18</v>
      </c>
      <c r="AJ251" s="21">
        <v>1</v>
      </c>
      <c r="AK251" s="21">
        <v>3</v>
      </c>
      <c r="AL251" s="21">
        <v>21</v>
      </c>
      <c r="AM251" s="21">
        <v>20</v>
      </c>
      <c r="AN251" s="20" t="s">
        <v>1283</v>
      </c>
      <c r="AO251" s="23">
        <v>11.227563025210083</v>
      </c>
      <c r="AP251" s="21">
        <v>47.616762560516214</v>
      </c>
      <c r="AQ251" s="22">
        <v>0.28398305084745767</v>
      </c>
      <c r="AR251" s="23">
        <v>-6.3054989508221952</v>
      </c>
      <c r="AS251" s="23">
        <v>13.0843263238748</v>
      </c>
      <c r="AT251">
        <v>43.732237193737255</v>
      </c>
      <c r="AU251">
        <v>1.0888252148997135</v>
      </c>
      <c r="AV251">
        <v>56</v>
      </c>
      <c r="AW251" s="30">
        <v>2.125</v>
      </c>
      <c r="AX251" s="29">
        <v>0.6428571428571429</v>
      </c>
      <c r="AY251" t="s">
        <v>1224</v>
      </c>
      <c r="AZ251" s="20" t="s">
        <v>380</v>
      </c>
      <c r="BA251" s="20" t="s">
        <v>76</v>
      </c>
      <c r="BB251" s="20" t="s">
        <v>778</v>
      </c>
      <c r="BC251" s="20">
        <v>63</v>
      </c>
      <c r="BD251" s="23">
        <v>-5.2987386141362988E-2</v>
      </c>
      <c r="BE251" s="20"/>
      <c r="BF251" s="20"/>
      <c r="BG251" s="20"/>
    </row>
    <row r="252" spans="1:59" x14ac:dyDescent="0.3">
      <c r="A252" t="s">
        <v>10</v>
      </c>
      <c r="B252" s="20" t="s">
        <v>169</v>
      </c>
      <c r="C252" s="20" t="s">
        <v>545</v>
      </c>
      <c r="D252" s="20" t="s">
        <v>109</v>
      </c>
      <c r="E252" s="20" t="s">
        <v>101</v>
      </c>
      <c r="F252" s="21">
        <v>29</v>
      </c>
      <c r="G252" s="21">
        <v>99</v>
      </c>
      <c r="H252" s="23">
        <v>3.4137931034482758</v>
      </c>
      <c r="I252" s="21">
        <v>84</v>
      </c>
      <c r="J252" s="21">
        <v>13</v>
      </c>
      <c r="K252" s="23">
        <v>0.13131313131313133</v>
      </c>
      <c r="L252" s="21">
        <v>22</v>
      </c>
      <c r="M252" s="21">
        <v>15</v>
      </c>
      <c r="N252" s="21">
        <v>5</v>
      </c>
      <c r="O252" s="21">
        <v>1</v>
      </c>
      <c r="P252" s="21">
        <v>1</v>
      </c>
      <c r="Q252" s="21">
        <v>17</v>
      </c>
      <c r="R252" s="21">
        <v>11</v>
      </c>
      <c r="S252" s="24">
        <v>0.1111111111111111</v>
      </c>
      <c r="T252" s="21">
        <v>22</v>
      </c>
      <c r="U252" s="24">
        <v>0.22222222222222221</v>
      </c>
      <c r="V252" s="21">
        <v>34</v>
      </c>
      <c r="W252" s="24">
        <v>0.34343434343434343</v>
      </c>
      <c r="X252" s="21">
        <v>4</v>
      </c>
      <c r="Y252" s="21">
        <v>0</v>
      </c>
      <c r="Z252" s="22">
        <v>0.26200000000000001</v>
      </c>
      <c r="AA252" s="23">
        <v>0.34426229508196721</v>
      </c>
      <c r="AB252" s="22">
        <v>0.36699999999999999</v>
      </c>
      <c r="AC252" s="22">
        <v>0.38100000000000001</v>
      </c>
      <c r="AD252" s="22">
        <v>0.748</v>
      </c>
      <c r="AE252" s="22">
        <v>0.11899999999999999</v>
      </c>
      <c r="AF252" s="21">
        <v>3</v>
      </c>
      <c r="AG252" s="21">
        <v>0</v>
      </c>
      <c r="AH252" s="21">
        <v>1</v>
      </c>
      <c r="AI252" s="21">
        <v>32</v>
      </c>
      <c r="AJ252" s="21">
        <v>7</v>
      </c>
      <c r="AK252" s="21">
        <v>3</v>
      </c>
      <c r="AL252" s="21">
        <v>23</v>
      </c>
      <c r="AM252" s="21">
        <v>14</v>
      </c>
      <c r="AN252" s="20" t="s">
        <v>1641</v>
      </c>
      <c r="AO252" s="23">
        <v>12.746666666666668</v>
      </c>
      <c r="AP252" s="21">
        <v>96.902038493584982</v>
      </c>
      <c r="AQ252" s="22">
        <v>0.33846938775510205</v>
      </c>
      <c r="AR252" s="23">
        <v>-0.55518831159772408</v>
      </c>
      <c r="AS252" s="23">
        <v>15.575842799284651</v>
      </c>
      <c r="AT252">
        <v>88.996872195424103</v>
      </c>
      <c r="AU252">
        <v>1.0888252148997135</v>
      </c>
      <c r="AV252">
        <v>56</v>
      </c>
      <c r="AW252" s="30">
        <v>1.7678571428571428</v>
      </c>
      <c r="AX252" s="29">
        <v>0.5178571428571429</v>
      </c>
      <c r="AY252" t="s">
        <v>1224</v>
      </c>
      <c r="AZ252" s="20" t="s">
        <v>302</v>
      </c>
      <c r="BA252" s="20" t="s">
        <v>76</v>
      </c>
      <c r="BB252" s="20" t="s">
        <v>771</v>
      </c>
      <c r="BC252" s="20">
        <v>61</v>
      </c>
      <c r="BD252" s="23">
        <v>-5.6079627434113544E-3</v>
      </c>
      <c r="BE252" s="20"/>
      <c r="BF252" s="20"/>
      <c r="BG252" s="20"/>
    </row>
    <row r="253" spans="1:59" x14ac:dyDescent="0.3">
      <c r="A253" t="s">
        <v>10</v>
      </c>
      <c r="B253" s="20" t="s">
        <v>110</v>
      </c>
      <c r="C253" s="20" t="s">
        <v>541</v>
      </c>
      <c r="D253" s="20" t="s">
        <v>91</v>
      </c>
      <c r="E253" s="20" t="s">
        <v>101</v>
      </c>
      <c r="F253" s="21">
        <v>30</v>
      </c>
      <c r="G253" s="21">
        <v>103</v>
      </c>
      <c r="H253" s="23">
        <v>3.4333333333333331</v>
      </c>
      <c r="I253" s="21">
        <v>83</v>
      </c>
      <c r="J253" s="21">
        <v>10</v>
      </c>
      <c r="K253" s="23">
        <v>9.7087378640776698E-2</v>
      </c>
      <c r="L253" s="21">
        <v>20</v>
      </c>
      <c r="M253" s="21">
        <v>14</v>
      </c>
      <c r="N253" s="21">
        <v>5</v>
      </c>
      <c r="O253" s="21">
        <v>1</v>
      </c>
      <c r="P253" s="21">
        <v>0</v>
      </c>
      <c r="Q253" s="21">
        <v>9</v>
      </c>
      <c r="R253" s="21">
        <v>15</v>
      </c>
      <c r="S253" s="24">
        <v>0.14563106796116504</v>
      </c>
      <c r="T253" s="21">
        <v>28</v>
      </c>
      <c r="U253" s="24">
        <v>0.27184466019417475</v>
      </c>
      <c r="V253" s="21">
        <v>43</v>
      </c>
      <c r="W253" s="24">
        <v>0.41747572815533979</v>
      </c>
      <c r="X253" s="21">
        <v>6</v>
      </c>
      <c r="Y253" s="21">
        <v>1</v>
      </c>
      <c r="Z253" s="22">
        <v>0.24099999999999999</v>
      </c>
      <c r="AA253" s="23">
        <v>0.36363636363636365</v>
      </c>
      <c r="AB253" s="22">
        <v>0.376</v>
      </c>
      <c r="AC253" s="22">
        <v>0.32500000000000001</v>
      </c>
      <c r="AD253" s="22">
        <v>0.70100000000000007</v>
      </c>
      <c r="AE253" s="22">
        <v>8.4000000000000019E-2</v>
      </c>
      <c r="AF253" s="21">
        <v>3</v>
      </c>
      <c r="AG253" s="21">
        <v>0</v>
      </c>
      <c r="AH253" s="21">
        <v>2</v>
      </c>
      <c r="AI253" s="21">
        <v>27</v>
      </c>
      <c r="AJ253" s="21">
        <v>6</v>
      </c>
      <c r="AK253" s="21">
        <v>5</v>
      </c>
      <c r="AL253" s="21">
        <v>17</v>
      </c>
      <c r="AM253" s="21">
        <v>15</v>
      </c>
      <c r="AN253" s="20" t="s">
        <v>1123</v>
      </c>
      <c r="AO253" s="23">
        <v>11.1347572815534</v>
      </c>
      <c r="AP253" s="21">
        <v>84.412520448732593</v>
      </c>
      <c r="AQ253" s="22">
        <v>0.3261386138613861</v>
      </c>
      <c r="AR253" s="23">
        <v>-1.6820286069650592</v>
      </c>
      <c r="AS253" s="23">
        <v>15.10076133668024</v>
      </c>
      <c r="AT253">
        <v>77.526235885809669</v>
      </c>
      <c r="AU253">
        <v>1.0888252148997135</v>
      </c>
      <c r="AV253">
        <v>56</v>
      </c>
      <c r="AW253" s="30">
        <v>1.8392857142857142</v>
      </c>
      <c r="AX253" s="29">
        <v>0.5357142857142857</v>
      </c>
      <c r="AY253" t="s">
        <v>1224</v>
      </c>
      <c r="AZ253" s="20" t="s">
        <v>298</v>
      </c>
      <c r="BA253" s="20" t="s">
        <v>76</v>
      </c>
      <c r="BB253" s="20" t="s">
        <v>767</v>
      </c>
      <c r="BC253" s="20">
        <v>55</v>
      </c>
      <c r="BD253" s="23">
        <v>-1.6330374824903487E-2</v>
      </c>
      <c r="BE253" s="20"/>
      <c r="BF253" s="20"/>
      <c r="BG253" s="20"/>
    </row>
    <row r="254" spans="1:59" x14ac:dyDescent="0.3">
      <c r="A254" t="s">
        <v>10</v>
      </c>
      <c r="B254" s="20" t="s">
        <v>306</v>
      </c>
      <c r="C254" s="20" t="s">
        <v>548</v>
      </c>
      <c r="D254" s="20" t="s">
        <v>109</v>
      </c>
      <c r="E254" s="20" t="s">
        <v>113</v>
      </c>
      <c r="F254" s="21">
        <v>25</v>
      </c>
      <c r="G254" s="21">
        <v>94</v>
      </c>
      <c r="H254" s="23">
        <v>3.76</v>
      </c>
      <c r="I254" s="21">
        <v>77</v>
      </c>
      <c r="J254" s="21">
        <v>21</v>
      </c>
      <c r="K254" s="23">
        <v>0.22340425531914893</v>
      </c>
      <c r="L254" s="21">
        <v>17</v>
      </c>
      <c r="M254" s="21">
        <v>13</v>
      </c>
      <c r="N254" s="21">
        <v>3</v>
      </c>
      <c r="O254" s="21">
        <v>0</v>
      </c>
      <c r="P254" s="21">
        <v>1</v>
      </c>
      <c r="Q254" s="21">
        <v>11</v>
      </c>
      <c r="R254" s="21">
        <v>13</v>
      </c>
      <c r="S254" s="24">
        <v>0.13829787234042554</v>
      </c>
      <c r="T254" s="21">
        <v>22</v>
      </c>
      <c r="U254" s="24">
        <v>0.23404255319148937</v>
      </c>
      <c r="V254" s="21">
        <v>36</v>
      </c>
      <c r="W254" s="24">
        <v>0.38297872340425532</v>
      </c>
      <c r="X254" s="21">
        <v>7</v>
      </c>
      <c r="Y254" s="21">
        <v>2</v>
      </c>
      <c r="Z254" s="22">
        <v>0.221</v>
      </c>
      <c r="AA254" s="23">
        <v>0.2857142857142857</v>
      </c>
      <c r="AB254" s="22">
        <v>0.34</v>
      </c>
      <c r="AC254" s="22">
        <v>0.29899999999999999</v>
      </c>
      <c r="AD254" s="22">
        <v>0.63900000000000001</v>
      </c>
      <c r="AE254" s="22">
        <v>7.7999999999999986E-2</v>
      </c>
      <c r="AF254" s="21">
        <v>2</v>
      </c>
      <c r="AG254" s="21">
        <v>2</v>
      </c>
      <c r="AH254" s="21">
        <v>0</v>
      </c>
      <c r="AI254" s="21">
        <v>23</v>
      </c>
      <c r="AJ254" s="21">
        <v>4</v>
      </c>
      <c r="AK254" s="21">
        <v>2</v>
      </c>
      <c r="AL254" s="21">
        <v>13</v>
      </c>
      <c r="AM254" s="21">
        <v>24</v>
      </c>
      <c r="AN254" s="20" t="s">
        <v>1689</v>
      </c>
      <c r="AO254" s="23">
        <v>9.4068085106382977</v>
      </c>
      <c r="AP254" s="21">
        <v>68.112185254564196</v>
      </c>
      <c r="AQ254" s="22">
        <v>0.29670212765957443</v>
      </c>
      <c r="AR254" s="23">
        <v>-3.94116801873249</v>
      </c>
      <c r="AS254" s="23">
        <v>11.37516455119623</v>
      </c>
      <c r="AT254">
        <v>62.555664878533953</v>
      </c>
      <c r="AU254">
        <v>1.0888252148997135</v>
      </c>
      <c r="AV254">
        <v>56</v>
      </c>
      <c r="AW254" s="30">
        <v>1.6785714285714286</v>
      </c>
      <c r="AX254" s="29">
        <v>0.44642857142857145</v>
      </c>
      <c r="AY254" t="s">
        <v>1224</v>
      </c>
      <c r="AZ254" s="20" t="s">
        <v>307</v>
      </c>
      <c r="BA254" s="20" t="s">
        <v>76</v>
      </c>
      <c r="BB254" s="20" t="s">
        <v>774</v>
      </c>
      <c r="BC254" s="20">
        <v>56</v>
      </c>
      <c r="BD254" s="23">
        <v>-4.192731934821798E-2</v>
      </c>
      <c r="BE254" s="20"/>
      <c r="BF254" s="20"/>
      <c r="BG254" s="20"/>
    </row>
    <row r="255" spans="1:59" x14ac:dyDescent="0.3">
      <c r="A255" t="s">
        <v>10</v>
      </c>
      <c r="B255" s="20" t="s">
        <v>1085</v>
      </c>
      <c r="C255" s="20" t="s">
        <v>1087</v>
      </c>
      <c r="D255" s="20" t="s">
        <v>91</v>
      </c>
      <c r="E255" s="20" t="s">
        <v>101</v>
      </c>
      <c r="F255" s="21">
        <v>24</v>
      </c>
      <c r="G255" s="21">
        <v>98</v>
      </c>
      <c r="H255" s="23">
        <v>4.083333333333333</v>
      </c>
      <c r="I255" s="21">
        <v>73</v>
      </c>
      <c r="J255" s="21">
        <v>21</v>
      </c>
      <c r="K255" s="23">
        <v>0.21428571428571427</v>
      </c>
      <c r="L255" s="21">
        <v>18</v>
      </c>
      <c r="M255" s="21">
        <v>11</v>
      </c>
      <c r="N255" s="21">
        <v>4</v>
      </c>
      <c r="O255" s="21">
        <v>0</v>
      </c>
      <c r="P255" s="21">
        <v>3</v>
      </c>
      <c r="Q255" s="21">
        <v>13</v>
      </c>
      <c r="R255" s="21">
        <v>17</v>
      </c>
      <c r="S255" s="24">
        <v>0.17346938775510204</v>
      </c>
      <c r="T255" s="21">
        <v>14</v>
      </c>
      <c r="U255" s="24">
        <v>0.14285714285714285</v>
      </c>
      <c r="V255" s="21">
        <v>34</v>
      </c>
      <c r="W255" s="24">
        <v>0.34693877551020408</v>
      </c>
      <c r="X255" s="21">
        <v>3</v>
      </c>
      <c r="Y255" s="21">
        <v>3</v>
      </c>
      <c r="Z255" s="22">
        <v>0.247</v>
      </c>
      <c r="AA255" s="23">
        <v>0.26315789473684209</v>
      </c>
      <c r="AB255" s="22">
        <v>0.41699999999999998</v>
      </c>
      <c r="AC255" s="22">
        <v>0.42499999999999999</v>
      </c>
      <c r="AD255" s="22">
        <v>0.84199999999999997</v>
      </c>
      <c r="AE255" s="22">
        <v>0.17799999999999999</v>
      </c>
      <c r="AF255" s="21">
        <v>5</v>
      </c>
      <c r="AG255" s="21">
        <v>1</v>
      </c>
      <c r="AH255" s="21">
        <v>2</v>
      </c>
      <c r="AI255" s="21">
        <v>31</v>
      </c>
      <c r="AJ255" s="21">
        <v>7</v>
      </c>
      <c r="AK255" s="21">
        <v>0</v>
      </c>
      <c r="AL255" s="21">
        <v>21</v>
      </c>
      <c r="AM255" s="21">
        <v>20</v>
      </c>
      <c r="AN255" s="20" t="s">
        <v>1283</v>
      </c>
      <c r="AO255" s="23">
        <v>15.041632653061225</v>
      </c>
      <c r="AP255" s="21">
        <v>121.63221378482953</v>
      </c>
      <c r="AQ255" s="22">
        <v>0.38020833333333331</v>
      </c>
      <c r="AR255" s="23">
        <v>3.0073037091166999</v>
      </c>
      <c r="AS255" s="23">
        <v>18.975395111808343</v>
      </c>
      <c r="AT255">
        <v>111.70958581817239</v>
      </c>
      <c r="AU255">
        <v>1.0888252148997135</v>
      </c>
      <c r="AV255">
        <v>56</v>
      </c>
      <c r="AW255" s="30">
        <v>1.75</v>
      </c>
      <c r="AX255" s="29">
        <v>0.42857142857142855</v>
      </c>
      <c r="AY255" t="s">
        <v>1224</v>
      </c>
      <c r="AZ255" s="20" t="s">
        <v>1086</v>
      </c>
      <c r="BA255" s="20" t="s">
        <v>76</v>
      </c>
      <c r="BB255" s="20" t="s">
        <v>1088</v>
      </c>
      <c r="BC255" s="20">
        <v>57</v>
      </c>
      <c r="BD255" s="23">
        <v>3.0686772542007142E-2</v>
      </c>
      <c r="BE255" s="20"/>
      <c r="BF255" s="20"/>
      <c r="BG255" s="20"/>
    </row>
    <row r="256" spans="1:59" x14ac:dyDescent="0.3">
      <c r="A256" t="s">
        <v>10</v>
      </c>
      <c r="B256" s="20" t="s">
        <v>93</v>
      </c>
      <c r="C256" s="20" t="s">
        <v>1154</v>
      </c>
      <c r="D256" s="20" t="s">
        <v>156</v>
      </c>
      <c r="E256" s="20" t="s">
        <v>101</v>
      </c>
      <c r="F256" s="21">
        <v>24</v>
      </c>
      <c r="G256" s="21">
        <v>83</v>
      </c>
      <c r="H256" s="23">
        <v>3.4583333333333335</v>
      </c>
      <c r="I256" s="21">
        <v>75</v>
      </c>
      <c r="J256" s="21">
        <v>15</v>
      </c>
      <c r="K256" s="23">
        <v>0.18072289156626506</v>
      </c>
      <c r="L256" s="21">
        <v>17</v>
      </c>
      <c r="M256" s="21">
        <v>12</v>
      </c>
      <c r="N256" s="21">
        <v>2</v>
      </c>
      <c r="O256" s="21">
        <v>0</v>
      </c>
      <c r="P256" s="21">
        <v>3</v>
      </c>
      <c r="Q256" s="21">
        <v>9</v>
      </c>
      <c r="R256" s="21">
        <v>7</v>
      </c>
      <c r="S256" s="24">
        <v>8.4337349397590355E-2</v>
      </c>
      <c r="T256" s="21">
        <v>23</v>
      </c>
      <c r="U256" s="24">
        <v>0.27710843373493976</v>
      </c>
      <c r="V256" s="21">
        <v>33</v>
      </c>
      <c r="W256" s="24">
        <v>0.39759036144578314</v>
      </c>
      <c r="X256" s="21">
        <v>3</v>
      </c>
      <c r="Y256" s="21">
        <v>0</v>
      </c>
      <c r="Z256" s="22">
        <v>0.22700000000000001</v>
      </c>
      <c r="AA256" s="23">
        <v>0.2857142857142857</v>
      </c>
      <c r="AB256" s="22">
        <v>0.30099999999999999</v>
      </c>
      <c r="AC256" s="22">
        <v>0.373</v>
      </c>
      <c r="AD256" s="22">
        <v>0.67399999999999993</v>
      </c>
      <c r="AE256" s="22">
        <v>0.14599999999999999</v>
      </c>
      <c r="AF256" s="21">
        <v>1</v>
      </c>
      <c r="AG256" s="21">
        <v>0</v>
      </c>
      <c r="AH256" s="21">
        <v>0</v>
      </c>
      <c r="AI256" s="21">
        <v>28</v>
      </c>
      <c r="AJ256" s="21">
        <v>5</v>
      </c>
      <c r="AK256" s="21">
        <v>0</v>
      </c>
      <c r="AL256" s="21">
        <v>14</v>
      </c>
      <c r="AM256" s="21">
        <v>19</v>
      </c>
      <c r="AN256" s="20" t="s">
        <v>1637</v>
      </c>
      <c r="AO256" s="23">
        <v>9.5301204819277103</v>
      </c>
      <c r="AP256" s="21">
        <v>77.531091274217317</v>
      </c>
      <c r="AQ256" s="22">
        <v>0.30204819277108436</v>
      </c>
      <c r="AR256" s="23">
        <v>-3.0941210674192021</v>
      </c>
      <c r="AS256" s="23">
        <v>10.429874712411475</v>
      </c>
      <c r="AT256">
        <v>71.206186459741687</v>
      </c>
      <c r="AU256">
        <v>1.0888252148997135</v>
      </c>
      <c r="AV256">
        <v>56</v>
      </c>
      <c r="AW256" s="30">
        <v>1.4821428571428572</v>
      </c>
      <c r="AX256" s="29">
        <v>0.42857142857142855</v>
      </c>
      <c r="AY256" t="s">
        <v>1224</v>
      </c>
      <c r="AZ256" s="20" t="s">
        <v>1153</v>
      </c>
      <c r="BA256" s="20" t="s">
        <v>76</v>
      </c>
      <c r="BB256" s="20" t="s">
        <v>1155</v>
      </c>
      <c r="BC256" s="20">
        <v>49</v>
      </c>
      <c r="BD256" s="23">
        <v>-3.7278567077339786E-2</v>
      </c>
      <c r="BE256" s="20"/>
      <c r="BF256" s="20"/>
      <c r="BG256" s="20"/>
    </row>
    <row r="257" spans="1:59" x14ac:dyDescent="0.3">
      <c r="A257" t="s">
        <v>10</v>
      </c>
      <c r="B257" s="20" t="s">
        <v>333</v>
      </c>
      <c r="C257" s="20" t="s">
        <v>1342</v>
      </c>
      <c r="D257" s="20" t="s">
        <v>156</v>
      </c>
      <c r="E257" s="20" t="s">
        <v>105</v>
      </c>
      <c r="F257" s="21">
        <v>23</v>
      </c>
      <c r="G257" s="21">
        <v>91</v>
      </c>
      <c r="H257" s="23">
        <v>3.9565217391304346</v>
      </c>
      <c r="I257" s="21">
        <v>70</v>
      </c>
      <c r="J257" s="21">
        <v>14</v>
      </c>
      <c r="K257" s="23">
        <v>0.15384615384615385</v>
      </c>
      <c r="L257" s="21">
        <v>19</v>
      </c>
      <c r="M257" s="21">
        <v>18</v>
      </c>
      <c r="N257" s="21">
        <v>0</v>
      </c>
      <c r="O257" s="21">
        <v>0</v>
      </c>
      <c r="P257" s="21">
        <v>1</v>
      </c>
      <c r="Q257" s="21">
        <v>9</v>
      </c>
      <c r="R257" s="21">
        <v>15</v>
      </c>
      <c r="S257" s="24">
        <v>0.16483516483516483</v>
      </c>
      <c r="T257" s="21">
        <v>21</v>
      </c>
      <c r="U257" s="24">
        <v>0.23076923076923078</v>
      </c>
      <c r="V257" s="21">
        <v>37</v>
      </c>
      <c r="W257" s="24">
        <v>0.40659340659340659</v>
      </c>
      <c r="X257" s="21">
        <v>16</v>
      </c>
      <c r="Y257" s="21">
        <v>3</v>
      </c>
      <c r="Z257" s="22">
        <v>0.27100000000000002</v>
      </c>
      <c r="AA257" s="23">
        <v>0.375</v>
      </c>
      <c r="AB257" s="22">
        <v>0.433</v>
      </c>
      <c r="AC257" s="22">
        <v>0.314</v>
      </c>
      <c r="AD257" s="22">
        <v>0.747</v>
      </c>
      <c r="AE257" s="22">
        <v>4.2999999999999983E-2</v>
      </c>
      <c r="AF257" s="21">
        <v>5</v>
      </c>
      <c r="AG257" s="21">
        <v>0</v>
      </c>
      <c r="AH257" s="21">
        <v>1</v>
      </c>
      <c r="AI257" s="21">
        <v>22</v>
      </c>
      <c r="AJ257" s="21">
        <v>1</v>
      </c>
      <c r="AK257" s="21">
        <v>0</v>
      </c>
      <c r="AL257" s="21">
        <v>20</v>
      </c>
      <c r="AM257" s="21">
        <v>10</v>
      </c>
      <c r="AN257" s="20" t="s">
        <v>367</v>
      </c>
      <c r="AO257" s="23">
        <v>14.257582417582418</v>
      </c>
      <c r="AP257" s="21">
        <v>96.395463500879288</v>
      </c>
      <c r="AQ257" s="22">
        <v>0.35633333333333334</v>
      </c>
      <c r="AR257" s="23">
        <v>0.90325717088786883</v>
      </c>
      <c r="AS257" s="23">
        <v>15.730770616244396</v>
      </c>
      <c r="AT257">
        <v>88.531623057386497</v>
      </c>
      <c r="AU257">
        <v>1.0888252148997135</v>
      </c>
      <c r="AV257">
        <v>56</v>
      </c>
      <c r="AW257" s="30">
        <v>1.625</v>
      </c>
      <c r="AX257" s="29">
        <v>0.4107142857142857</v>
      </c>
      <c r="AY257" t="s">
        <v>1224</v>
      </c>
      <c r="AZ257" s="20" t="s">
        <v>1343</v>
      </c>
      <c r="BA257" s="20" t="s">
        <v>76</v>
      </c>
      <c r="BB257" s="20" t="s">
        <v>1344</v>
      </c>
      <c r="BC257" s="20">
        <v>48</v>
      </c>
      <c r="BD257" s="23">
        <v>9.9259029767897675E-3</v>
      </c>
      <c r="BE257" s="20"/>
      <c r="BF257" s="20"/>
      <c r="BG257" s="20"/>
    </row>
    <row r="258" spans="1:59" x14ac:dyDescent="0.3">
      <c r="A258" t="s">
        <v>10</v>
      </c>
      <c r="B258" s="20" t="s">
        <v>94</v>
      </c>
      <c r="C258" s="20" t="s">
        <v>1173</v>
      </c>
      <c r="D258" s="20" t="s">
        <v>100</v>
      </c>
      <c r="E258" s="20" t="s">
        <v>105</v>
      </c>
      <c r="F258" s="21">
        <v>24</v>
      </c>
      <c r="G258" s="21">
        <v>86</v>
      </c>
      <c r="H258" s="23">
        <v>3.5833333333333335</v>
      </c>
      <c r="I258" s="21">
        <v>68</v>
      </c>
      <c r="J258" s="21">
        <v>13</v>
      </c>
      <c r="K258" s="23">
        <v>0.15116279069767441</v>
      </c>
      <c r="L258" s="21">
        <v>17</v>
      </c>
      <c r="M258" s="21">
        <v>12</v>
      </c>
      <c r="N258" s="21">
        <v>4</v>
      </c>
      <c r="O258" s="21">
        <v>1</v>
      </c>
      <c r="P258" s="21">
        <v>0</v>
      </c>
      <c r="Q258" s="21">
        <v>8</v>
      </c>
      <c r="R258" s="21">
        <v>9</v>
      </c>
      <c r="S258" s="24">
        <v>0.10465116279069768</v>
      </c>
      <c r="T258" s="21">
        <v>21</v>
      </c>
      <c r="U258" s="24">
        <v>0.2441860465116279</v>
      </c>
      <c r="V258" s="21">
        <v>30</v>
      </c>
      <c r="W258" s="24">
        <v>0.34883720930232559</v>
      </c>
      <c r="X258" s="21">
        <v>0</v>
      </c>
      <c r="Y258" s="21">
        <v>0</v>
      </c>
      <c r="Z258" s="22">
        <v>0.25</v>
      </c>
      <c r="AA258" s="23">
        <v>0.35416666666666669</v>
      </c>
      <c r="AB258" s="22">
        <v>0.39500000000000002</v>
      </c>
      <c r="AC258" s="22">
        <v>0.33800000000000002</v>
      </c>
      <c r="AD258" s="22">
        <v>0.7330000000000001</v>
      </c>
      <c r="AE258" s="22">
        <v>8.8000000000000023E-2</v>
      </c>
      <c r="AF258" s="21">
        <v>8</v>
      </c>
      <c r="AG258" s="21">
        <v>1</v>
      </c>
      <c r="AH258" s="21">
        <v>0</v>
      </c>
      <c r="AI258" s="21">
        <v>23</v>
      </c>
      <c r="AJ258" s="21">
        <v>5</v>
      </c>
      <c r="AK258" s="21">
        <v>0</v>
      </c>
      <c r="AL258" s="21">
        <v>11</v>
      </c>
      <c r="AM258" s="21">
        <v>19</v>
      </c>
      <c r="AN258" s="20" t="s">
        <v>1624</v>
      </c>
      <c r="AO258" s="23">
        <v>11.046046511627907</v>
      </c>
      <c r="AP258" s="21">
        <v>92.824061957686695</v>
      </c>
      <c r="AQ258" s="22">
        <v>0.34127906976744182</v>
      </c>
      <c r="AR258" s="23">
        <v>-0.27216944544535848</v>
      </c>
      <c r="AS258" s="23">
        <v>13.740645458957513</v>
      </c>
      <c r="AT258">
        <v>85.251572692717517</v>
      </c>
      <c r="AU258">
        <v>1.0888252148997135</v>
      </c>
      <c r="AV258">
        <v>56</v>
      </c>
      <c r="AW258" s="30">
        <v>1.5357142857142858</v>
      </c>
      <c r="AX258" s="29">
        <v>0.42857142857142855</v>
      </c>
      <c r="AY258" t="s">
        <v>1224</v>
      </c>
      <c r="AZ258" s="20" t="s">
        <v>1172</v>
      </c>
      <c r="BA258" s="20" t="s">
        <v>76</v>
      </c>
      <c r="BB258" s="20" t="s">
        <v>1174</v>
      </c>
      <c r="BC258" s="20">
        <v>48</v>
      </c>
      <c r="BD258" s="23">
        <v>-3.1647609935506801E-3</v>
      </c>
      <c r="BE258" s="20"/>
      <c r="BF258" s="20"/>
      <c r="BG258" s="20"/>
    </row>
    <row r="259" spans="1:59" x14ac:dyDescent="0.3">
      <c r="A259" t="s">
        <v>10</v>
      </c>
      <c r="B259" s="20" t="s">
        <v>98</v>
      </c>
      <c r="C259" s="20" t="s">
        <v>549</v>
      </c>
      <c r="D259" s="20" t="s">
        <v>100</v>
      </c>
      <c r="E259" s="20" t="s">
        <v>113</v>
      </c>
      <c r="F259" s="21">
        <v>25</v>
      </c>
      <c r="G259" s="21">
        <v>76</v>
      </c>
      <c r="H259" s="23">
        <v>3.04</v>
      </c>
      <c r="I259" s="21">
        <v>63</v>
      </c>
      <c r="J259" s="21">
        <v>7</v>
      </c>
      <c r="K259" s="23">
        <v>9.2105263157894732E-2</v>
      </c>
      <c r="L259" s="21">
        <v>18</v>
      </c>
      <c r="M259" s="21">
        <v>17</v>
      </c>
      <c r="N259" s="21">
        <v>0</v>
      </c>
      <c r="O259" s="21">
        <v>1</v>
      </c>
      <c r="P259" s="21">
        <v>0</v>
      </c>
      <c r="Q259" s="21">
        <v>9</v>
      </c>
      <c r="R259" s="21">
        <v>9</v>
      </c>
      <c r="S259" s="24">
        <v>0.11842105263157894</v>
      </c>
      <c r="T259" s="21">
        <v>12</v>
      </c>
      <c r="U259" s="24">
        <v>0.15789473684210525</v>
      </c>
      <c r="V259" s="21">
        <v>21</v>
      </c>
      <c r="W259" s="24">
        <v>0.27631578947368424</v>
      </c>
      <c r="X259" s="21">
        <v>2</v>
      </c>
      <c r="Y259" s="21">
        <v>1</v>
      </c>
      <c r="Z259" s="22">
        <v>0.28599999999999998</v>
      </c>
      <c r="AA259" s="23">
        <v>0.35294117647058826</v>
      </c>
      <c r="AB259" s="22">
        <v>0.4</v>
      </c>
      <c r="AC259" s="22">
        <v>0.317</v>
      </c>
      <c r="AD259" s="22">
        <v>0.71700000000000008</v>
      </c>
      <c r="AE259" s="22">
        <v>3.1000000000000028E-2</v>
      </c>
      <c r="AF259" s="21">
        <v>3</v>
      </c>
      <c r="AG259" s="21">
        <v>0</v>
      </c>
      <c r="AH259" s="21">
        <v>1</v>
      </c>
      <c r="AI259" s="21">
        <v>20</v>
      </c>
      <c r="AJ259" s="21">
        <v>1</v>
      </c>
      <c r="AK259" s="21">
        <v>4</v>
      </c>
      <c r="AL259" s="21">
        <v>18</v>
      </c>
      <c r="AM259" s="21">
        <v>12</v>
      </c>
      <c r="AN259" s="20" t="s">
        <v>374</v>
      </c>
      <c r="AO259" s="23">
        <v>8.1184210526315788</v>
      </c>
      <c r="AP259" s="21">
        <v>88.565225297655644</v>
      </c>
      <c r="AQ259" s="22">
        <v>0.33493333333333336</v>
      </c>
      <c r="AR259" s="23">
        <v>-0.6598922433291935</v>
      </c>
      <c r="AS259" s="23">
        <v>11.723525579166367</v>
      </c>
      <c r="AT259">
        <v>81.340167444425845</v>
      </c>
      <c r="AU259">
        <v>1.0888252148997135</v>
      </c>
      <c r="AV259">
        <v>56</v>
      </c>
      <c r="AW259" s="30">
        <v>1.3571428571428572</v>
      </c>
      <c r="AX259" s="29">
        <v>0.44642857142857145</v>
      </c>
      <c r="AY259" t="s">
        <v>1224</v>
      </c>
      <c r="AZ259" s="20" t="s">
        <v>308</v>
      </c>
      <c r="BA259" s="20" t="s">
        <v>76</v>
      </c>
      <c r="BB259" s="20" t="s">
        <v>775</v>
      </c>
      <c r="BC259" s="20">
        <v>51</v>
      </c>
      <c r="BD259" s="23">
        <v>-8.6827926753841253E-3</v>
      </c>
      <c r="BE259" s="20"/>
      <c r="BF259" s="20"/>
      <c r="BG259" s="20"/>
    </row>
    <row r="260" spans="1:59" x14ac:dyDescent="0.3">
      <c r="A260" t="s">
        <v>10</v>
      </c>
      <c r="B260" s="20" t="s">
        <v>125</v>
      </c>
      <c r="C260" s="20" t="s">
        <v>550</v>
      </c>
      <c r="D260" s="20" t="s">
        <v>109</v>
      </c>
      <c r="E260" s="20" t="s">
        <v>105</v>
      </c>
      <c r="F260" s="21">
        <v>22</v>
      </c>
      <c r="G260" s="21">
        <v>61</v>
      </c>
      <c r="H260" s="23">
        <v>2.7727272727272729</v>
      </c>
      <c r="I260" s="21">
        <v>51</v>
      </c>
      <c r="J260" s="21">
        <v>10</v>
      </c>
      <c r="K260" s="23">
        <v>0.16393442622950818</v>
      </c>
      <c r="L260" s="21">
        <v>14</v>
      </c>
      <c r="M260" s="21">
        <v>13</v>
      </c>
      <c r="N260" s="21">
        <v>1</v>
      </c>
      <c r="O260" s="21">
        <v>0</v>
      </c>
      <c r="P260" s="21">
        <v>0</v>
      </c>
      <c r="Q260" s="21">
        <v>6</v>
      </c>
      <c r="R260" s="21">
        <v>6</v>
      </c>
      <c r="S260" s="24">
        <v>9.8360655737704916E-2</v>
      </c>
      <c r="T260" s="21">
        <v>20</v>
      </c>
      <c r="U260" s="24">
        <v>0.32786885245901637</v>
      </c>
      <c r="V260" s="21">
        <v>26</v>
      </c>
      <c r="W260" s="24">
        <v>0.42622950819672129</v>
      </c>
      <c r="X260" s="21">
        <v>1</v>
      </c>
      <c r="Y260" s="21">
        <v>3</v>
      </c>
      <c r="Z260" s="22">
        <v>0.27500000000000002</v>
      </c>
      <c r="AA260" s="23">
        <v>0.4375</v>
      </c>
      <c r="AB260" s="22">
        <v>0.377</v>
      </c>
      <c r="AC260" s="22">
        <v>0.29399999999999998</v>
      </c>
      <c r="AD260" s="22">
        <v>0.67100000000000004</v>
      </c>
      <c r="AE260" s="22">
        <v>1.8999999999999961E-2</v>
      </c>
      <c r="AF260" s="21">
        <v>3</v>
      </c>
      <c r="AG260" s="21">
        <v>1</v>
      </c>
      <c r="AH260" s="21">
        <v>0</v>
      </c>
      <c r="AI260" s="21">
        <v>15</v>
      </c>
      <c r="AJ260" s="21">
        <v>1</v>
      </c>
      <c r="AK260" s="21">
        <v>0</v>
      </c>
      <c r="AL260" s="21">
        <v>9</v>
      </c>
      <c r="AM260" s="21">
        <v>7</v>
      </c>
      <c r="AN260" s="20" t="s">
        <v>1341</v>
      </c>
      <c r="AO260" s="23">
        <v>6.026229508196721</v>
      </c>
      <c r="AP260" s="21">
        <v>76.4578518462788</v>
      </c>
      <c r="AQ260" s="22">
        <v>0.31377049180327871</v>
      </c>
      <c r="AR260" s="23">
        <v>-1.6522010778361136</v>
      </c>
      <c r="AS260" s="23">
        <v>8.2871211217984815</v>
      </c>
      <c r="AT260">
        <v>70.220500774608681</v>
      </c>
      <c r="AU260">
        <v>1.0888252148997135</v>
      </c>
      <c r="AV260">
        <v>56</v>
      </c>
      <c r="AW260" s="30">
        <v>1.0892857142857142</v>
      </c>
      <c r="AX260" s="29">
        <v>0.39285714285714285</v>
      </c>
      <c r="AY260" t="s">
        <v>1224</v>
      </c>
      <c r="AZ260" s="20" t="s">
        <v>309</v>
      </c>
      <c r="BA260" s="20" t="s">
        <v>76</v>
      </c>
      <c r="BB260" s="20" t="s">
        <v>776</v>
      </c>
      <c r="BC260" s="20">
        <v>32</v>
      </c>
      <c r="BD260" s="23">
        <v>-2.7085263571083828E-2</v>
      </c>
      <c r="BE260" s="20"/>
      <c r="BF260" s="20"/>
      <c r="BG260" s="20"/>
    </row>
    <row r="261" spans="1:59" x14ac:dyDescent="0.3">
      <c r="A261" t="s">
        <v>10</v>
      </c>
      <c r="B261" s="20" t="s">
        <v>943</v>
      </c>
      <c r="C261" s="20" t="s">
        <v>547</v>
      </c>
      <c r="D261" s="20" t="s">
        <v>109</v>
      </c>
      <c r="E261" s="20" t="s">
        <v>101</v>
      </c>
      <c r="F261" s="21">
        <v>15</v>
      </c>
      <c r="G261" s="21">
        <v>59</v>
      </c>
      <c r="H261" s="23">
        <v>3.9333333333333331</v>
      </c>
      <c r="I261" s="21">
        <v>50</v>
      </c>
      <c r="J261" s="21">
        <v>10</v>
      </c>
      <c r="K261" s="23">
        <v>0.16949152542372881</v>
      </c>
      <c r="L261" s="21">
        <v>14</v>
      </c>
      <c r="M261" s="21">
        <v>11</v>
      </c>
      <c r="N261" s="21">
        <v>3</v>
      </c>
      <c r="O261" s="21">
        <v>0</v>
      </c>
      <c r="P261" s="21">
        <v>0</v>
      </c>
      <c r="Q261" s="21">
        <v>6</v>
      </c>
      <c r="R261" s="21">
        <v>8</v>
      </c>
      <c r="S261" s="24">
        <v>0.13559322033898305</v>
      </c>
      <c r="T261" s="21">
        <v>18</v>
      </c>
      <c r="U261" s="24">
        <v>0.30508474576271188</v>
      </c>
      <c r="V261" s="21">
        <v>26</v>
      </c>
      <c r="W261" s="24">
        <v>0.44067796610169491</v>
      </c>
      <c r="X261" s="21">
        <v>2</v>
      </c>
      <c r="Y261" s="21">
        <v>1</v>
      </c>
      <c r="Z261" s="22">
        <v>0.28000000000000003</v>
      </c>
      <c r="AA261" s="23">
        <v>0.4375</v>
      </c>
      <c r="AB261" s="22">
        <v>0.379</v>
      </c>
      <c r="AC261" s="22">
        <v>0.34</v>
      </c>
      <c r="AD261" s="22">
        <v>0.71900000000000008</v>
      </c>
      <c r="AE261" s="22">
        <v>0.06</v>
      </c>
      <c r="AF261" s="21">
        <v>0</v>
      </c>
      <c r="AG261" s="21">
        <v>0</v>
      </c>
      <c r="AH261" s="21">
        <v>1</v>
      </c>
      <c r="AI261" s="21">
        <v>17</v>
      </c>
      <c r="AJ261" s="21">
        <v>3</v>
      </c>
      <c r="AK261" s="21">
        <v>0</v>
      </c>
      <c r="AL261" s="21">
        <v>6</v>
      </c>
      <c r="AM261" s="21">
        <v>11</v>
      </c>
      <c r="AN261" s="20" t="s">
        <v>1448</v>
      </c>
      <c r="AO261" s="23">
        <v>7.3464406779661005</v>
      </c>
      <c r="AP261" s="21">
        <v>89.172146626756984</v>
      </c>
      <c r="AQ261" s="22">
        <v>0.32965517241379311</v>
      </c>
      <c r="AR261" s="23">
        <v>-0.78307737154581558</v>
      </c>
      <c r="AS261" s="23">
        <v>8.8303654117073176</v>
      </c>
      <c r="AT261">
        <v>81.897576770363642</v>
      </c>
      <c r="AU261">
        <v>1.0888252148997135</v>
      </c>
      <c r="AV261">
        <v>56</v>
      </c>
      <c r="AW261" s="30">
        <v>1.0535714285714286</v>
      </c>
      <c r="AX261" s="29">
        <v>0.26785714285714285</v>
      </c>
      <c r="AY261" t="s">
        <v>1224</v>
      </c>
      <c r="AZ261" s="20" t="s">
        <v>305</v>
      </c>
      <c r="BA261" s="20" t="s">
        <v>76</v>
      </c>
      <c r="BB261" s="20" t="s">
        <v>773</v>
      </c>
      <c r="BC261" s="20">
        <v>32</v>
      </c>
      <c r="BD261" s="23">
        <v>-1.3272497822810434E-2</v>
      </c>
      <c r="BE261" s="20"/>
      <c r="BF261" s="20"/>
      <c r="BG261" s="20"/>
    </row>
    <row r="262" spans="1:59" x14ac:dyDescent="0.3">
      <c r="A262" t="s">
        <v>10</v>
      </c>
      <c r="B262" s="20" t="s">
        <v>943</v>
      </c>
      <c r="C262" s="20" t="s">
        <v>543</v>
      </c>
      <c r="D262" s="20" t="s">
        <v>91</v>
      </c>
      <c r="E262" s="20" t="s">
        <v>105</v>
      </c>
      <c r="F262" s="21">
        <v>11</v>
      </c>
      <c r="G262" s="21">
        <v>39</v>
      </c>
      <c r="H262" s="23">
        <v>3.5454545454545454</v>
      </c>
      <c r="I262" s="21">
        <v>36</v>
      </c>
      <c r="J262" s="21">
        <v>6</v>
      </c>
      <c r="K262" s="23">
        <v>0.15384615384615385</v>
      </c>
      <c r="L262" s="21">
        <v>10</v>
      </c>
      <c r="M262" s="21">
        <v>8</v>
      </c>
      <c r="N262" s="21">
        <v>0</v>
      </c>
      <c r="O262" s="21">
        <v>1</v>
      </c>
      <c r="P262" s="21">
        <v>1</v>
      </c>
      <c r="Q262" s="21">
        <v>6</v>
      </c>
      <c r="R262" s="21">
        <v>1</v>
      </c>
      <c r="S262" s="24">
        <v>2.564102564102564E-2</v>
      </c>
      <c r="T262" s="21">
        <v>11</v>
      </c>
      <c r="U262" s="24">
        <v>0.28205128205128205</v>
      </c>
      <c r="V262" s="21">
        <v>13</v>
      </c>
      <c r="W262" s="24">
        <v>0.33333333333333331</v>
      </c>
      <c r="X262" s="21">
        <v>4</v>
      </c>
      <c r="Y262" s="21">
        <v>0</v>
      </c>
      <c r="Z262" s="22">
        <v>0.27800000000000002</v>
      </c>
      <c r="AA262" s="23">
        <v>0.36</v>
      </c>
      <c r="AB262" s="22">
        <v>0.308</v>
      </c>
      <c r="AC262" s="22">
        <v>0.41699999999999998</v>
      </c>
      <c r="AD262" s="22">
        <v>0.72499999999999998</v>
      </c>
      <c r="AE262" s="22">
        <v>0.13899999999999996</v>
      </c>
      <c r="AF262" s="21">
        <v>1</v>
      </c>
      <c r="AG262" s="21">
        <v>1</v>
      </c>
      <c r="AH262" s="21">
        <v>0</v>
      </c>
      <c r="AI262" s="21">
        <v>15</v>
      </c>
      <c r="AJ262" s="21">
        <v>2</v>
      </c>
      <c r="AK262" s="21">
        <v>1</v>
      </c>
      <c r="AL262" s="21">
        <v>8</v>
      </c>
      <c r="AM262" s="21">
        <v>6</v>
      </c>
      <c r="AN262" s="20" t="s">
        <v>845</v>
      </c>
      <c r="AO262" s="23">
        <v>5.1107692307692316</v>
      </c>
      <c r="AP262" s="21">
        <v>91.022188355056329</v>
      </c>
      <c r="AQ262" s="22">
        <v>0.31410256410256404</v>
      </c>
      <c r="AR262" s="23">
        <v>-1.0450636969486795</v>
      </c>
      <c r="AS262" s="23">
        <v>5.3095849224898322</v>
      </c>
      <c r="AT262">
        <v>83.596694041880681</v>
      </c>
      <c r="AU262">
        <v>1.0888252148997135</v>
      </c>
      <c r="AV262">
        <v>56</v>
      </c>
      <c r="AW262" s="30">
        <v>0.6964285714285714</v>
      </c>
      <c r="AX262" s="29">
        <v>0.19642857142857142</v>
      </c>
      <c r="AY262" t="s">
        <v>1224</v>
      </c>
      <c r="AZ262" s="20" t="s">
        <v>301</v>
      </c>
      <c r="BA262" s="20" t="s">
        <v>76</v>
      </c>
      <c r="BB262" s="20" t="s">
        <v>769</v>
      </c>
      <c r="BC262" s="20">
        <v>25</v>
      </c>
      <c r="BD262" s="23">
        <v>-2.6796505049966141E-2</v>
      </c>
      <c r="BE262" s="20"/>
      <c r="BF262" s="20"/>
      <c r="BG262" s="20"/>
    </row>
    <row r="263" spans="1:59" x14ac:dyDescent="0.3">
      <c r="A263" t="s">
        <v>10</v>
      </c>
      <c r="B263" s="20" t="s">
        <v>1251</v>
      </c>
      <c r="C263" s="20" t="s">
        <v>1253</v>
      </c>
      <c r="D263" s="20" t="s">
        <v>109</v>
      </c>
      <c r="E263" s="20" t="s">
        <v>113</v>
      </c>
      <c r="F263" s="21">
        <v>10</v>
      </c>
      <c r="G263" s="21">
        <v>42</v>
      </c>
      <c r="H263" s="23">
        <v>4.2</v>
      </c>
      <c r="I263" s="21">
        <v>31</v>
      </c>
      <c r="J263" s="21">
        <v>10</v>
      </c>
      <c r="K263" s="23">
        <v>0.23809523809523808</v>
      </c>
      <c r="L263" s="21">
        <v>8</v>
      </c>
      <c r="M263" s="21">
        <v>4</v>
      </c>
      <c r="N263" s="21">
        <v>3</v>
      </c>
      <c r="O263" s="21">
        <v>0</v>
      </c>
      <c r="P263" s="21">
        <v>1</v>
      </c>
      <c r="Q263" s="21">
        <v>3</v>
      </c>
      <c r="R263" s="21">
        <v>6</v>
      </c>
      <c r="S263" s="24">
        <v>0.14285714285714285</v>
      </c>
      <c r="T263" s="21">
        <v>5</v>
      </c>
      <c r="U263" s="24">
        <v>0.11904761904761904</v>
      </c>
      <c r="V263" s="21">
        <v>12</v>
      </c>
      <c r="W263" s="24">
        <v>0.2857142857142857</v>
      </c>
      <c r="X263" s="21">
        <v>2</v>
      </c>
      <c r="Y263" s="21">
        <v>0</v>
      </c>
      <c r="Z263" s="22">
        <v>0.25800000000000001</v>
      </c>
      <c r="AA263" s="23">
        <v>0.28000000000000003</v>
      </c>
      <c r="AB263" s="22">
        <v>0.45200000000000001</v>
      </c>
      <c r="AC263" s="22">
        <v>0.45200000000000001</v>
      </c>
      <c r="AD263" s="22">
        <v>0.90400000000000003</v>
      </c>
      <c r="AE263" s="22">
        <v>0.19400000000000001</v>
      </c>
      <c r="AF263" s="21">
        <v>5</v>
      </c>
      <c r="AG263" s="21">
        <v>0</v>
      </c>
      <c r="AH263" s="21">
        <v>0</v>
      </c>
      <c r="AI263" s="21">
        <v>14</v>
      </c>
      <c r="AJ263" s="21">
        <v>4</v>
      </c>
      <c r="AK263" s="21">
        <v>2</v>
      </c>
      <c r="AL263" s="21">
        <v>12</v>
      </c>
      <c r="AM263" s="21">
        <v>5</v>
      </c>
      <c r="AN263" s="20" t="s">
        <v>1550</v>
      </c>
      <c r="AO263" s="23">
        <v>7.2452380952380944</v>
      </c>
      <c r="AP263" s="21">
        <v>137.9362086966224</v>
      </c>
      <c r="AQ263" s="22">
        <v>0.40976190476190477</v>
      </c>
      <c r="AR263" s="23">
        <v>2.3681922728512577</v>
      </c>
      <c r="AS263" s="23">
        <v>9.2116600168619609</v>
      </c>
      <c r="AT263">
        <v>126.6835179871611</v>
      </c>
      <c r="AU263">
        <v>1.0888252148997135</v>
      </c>
      <c r="AV263">
        <v>56</v>
      </c>
      <c r="AW263" s="30">
        <v>0.75</v>
      </c>
      <c r="AX263" s="29">
        <v>0.17857142857142858</v>
      </c>
      <c r="AY263" t="s">
        <v>1224</v>
      </c>
      <c r="AZ263" s="20" t="s">
        <v>1252</v>
      </c>
      <c r="BA263" s="20" t="s">
        <v>76</v>
      </c>
      <c r="BB263" s="20" t="s">
        <v>1254</v>
      </c>
      <c r="BC263" s="20">
        <v>25</v>
      </c>
      <c r="BD263" s="23">
        <v>5.6385530305982326E-2</v>
      </c>
      <c r="BE263" s="20"/>
      <c r="BF263" s="20"/>
      <c r="BG263" s="20"/>
    </row>
    <row r="264" spans="1:59" x14ac:dyDescent="0.3">
      <c r="A264" t="s">
        <v>10</v>
      </c>
      <c r="B264" s="20" t="s">
        <v>1614</v>
      </c>
      <c r="C264" s="20" t="s">
        <v>1615</v>
      </c>
      <c r="D264" s="20" t="s">
        <v>91</v>
      </c>
      <c r="E264" s="20" t="s">
        <v>92</v>
      </c>
      <c r="F264" s="21">
        <v>11</v>
      </c>
      <c r="G264" s="21">
        <v>1</v>
      </c>
      <c r="H264" s="23">
        <v>9.0909090909090912E-2</v>
      </c>
      <c r="I264" s="21">
        <v>1</v>
      </c>
      <c r="J264" s="21">
        <v>0</v>
      </c>
      <c r="K264" s="23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S264" s="24">
        <v>0</v>
      </c>
      <c r="T264" s="21">
        <v>0</v>
      </c>
      <c r="U264" s="24">
        <v>0</v>
      </c>
      <c r="V264" s="21">
        <v>0</v>
      </c>
      <c r="W264" s="24">
        <v>0</v>
      </c>
      <c r="X264" s="21">
        <v>0</v>
      </c>
      <c r="Y264" s="21">
        <v>0</v>
      </c>
      <c r="Z264" s="22">
        <v>0</v>
      </c>
      <c r="AA264" s="23">
        <v>0</v>
      </c>
      <c r="AB264" s="22">
        <v>0</v>
      </c>
      <c r="AC264" s="22">
        <v>0</v>
      </c>
      <c r="AD264" s="22">
        <v>0</v>
      </c>
      <c r="AE264" s="22">
        <v>0</v>
      </c>
      <c r="AF264" s="21">
        <v>0</v>
      </c>
      <c r="AG264" s="21">
        <v>0</v>
      </c>
      <c r="AH264" s="21">
        <v>0</v>
      </c>
      <c r="AI264" s="21">
        <v>0</v>
      </c>
      <c r="AJ264" s="21">
        <v>0</v>
      </c>
      <c r="AK264" s="21">
        <v>1</v>
      </c>
      <c r="AL264" s="21">
        <v>1</v>
      </c>
      <c r="AM264" s="21">
        <v>0</v>
      </c>
      <c r="AN264" s="20" t="s">
        <v>96</v>
      </c>
      <c r="AO264" s="23">
        <v>0</v>
      </c>
      <c r="AP264" s="21">
        <v>-100</v>
      </c>
      <c r="AQ264" s="22">
        <v>0</v>
      </c>
      <c r="AR264" s="23">
        <v>-0.2999291694869784</v>
      </c>
      <c r="AS264" s="23">
        <v>-0.13698946129624734</v>
      </c>
      <c r="AT264">
        <v>-91.84210526315789</v>
      </c>
      <c r="AU264">
        <v>1.0888252148997135</v>
      </c>
      <c r="AV264">
        <v>56</v>
      </c>
      <c r="AW264" s="30">
        <v>1.7857142857142856E-2</v>
      </c>
      <c r="AX264" s="29">
        <v>0.19642857142857142</v>
      </c>
      <c r="AY264" t="s">
        <v>1224</v>
      </c>
      <c r="AZ264" s="20" t="s">
        <v>1616</v>
      </c>
      <c r="BA264" s="20" t="s">
        <v>76</v>
      </c>
      <c r="BB264" s="20" t="s">
        <v>1617</v>
      </c>
      <c r="BC264" s="20">
        <v>1</v>
      </c>
      <c r="BD264" s="23">
        <v>-0.2999291694869784</v>
      </c>
      <c r="BE264" s="20"/>
      <c r="BF264" s="20"/>
      <c r="BG264" s="20"/>
    </row>
    <row r="265" spans="1:59" x14ac:dyDescent="0.3">
      <c r="A265" t="s">
        <v>10</v>
      </c>
      <c r="B265" s="20" t="s">
        <v>102</v>
      </c>
      <c r="C265" s="20" t="s">
        <v>1210</v>
      </c>
      <c r="D265" s="20" t="s">
        <v>109</v>
      </c>
      <c r="E265" s="20" t="s">
        <v>241</v>
      </c>
      <c r="F265" s="21">
        <v>11</v>
      </c>
      <c r="G265" s="21">
        <v>0</v>
      </c>
      <c r="H265" s="23">
        <v>0</v>
      </c>
      <c r="I265" s="21">
        <v>0</v>
      </c>
      <c r="J265" s="21">
        <v>1</v>
      </c>
      <c r="K265" s="23" t="e">
        <v>#NUM!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1">
        <v>0</v>
      </c>
      <c r="R265" s="21">
        <v>0</v>
      </c>
      <c r="S265" s="24" t="e">
        <v>#NUM!</v>
      </c>
      <c r="T265" s="21">
        <v>0</v>
      </c>
      <c r="U265" s="24" t="e">
        <v>#NUM!</v>
      </c>
      <c r="V265" s="21">
        <v>0</v>
      </c>
      <c r="W265" s="24" t="e">
        <v>#NUM!</v>
      </c>
      <c r="X265" s="21">
        <v>0</v>
      </c>
      <c r="Y265" s="21">
        <v>0</v>
      </c>
      <c r="Z265" s="22">
        <v>0</v>
      </c>
      <c r="AA265" s="23" t="e">
        <v>#NUM!</v>
      </c>
      <c r="AB265" s="22">
        <v>0</v>
      </c>
      <c r="AC265" s="22">
        <v>0</v>
      </c>
      <c r="AD265" s="22">
        <v>0</v>
      </c>
      <c r="AE265" s="22">
        <v>0</v>
      </c>
      <c r="AF265" s="21">
        <v>0</v>
      </c>
      <c r="AG265" s="21">
        <v>0</v>
      </c>
      <c r="AH265" s="21">
        <v>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20" t="s">
        <v>96</v>
      </c>
      <c r="AO265" s="23" t="e">
        <v>#NUM!</v>
      </c>
      <c r="AP265" s="21">
        <v>-100</v>
      </c>
      <c r="AQ265" s="22" t="e">
        <v>#NUM!</v>
      </c>
      <c r="AR265" s="23" t="e">
        <v>#NUM!</v>
      </c>
      <c r="AS265" s="23" t="e">
        <v>#NUM!</v>
      </c>
      <c r="AT265">
        <v>-91.84210526315789</v>
      </c>
      <c r="AU265">
        <v>1.0888252148997135</v>
      </c>
      <c r="AV265">
        <v>56</v>
      </c>
      <c r="AW265" s="30">
        <v>0</v>
      </c>
      <c r="AX265" s="29">
        <v>0.19642857142857142</v>
      </c>
      <c r="AY265" t="s">
        <v>1224</v>
      </c>
      <c r="AZ265" s="20" t="s">
        <v>1209</v>
      </c>
      <c r="BA265" s="20" t="s">
        <v>76</v>
      </c>
      <c r="BB265" s="20" t="s">
        <v>1211</v>
      </c>
      <c r="BC265" s="20">
        <v>0</v>
      </c>
      <c r="BD265" s="23" t="e">
        <v>#NUM!</v>
      </c>
      <c r="BE265" s="20"/>
      <c r="BF265" s="20"/>
      <c r="BG265" s="20"/>
    </row>
    <row r="266" spans="1:59" x14ac:dyDescent="0.3">
      <c r="A266" t="s">
        <v>11</v>
      </c>
      <c r="B266" s="20" t="s">
        <v>107</v>
      </c>
      <c r="C266" s="20" t="s">
        <v>563</v>
      </c>
      <c r="D266" s="20" t="s">
        <v>91</v>
      </c>
      <c r="E266" s="20" t="s">
        <v>101</v>
      </c>
      <c r="F266" s="21">
        <v>48</v>
      </c>
      <c r="G266" s="21">
        <v>225</v>
      </c>
      <c r="H266" s="23">
        <v>4.6875</v>
      </c>
      <c r="I266" s="21">
        <v>177</v>
      </c>
      <c r="J266" s="21">
        <v>42</v>
      </c>
      <c r="K266" s="23">
        <v>0.18666666666666668</v>
      </c>
      <c r="L266" s="21">
        <v>47</v>
      </c>
      <c r="M266" s="21">
        <v>37</v>
      </c>
      <c r="N266" s="21">
        <v>7</v>
      </c>
      <c r="O266" s="21">
        <v>3</v>
      </c>
      <c r="P266" s="21">
        <v>0</v>
      </c>
      <c r="Q266" s="21">
        <v>32</v>
      </c>
      <c r="R266" s="21">
        <v>38</v>
      </c>
      <c r="S266" s="24">
        <v>0.16888888888888889</v>
      </c>
      <c r="T266" s="21">
        <v>43</v>
      </c>
      <c r="U266" s="24">
        <v>0.19111111111111112</v>
      </c>
      <c r="V266" s="21">
        <v>81</v>
      </c>
      <c r="W266" s="24">
        <v>0.36</v>
      </c>
      <c r="X266" s="21">
        <v>16</v>
      </c>
      <c r="Y266" s="21">
        <v>0</v>
      </c>
      <c r="Z266" s="22">
        <v>0.26600000000000001</v>
      </c>
      <c r="AA266" s="23">
        <v>0.35074626865671643</v>
      </c>
      <c r="AB266" s="22">
        <v>0.42199999999999999</v>
      </c>
      <c r="AC266" s="22">
        <v>0.33900000000000002</v>
      </c>
      <c r="AD266" s="22">
        <v>0.76100000000000001</v>
      </c>
      <c r="AE266" s="22">
        <v>7.3000000000000009E-2</v>
      </c>
      <c r="AF266" s="21">
        <v>10</v>
      </c>
      <c r="AG266" s="21">
        <v>0</v>
      </c>
      <c r="AH266" s="21">
        <v>0</v>
      </c>
      <c r="AI266" s="21">
        <v>60</v>
      </c>
      <c r="AJ266" s="21">
        <v>10</v>
      </c>
      <c r="AK266" s="21">
        <v>2</v>
      </c>
      <c r="AL266" s="21">
        <v>36</v>
      </c>
      <c r="AM266" s="21">
        <v>44</v>
      </c>
      <c r="AN266" s="20" t="s">
        <v>1672</v>
      </c>
      <c r="AO266" s="23">
        <v>33.397333333333343</v>
      </c>
      <c r="AP266" s="21">
        <v>100.14619120766821</v>
      </c>
      <c r="AQ266" s="22">
        <v>0.35599999999999998</v>
      </c>
      <c r="AR266" s="23">
        <v>2.1681107784733458</v>
      </c>
      <c r="AS266" s="23">
        <v>38.829545121387838</v>
      </c>
      <c r="AT266">
        <v>114.95435009983967</v>
      </c>
      <c r="AU266">
        <v>0.87118226600985227</v>
      </c>
      <c r="AV266">
        <v>55</v>
      </c>
      <c r="AW266" s="30">
        <v>4.0909090909090908</v>
      </c>
      <c r="AX266" s="29">
        <v>0.87272727272727268</v>
      </c>
      <c r="AY266" t="s">
        <v>1223</v>
      </c>
      <c r="AZ266" s="20" t="s">
        <v>321</v>
      </c>
      <c r="BA266" s="20" t="s">
        <v>79</v>
      </c>
      <c r="BB266" s="20" t="s">
        <v>789</v>
      </c>
      <c r="BC266" s="20">
        <v>134</v>
      </c>
      <c r="BD266" s="23">
        <v>9.6360479043259804E-3</v>
      </c>
      <c r="BE266" s="20"/>
      <c r="BF266" s="20"/>
      <c r="BG266" s="20"/>
    </row>
    <row r="267" spans="1:59" x14ac:dyDescent="0.3">
      <c r="A267" t="s">
        <v>11</v>
      </c>
      <c r="B267" s="20" t="s">
        <v>95</v>
      </c>
      <c r="C267" s="20" t="s">
        <v>554</v>
      </c>
      <c r="D267" s="20" t="s">
        <v>100</v>
      </c>
      <c r="E267" s="20" t="s">
        <v>101</v>
      </c>
      <c r="F267" s="21">
        <v>49</v>
      </c>
      <c r="G267" s="21">
        <v>214</v>
      </c>
      <c r="H267" s="23">
        <v>4.3673469387755102</v>
      </c>
      <c r="I267" s="21">
        <v>165</v>
      </c>
      <c r="J267" s="21">
        <v>38</v>
      </c>
      <c r="K267" s="23">
        <v>0.17757009345794392</v>
      </c>
      <c r="L267" s="21">
        <v>59</v>
      </c>
      <c r="M267" s="21">
        <v>38</v>
      </c>
      <c r="N267" s="21">
        <v>17</v>
      </c>
      <c r="O267" s="21">
        <v>2</v>
      </c>
      <c r="P267" s="21">
        <v>2</v>
      </c>
      <c r="Q267" s="21">
        <v>35</v>
      </c>
      <c r="R267" s="21">
        <v>33</v>
      </c>
      <c r="S267" s="24">
        <v>0.1542056074766355</v>
      </c>
      <c r="T267" s="21">
        <v>26</v>
      </c>
      <c r="U267" s="24">
        <v>0.12149532710280374</v>
      </c>
      <c r="V267" s="21">
        <v>61</v>
      </c>
      <c r="W267" s="24">
        <v>0.28504672897196259</v>
      </c>
      <c r="X267" s="21">
        <v>22</v>
      </c>
      <c r="Y267" s="21">
        <v>2</v>
      </c>
      <c r="Z267" s="22">
        <v>0.35799999999999998</v>
      </c>
      <c r="AA267" s="23">
        <v>0.41304347826086957</v>
      </c>
      <c r="AB267" s="22">
        <v>0.5</v>
      </c>
      <c r="AC267" s="22">
        <v>0.52100000000000002</v>
      </c>
      <c r="AD267" s="22">
        <v>1.0209999999999999</v>
      </c>
      <c r="AE267" s="22">
        <v>0.16300000000000003</v>
      </c>
      <c r="AF267" s="21">
        <v>15</v>
      </c>
      <c r="AG267" s="21">
        <v>1</v>
      </c>
      <c r="AH267" s="21">
        <v>0</v>
      </c>
      <c r="AI267" s="21">
        <v>86</v>
      </c>
      <c r="AJ267" s="21">
        <v>21</v>
      </c>
      <c r="AK267" s="21">
        <v>6</v>
      </c>
      <c r="AL267" s="21">
        <v>31</v>
      </c>
      <c r="AM267" s="21">
        <v>46</v>
      </c>
      <c r="AN267" s="20" t="s">
        <v>369</v>
      </c>
      <c r="AO267" s="23">
        <v>51.091401869158879</v>
      </c>
      <c r="AP267" s="21">
        <v>168.76947690148495</v>
      </c>
      <c r="AQ267" s="22">
        <v>0.45056074766355142</v>
      </c>
      <c r="AR267" s="23">
        <v>19.658635990656204</v>
      </c>
      <c r="AS267" s="23">
        <v>54.52773354347265</v>
      </c>
      <c r="AT267">
        <v>193.72464693809127</v>
      </c>
      <c r="AU267">
        <v>0.87118226600985227</v>
      </c>
      <c r="AV267">
        <v>55</v>
      </c>
      <c r="AW267" s="30">
        <v>3.8909090909090911</v>
      </c>
      <c r="AX267" s="29">
        <v>0.89090909090909087</v>
      </c>
      <c r="AY267" t="s">
        <v>1223</v>
      </c>
      <c r="AZ267" s="20" t="s">
        <v>312</v>
      </c>
      <c r="BA267" s="20" t="s">
        <v>79</v>
      </c>
      <c r="BB267" s="20" t="s">
        <v>780</v>
      </c>
      <c r="BC267" s="20">
        <v>138</v>
      </c>
      <c r="BD267" s="23">
        <v>9.1862785003066383E-2</v>
      </c>
      <c r="BE267" s="20"/>
      <c r="BF267" s="20"/>
      <c r="BG267" s="20"/>
    </row>
    <row r="268" spans="1:59" x14ac:dyDescent="0.3">
      <c r="A268" t="s">
        <v>11</v>
      </c>
      <c r="B268" s="20" t="s">
        <v>106</v>
      </c>
      <c r="C268" s="20" t="s">
        <v>553</v>
      </c>
      <c r="D268" s="20" t="s">
        <v>91</v>
      </c>
      <c r="E268" s="20" t="s">
        <v>105</v>
      </c>
      <c r="F268" s="21">
        <v>41</v>
      </c>
      <c r="G268" s="21">
        <v>183</v>
      </c>
      <c r="H268" s="23">
        <v>4.4634146341463419</v>
      </c>
      <c r="I268" s="21">
        <v>148</v>
      </c>
      <c r="J268" s="21">
        <v>31</v>
      </c>
      <c r="K268" s="23">
        <v>0.16939890710382513</v>
      </c>
      <c r="L268" s="21">
        <v>39</v>
      </c>
      <c r="M268" s="21">
        <v>28</v>
      </c>
      <c r="N268" s="21">
        <v>10</v>
      </c>
      <c r="O268" s="21">
        <v>1</v>
      </c>
      <c r="P268" s="21">
        <v>0</v>
      </c>
      <c r="Q268" s="21">
        <v>25</v>
      </c>
      <c r="R268" s="21">
        <v>24</v>
      </c>
      <c r="S268" s="24">
        <v>0.13114754098360656</v>
      </c>
      <c r="T268" s="21">
        <v>39</v>
      </c>
      <c r="U268" s="24">
        <v>0.21311475409836064</v>
      </c>
      <c r="V268" s="21">
        <v>63</v>
      </c>
      <c r="W268" s="24">
        <v>0.34426229508196721</v>
      </c>
      <c r="X268" s="21">
        <v>21</v>
      </c>
      <c r="Y268" s="21">
        <v>3</v>
      </c>
      <c r="Z268" s="22">
        <v>0.26400000000000001</v>
      </c>
      <c r="AA268" s="23">
        <v>0.3482142857142857</v>
      </c>
      <c r="AB268" s="22">
        <v>0.38500000000000001</v>
      </c>
      <c r="AC268" s="22">
        <v>0.34499999999999997</v>
      </c>
      <c r="AD268" s="22">
        <v>0.73</v>
      </c>
      <c r="AE268" s="22">
        <v>8.0999999999999961E-2</v>
      </c>
      <c r="AF268" s="21">
        <v>7</v>
      </c>
      <c r="AG268" s="21">
        <v>3</v>
      </c>
      <c r="AH268" s="21">
        <v>1</v>
      </c>
      <c r="AI268" s="21">
        <v>51</v>
      </c>
      <c r="AJ268" s="21">
        <v>11</v>
      </c>
      <c r="AK268" s="21">
        <v>1</v>
      </c>
      <c r="AL268" s="21">
        <v>38</v>
      </c>
      <c r="AM268" s="21">
        <v>32</v>
      </c>
      <c r="AN268" s="20" t="s">
        <v>1505</v>
      </c>
      <c r="AO268" s="23">
        <v>25.988852459016393</v>
      </c>
      <c r="AP268" s="21">
        <v>92.065558245447889</v>
      </c>
      <c r="AQ268" s="22">
        <v>0.33428571428571424</v>
      </c>
      <c r="AR268" s="23">
        <v>-1.6920069602164245</v>
      </c>
      <c r="AS268" s="23">
        <v>28.125959638687359</v>
      </c>
      <c r="AT268">
        <v>105.67887092918247</v>
      </c>
      <c r="AU268">
        <v>0.87118226600985227</v>
      </c>
      <c r="AV268">
        <v>55</v>
      </c>
      <c r="AW268" s="30">
        <v>3.3272727272727272</v>
      </c>
      <c r="AX268" s="29">
        <v>0.74545454545454548</v>
      </c>
      <c r="AY268" t="s">
        <v>1223</v>
      </c>
      <c r="AZ268" s="20" t="s">
        <v>310</v>
      </c>
      <c r="BA268" s="20" t="s">
        <v>79</v>
      </c>
      <c r="BB268" s="20" t="s">
        <v>779</v>
      </c>
      <c r="BC268" s="20">
        <v>112</v>
      </c>
      <c r="BD268" s="23">
        <v>-9.2459396733137952E-3</v>
      </c>
      <c r="BE268" s="20"/>
      <c r="BF268" s="20"/>
      <c r="BG268" s="20"/>
    </row>
    <row r="269" spans="1:59" x14ac:dyDescent="0.3">
      <c r="A269" t="s">
        <v>11</v>
      </c>
      <c r="B269" s="20" t="s">
        <v>114</v>
      </c>
      <c r="C269" s="20" t="s">
        <v>1259</v>
      </c>
      <c r="D269" s="20" t="s">
        <v>91</v>
      </c>
      <c r="E269" s="20" t="s">
        <v>105</v>
      </c>
      <c r="F269" s="21">
        <v>36</v>
      </c>
      <c r="G269" s="21">
        <v>159</v>
      </c>
      <c r="H269" s="23">
        <v>4.416666666666667</v>
      </c>
      <c r="I269" s="21">
        <v>133</v>
      </c>
      <c r="J269" s="21">
        <v>25</v>
      </c>
      <c r="K269" s="23">
        <v>0.15723270440251572</v>
      </c>
      <c r="L269" s="21">
        <v>36</v>
      </c>
      <c r="M269" s="21">
        <v>20</v>
      </c>
      <c r="N269" s="21">
        <v>12</v>
      </c>
      <c r="O269" s="21">
        <v>1</v>
      </c>
      <c r="P269" s="21">
        <v>3</v>
      </c>
      <c r="Q269" s="21">
        <v>31</v>
      </c>
      <c r="R269" s="21">
        <v>22</v>
      </c>
      <c r="S269" s="24">
        <v>0.13836477987421383</v>
      </c>
      <c r="T269" s="21">
        <v>36</v>
      </c>
      <c r="U269" s="24">
        <v>0.22641509433962265</v>
      </c>
      <c r="V269" s="21">
        <v>61</v>
      </c>
      <c r="W269" s="24">
        <v>0.38364779874213839</v>
      </c>
      <c r="X269" s="21">
        <v>14</v>
      </c>
      <c r="Y269" s="21">
        <v>1</v>
      </c>
      <c r="Z269" s="22">
        <v>0.27100000000000002</v>
      </c>
      <c r="AA269" s="23">
        <v>0.3473684210526316</v>
      </c>
      <c r="AB269" s="22">
        <v>0.38400000000000001</v>
      </c>
      <c r="AC269" s="22">
        <v>0.44400000000000001</v>
      </c>
      <c r="AD269" s="22">
        <v>0.82800000000000007</v>
      </c>
      <c r="AE269" s="22">
        <v>0.17299999999999999</v>
      </c>
      <c r="AF269" s="21">
        <v>3</v>
      </c>
      <c r="AG269" s="21">
        <v>1</v>
      </c>
      <c r="AH269" s="21">
        <v>0</v>
      </c>
      <c r="AI269" s="21">
        <v>59</v>
      </c>
      <c r="AJ269" s="21">
        <v>16</v>
      </c>
      <c r="AK269" s="21">
        <v>4</v>
      </c>
      <c r="AL269" s="21">
        <v>27</v>
      </c>
      <c r="AM269" s="21">
        <v>30</v>
      </c>
      <c r="AN269" s="20" t="s">
        <v>1111</v>
      </c>
      <c r="AO269" s="23">
        <v>25.816352201257864</v>
      </c>
      <c r="AP269" s="21">
        <v>118.0425136535149</v>
      </c>
      <c r="AQ269" s="22">
        <v>0.36666666666666664</v>
      </c>
      <c r="AR269" s="23">
        <v>3.0069142254834822</v>
      </c>
      <c r="AS269" s="23">
        <v>28.914327827809721</v>
      </c>
      <c r="AT269">
        <v>135.4969198284621</v>
      </c>
      <c r="AU269">
        <v>0.87118226600985227</v>
      </c>
      <c r="AV269">
        <v>55</v>
      </c>
      <c r="AW269" s="30">
        <v>2.8909090909090911</v>
      </c>
      <c r="AX269" s="29">
        <v>0.65454545454545454</v>
      </c>
      <c r="AY269" t="s">
        <v>1223</v>
      </c>
      <c r="AZ269" s="20" t="s">
        <v>1258</v>
      </c>
      <c r="BA269" s="20" t="s">
        <v>79</v>
      </c>
      <c r="BB269" s="20" t="s">
        <v>1260</v>
      </c>
      <c r="BC269" s="20">
        <v>95</v>
      </c>
      <c r="BD269" s="23">
        <v>1.8911410223166555E-2</v>
      </c>
      <c r="BE269" s="20"/>
      <c r="BF269" s="20"/>
      <c r="BG269" s="20"/>
    </row>
    <row r="270" spans="1:59" x14ac:dyDescent="0.3">
      <c r="A270" t="s">
        <v>11</v>
      </c>
      <c r="B270" s="20" t="s">
        <v>98</v>
      </c>
      <c r="C270" s="20" t="s">
        <v>555</v>
      </c>
      <c r="D270" s="20" t="s">
        <v>100</v>
      </c>
      <c r="E270" s="20" t="s">
        <v>105</v>
      </c>
      <c r="F270" s="21">
        <v>36</v>
      </c>
      <c r="G270" s="21">
        <v>144</v>
      </c>
      <c r="H270" s="23">
        <v>4</v>
      </c>
      <c r="I270" s="21">
        <v>122</v>
      </c>
      <c r="J270" s="21">
        <v>34</v>
      </c>
      <c r="K270" s="23">
        <v>0.2361111111111111</v>
      </c>
      <c r="L270" s="21">
        <v>39</v>
      </c>
      <c r="M270" s="21">
        <v>26</v>
      </c>
      <c r="N270" s="21">
        <v>10</v>
      </c>
      <c r="O270" s="21">
        <v>2</v>
      </c>
      <c r="P270" s="21">
        <v>1</v>
      </c>
      <c r="Q270" s="21">
        <v>27</v>
      </c>
      <c r="R270" s="21">
        <v>20</v>
      </c>
      <c r="S270" s="24">
        <v>0.1388888888888889</v>
      </c>
      <c r="T270" s="21">
        <v>17</v>
      </c>
      <c r="U270" s="24">
        <v>0.11805555555555555</v>
      </c>
      <c r="V270" s="21">
        <v>38</v>
      </c>
      <c r="W270" s="24">
        <v>0.2638888888888889</v>
      </c>
      <c r="X270" s="21">
        <v>11</v>
      </c>
      <c r="Y270" s="21">
        <v>1</v>
      </c>
      <c r="Z270" s="22">
        <v>0.32</v>
      </c>
      <c r="AA270" s="23">
        <v>0.36538461538461536</v>
      </c>
      <c r="AB270" s="22">
        <v>0.42399999999999999</v>
      </c>
      <c r="AC270" s="22">
        <v>0.45900000000000002</v>
      </c>
      <c r="AD270" s="22">
        <v>0.88300000000000001</v>
      </c>
      <c r="AE270" s="22">
        <v>0.13900000000000001</v>
      </c>
      <c r="AF270" s="21">
        <v>2</v>
      </c>
      <c r="AG270" s="21">
        <v>0</v>
      </c>
      <c r="AH270" s="21">
        <v>0</v>
      </c>
      <c r="AI270" s="21">
        <v>56</v>
      </c>
      <c r="AJ270" s="21">
        <v>13</v>
      </c>
      <c r="AK270" s="21">
        <v>1</v>
      </c>
      <c r="AL270" s="21">
        <v>33</v>
      </c>
      <c r="AM270" s="21">
        <v>29</v>
      </c>
      <c r="AN270" s="20" t="s">
        <v>956</v>
      </c>
      <c r="AO270" s="23">
        <v>27.631666666666668</v>
      </c>
      <c r="AP270" s="21">
        <v>132.47297457072546</v>
      </c>
      <c r="AQ270" s="22">
        <v>0.39180555555555557</v>
      </c>
      <c r="AR270" s="23">
        <v>5.8710691590925119</v>
      </c>
      <c r="AS270" s="23">
        <v>29.334387138557787</v>
      </c>
      <c r="AT270">
        <v>152.06114694858505</v>
      </c>
      <c r="AU270">
        <v>0.87118226600985227</v>
      </c>
      <c r="AV270">
        <v>55</v>
      </c>
      <c r="AW270" s="30">
        <v>2.6181818181818182</v>
      </c>
      <c r="AX270" s="29">
        <v>0.65454545454545454</v>
      </c>
      <c r="AY270" t="s">
        <v>1224</v>
      </c>
      <c r="AZ270" s="20" t="s">
        <v>311</v>
      </c>
      <c r="BA270" s="20" t="s">
        <v>79</v>
      </c>
      <c r="BB270" s="20" t="s">
        <v>781</v>
      </c>
      <c r="BC270" s="20">
        <v>104</v>
      </c>
      <c r="BD270" s="23">
        <v>4.0771313604809109E-2</v>
      </c>
      <c r="BE270" s="20"/>
      <c r="BF270" s="20"/>
      <c r="BG270" s="20"/>
    </row>
    <row r="271" spans="1:59" x14ac:dyDescent="0.3">
      <c r="A271" t="s">
        <v>11</v>
      </c>
      <c r="B271" s="20" t="s">
        <v>1345</v>
      </c>
      <c r="C271" s="20" t="s">
        <v>1192</v>
      </c>
      <c r="D271" s="20" t="s">
        <v>100</v>
      </c>
      <c r="E271" s="20" t="s">
        <v>101</v>
      </c>
      <c r="F271" s="21">
        <v>33</v>
      </c>
      <c r="G271" s="21">
        <v>137</v>
      </c>
      <c r="H271" s="23">
        <v>4.1515151515151514</v>
      </c>
      <c r="I271" s="21">
        <v>122</v>
      </c>
      <c r="J271" s="21">
        <v>29</v>
      </c>
      <c r="K271" s="23">
        <v>0.21167883211678831</v>
      </c>
      <c r="L271" s="21">
        <v>34</v>
      </c>
      <c r="M271" s="21">
        <v>18</v>
      </c>
      <c r="N271" s="21">
        <v>7</v>
      </c>
      <c r="O271" s="21">
        <v>3</v>
      </c>
      <c r="P271" s="21">
        <v>6</v>
      </c>
      <c r="Q271" s="21">
        <v>29</v>
      </c>
      <c r="R271" s="21">
        <v>11</v>
      </c>
      <c r="S271" s="24">
        <v>8.0291970802919707E-2</v>
      </c>
      <c r="T271" s="21">
        <v>29</v>
      </c>
      <c r="U271" s="24">
        <v>0.21167883211678831</v>
      </c>
      <c r="V271" s="21">
        <v>46</v>
      </c>
      <c r="W271" s="24">
        <v>0.33576642335766421</v>
      </c>
      <c r="X271" s="21">
        <v>5</v>
      </c>
      <c r="Y271" s="21">
        <v>0</v>
      </c>
      <c r="Z271" s="22">
        <v>0.27900000000000003</v>
      </c>
      <c r="AA271" s="23">
        <v>0.32183908045977011</v>
      </c>
      <c r="AB271" s="22">
        <v>0.35799999999999998</v>
      </c>
      <c r="AC271" s="22">
        <v>0.53300000000000003</v>
      </c>
      <c r="AD271" s="22">
        <v>0.89100000000000001</v>
      </c>
      <c r="AE271" s="22">
        <v>0.254</v>
      </c>
      <c r="AF271" s="21">
        <v>4</v>
      </c>
      <c r="AG271" s="21">
        <v>0</v>
      </c>
      <c r="AH271" s="21">
        <v>0</v>
      </c>
      <c r="AI271" s="21">
        <v>65</v>
      </c>
      <c r="AJ271" s="21">
        <v>16</v>
      </c>
      <c r="AK271" s="21">
        <v>2</v>
      </c>
      <c r="AL271" s="21">
        <v>25</v>
      </c>
      <c r="AM271" s="21">
        <v>31</v>
      </c>
      <c r="AN271" s="20" t="s">
        <v>1397</v>
      </c>
      <c r="AO271" s="23">
        <v>24.529197080291972</v>
      </c>
      <c r="AP271" s="21">
        <v>134.83478496989133</v>
      </c>
      <c r="AQ271" s="22">
        <v>0.38569343065693429</v>
      </c>
      <c r="AR271" s="23">
        <v>4.8575298672404852</v>
      </c>
      <c r="AS271" s="23">
        <v>27.180269889370642</v>
      </c>
      <c r="AT271">
        <v>154.7721874407008</v>
      </c>
      <c r="AU271">
        <v>0.87118226600985227</v>
      </c>
      <c r="AV271">
        <v>55</v>
      </c>
      <c r="AW271" s="30">
        <v>2.4909090909090907</v>
      </c>
      <c r="AX271" s="29">
        <v>0.6</v>
      </c>
      <c r="AY271" t="s">
        <v>1224</v>
      </c>
      <c r="AZ271" s="20" t="s">
        <v>1191</v>
      </c>
      <c r="BA271" s="20" t="s">
        <v>79</v>
      </c>
      <c r="BB271" s="20" t="s">
        <v>1193</v>
      </c>
      <c r="BC271" s="20">
        <v>87</v>
      </c>
      <c r="BD271" s="23">
        <v>3.5456422388616682E-2</v>
      </c>
      <c r="BE271" s="20"/>
      <c r="BF271" s="20"/>
      <c r="BG271" s="20"/>
    </row>
    <row r="272" spans="1:59" x14ac:dyDescent="0.3">
      <c r="A272" t="s">
        <v>11</v>
      </c>
      <c r="B272" s="20" t="s">
        <v>313</v>
      </c>
      <c r="C272" s="20" t="s">
        <v>556</v>
      </c>
      <c r="D272" s="20" t="s">
        <v>91</v>
      </c>
      <c r="E272" s="20" t="s">
        <v>101</v>
      </c>
      <c r="F272" s="21">
        <v>35</v>
      </c>
      <c r="G272" s="21">
        <v>136</v>
      </c>
      <c r="H272" s="23">
        <v>3.8857142857142857</v>
      </c>
      <c r="I272" s="21">
        <v>110</v>
      </c>
      <c r="J272" s="21">
        <v>29</v>
      </c>
      <c r="K272" s="23">
        <v>0.21323529411764705</v>
      </c>
      <c r="L272" s="21">
        <v>27</v>
      </c>
      <c r="M272" s="21">
        <v>15</v>
      </c>
      <c r="N272" s="21">
        <v>6</v>
      </c>
      <c r="O272" s="21">
        <v>1</v>
      </c>
      <c r="P272" s="21">
        <v>5</v>
      </c>
      <c r="Q272" s="21">
        <v>22</v>
      </c>
      <c r="R272" s="21">
        <v>22</v>
      </c>
      <c r="S272" s="24">
        <v>0.16176470588235295</v>
      </c>
      <c r="T272" s="21">
        <v>28</v>
      </c>
      <c r="U272" s="24">
        <v>0.20588235294117646</v>
      </c>
      <c r="V272" s="21">
        <v>55</v>
      </c>
      <c r="W272" s="24">
        <v>0.40441176470588236</v>
      </c>
      <c r="X272" s="21">
        <v>3</v>
      </c>
      <c r="Y272" s="21">
        <v>0</v>
      </c>
      <c r="Z272" s="22">
        <v>0.245</v>
      </c>
      <c r="AA272" s="23">
        <v>0.2857142857142857</v>
      </c>
      <c r="AB272" s="22">
        <v>0.39</v>
      </c>
      <c r="AC272" s="22">
        <v>0.45500000000000002</v>
      </c>
      <c r="AD272" s="22">
        <v>0.84499999999999997</v>
      </c>
      <c r="AE272" s="22">
        <v>0.21000000000000002</v>
      </c>
      <c r="AF272" s="21">
        <v>4</v>
      </c>
      <c r="AG272" s="21">
        <v>0</v>
      </c>
      <c r="AH272" s="21">
        <v>0</v>
      </c>
      <c r="AI272" s="21">
        <v>50</v>
      </c>
      <c r="AJ272" s="21">
        <v>12</v>
      </c>
      <c r="AK272" s="21">
        <v>3</v>
      </c>
      <c r="AL272" s="21">
        <v>19</v>
      </c>
      <c r="AM272" s="21">
        <v>28</v>
      </c>
      <c r="AN272" s="20" t="s">
        <v>1509</v>
      </c>
      <c r="AO272" s="23">
        <v>21.441176470588236</v>
      </c>
      <c r="AP272" s="21">
        <v>122.52612704917172</v>
      </c>
      <c r="AQ272" s="22">
        <v>0.37610294117647053</v>
      </c>
      <c r="AR272" s="23">
        <v>3.6878938193361548</v>
      </c>
      <c r="AS272" s="23">
        <v>25.847694133275581</v>
      </c>
      <c r="AT272">
        <v>140.64350461397714</v>
      </c>
      <c r="AU272">
        <v>0.87118226600985227</v>
      </c>
      <c r="AV272">
        <v>55</v>
      </c>
      <c r="AW272" s="30">
        <v>2.4727272727272727</v>
      </c>
      <c r="AX272" s="29">
        <v>0.63636363636363635</v>
      </c>
      <c r="AY272" t="s">
        <v>1224</v>
      </c>
      <c r="AZ272" s="20" t="s">
        <v>314</v>
      </c>
      <c r="BA272" s="20" t="s">
        <v>79</v>
      </c>
      <c r="BB272" s="20" t="s">
        <v>782</v>
      </c>
      <c r="BC272" s="20">
        <v>77</v>
      </c>
      <c r="BD272" s="23">
        <v>2.7116866318648198E-2</v>
      </c>
      <c r="BE272" s="20"/>
      <c r="BF272" s="20"/>
      <c r="BG272" s="20"/>
    </row>
    <row r="273" spans="1:59" x14ac:dyDescent="0.3">
      <c r="A273" t="s">
        <v>11</v>
      </c>
      <c r="B273" s="20" t="s">
        <v>97</v>
      </c>
      <c r="C273" s="20" t="s">
        <v>558</v>
      </c>
      <c r="D273" s="20" t="s">
        <v>91</v>
      </c>
      <c r="E273" s="20" t="s">
        <v>105</v>
      </c>
      <c r="F273" s="21">
        <v>35</v>
      </c>
      <c r="G273" s="21">
        <v>125</v>
      </c>
      <c r="H273" s="23">
        <v>3.5714285714285716</v>
      </c>
      <c r="I273" s="21">
        <v>100</v>
      </c>
      <c r="J273" s="21">
        <v>25</v>
      </c>
      <c r="K273" s="23">
        <v>0.2</v>
      </c>
      <c r="L273" s="21">
        <v>24</v>
      </c>
      <c r="M273" s="21">
        <v>15</v>
      </c>
      <c r="N273" s="21">
        <v>6</v>
      </c>
      <c r="O273" s="21">
        <v>3</v>
      </c>
      <c r="P273" s="21">
        <v>0</v>
      </c>
      <c r="Q273" s="21">
        <v>14</v>
      </c>
      <c r="R273" s="21">
        <v>22</v>
      </c>
      <c r="S273" s="24">
        <v>0.17599999999999999</v>
      </c>
      <c r="T273" s="21">
        <v>33</v>
      </c>
      <c r="U273" s="24">
        <v>0.26400000000000001</v>
      </c>
      <c r="V273" s="21">
        <v>55</v>
      </c>
      <c r="W273" s="24">
        <v>0.44</v>
      </c>
      <c r="X273" s="21">
        <v>8</v>
      </c>
      <c r="Y273" s="21">
        <v>1</v>
      </c>
      <c r="Z273" s="22">
        <v>0.24</v>
      </c>
      <c r="AA273" s="23">
        <v>0.35820895522388058</v>
      </c>
      <c r="AB273" s="22">
        <v>0.39200000000000002</v>
      </c>
      <c r="AC273" s="22">
        <v>0.36</v>
      </c>
      <c r="AD273" s="22">
        <v>0.752</v>
      </c>
      <c r="AE273" s="22">
        <v>0.12</v>
      </c>
      <c r="AF273" s="21">
        <v>3</v>
      </c>
      <c r="AG273" s="21">
        <v>0</v>
      </c>
      <c r="AH273" s="21">
        <v>0</v>
      </c>
      <c r="AI273" s="21">
        <v>36</v>
      </c>
      <c r="AJ273" s="21">
        <v>9</v>
      </c>
      <c r="AK273" s="21">
        <v>1</v>
      </c>
      <c r="AL273" s="21">
        <v>22</v>
      </c>
      <c r="AM273" s="21">
        <v>17</v>
      </c>
      <c r="AN273" s="20" t="s">
        <v>1341</v>
      </c>
      <c r="AO273" s="23">
        <v>17.544160000000002</v>
      </c>
      <c r="AP273" s="21">
        <v>97.870680070951877</v>
      </c>
      <c r="AQ273" s="22">
        <v>0.34535999999999994</v>
      </c>
      <c r="AR273" s="23">
        <v>4.7984248910308738E-2</v>
      </c>
      <c r="AS273" s="23">
        <v>20.415447772751691</v>
      </c>
      <c r="AT273">
        <v>112.34236954709206</v>
      </c>
      <c r="AU273">
        <v>0.87118226600985227</v>
      </c>
      <c r="AV273">
        <v>55</v>
      </c>
      <c r="AW273" s="30">
        <v>2.2727272727272729</v>
      </c>
      <c r="AX273" s="29">
        <v>0.63636363636363635</v>
      </c>
      <c r="AY273" t="s">
        <v>1224</v>
      </c>
      <c r="AZ273" s="20" t="s">
        <v>316</v>
      </c>
      <c r="BA273" s="20" t="s">
        <v>79</v>
      </c>
      <c r="BB273" s="20" t="s">
        <v>784</v>
      </c>
      <c r="BC273" s="20">
        <v>67</v>
      </c>
      <c r="BD273" s="23">
        <v>3.8387399128246992E-4</v>
      </c>
      <c r="BE273" s="20"/>
      <c r="BF273" s="20"/>
      <c r="BG273" s="20"/>
    </row>
    <row r="274" spans="1:59" x14ac:dyDescent="0.3">
      <c r="A274" t="s">
        <v>11</v>
      </c>
      <c r="B274" s="20" t="s">
        <v>161</v>
      </c>
      <c r="C274" s="20" t="s">
        <v>561</v>
      </c>
      <c r="D274" s="20" t="s">
        <v>91</v>
      </c>
      <c r="E274" s="20" t="s">
        <v>101</v>
      </c>
      <c r="F274" s="21">
        <v>30</v>
      </c>
      <c r="G274" s="21">
        <v>113</v>
      </c>
      <c r="H274" s="23">
        <v>3.7666666666666666</v>
      </c>
      <c r="I274" s="21">
        <v>88</v>
      </c>
      <c r="J274" s="21">
        <v>23</v>
      </c>
      <c r="K274" s="23">
        <v>0.20353982300884957</v>
      </c>
      <c r="L274" s="21">
        <v>23</v>
      </c>
      <c r="M274" s="21">
        <v>20</v>
      </c>
      <c r="N274" s="21">
        <v>2</v>
      </c>
      <c r="O274" s="21">
        <v>0</v>
      </c>
      <c r="P274" s="21">
        <v>1</v>
      </c>
      <c r="Q274" s="21">
        <v>14</v>
      </c>
      <c r="R274" s="21">
        <v>23</v>
      </c>
      <c r="S274" s="24">
        <v>0.20353982300884957</v>
      </c>
      <c r="T274" s="21">
        <v>23</v>
      </c>
      <c r="U274" s="24">
        <v>0.20353982300884957</v>
      </c>
      <c r="V274" s="21">
        <v>47</v>
      </c>
      <c r="W274" s="24">
        <v>0.41592920353982299</v>
      </c>
      <c r="X274" s="21">
        <v>6</v>
      </c>
      <c r="Y274" s="21">
        <v>2</v>
      </c>
      <c r="Z274" s="22">
        <v>0.26100000000000001</v>
      </c>
      <c r="AA274" s="23">
        <v>0.34375</v>
      </c>
      <c r="AB274" s="22">
        <v>0.42</v>
      </c>
      <c r="AC274" s="22">
        <v>0.318</v>
      </c>
      <c r="AD274" s="22">
        <v>0.73799999999999999</v>
      </c>
      <c r="AE274" s="22">
        <v>5.6999999999999995E-2</v>
      </c>
      <c r="AF274" s="21">
        <v>1</v>
      </c>
      <c r="AG274" s="21">
        <v>0</v>
      </c>
      <c r="AH274" s="21">
        <v>1</v>
      </c>
      <c r="AI274" s="21">
        <v>28</v>
      </c>
      <c r="AJ274" s="21">
        <v>3</v>
      </c>
      <c r="AK274" s="21">
        <v>2</v>
      </c>
      <c r="AL274" s="21">
        <v>20</v>
      </c>
      <c r="AM274" s="21">
        <v>20</v>
      </c>
      <c r="AN274" s="20" t="s">
        <v>364</v>
      </c>
      <c r="AO274" s="23">
        <v>14.414513274336285</v>
      </c>
      <c r="AP274" s="21">
        <v>94.057737164547859</v>
      </c>
      <c r="AQ274" s="22">
        <v>0.34848214285714285</v>
      </c>
      <c r="AR274" s="23">
        <v>0.35016223306461342</v>
      </c>
      <c r="AS274" s="23">
        <v>18.762349258617224</v>
      </c>
      <c r="AT274">
        <v>107.96562422619856</v>
      </c>
      <c r="AU274">
        <v>0.87118226600985227</v>
      </c>
      <c r="AV274">
        <v>55</v>
      </c>
      <c r="AW274" s="30">
        <v>2.0545454545454547</v>
      </c>
      <c r="AX274" s="29">
        <v>0.54545454545454541</v>
      </c>
      <c r="AY274" t="s">
        <v>1224</v>
      </c>
      <c r="AZ274" s="20" t="s">
        <v>319</v>
      </c>
      <c r="BA274" s="20" t="s">
        <v>79</v>
      </c>
      <c r="BB274" s="20" t="s">
        <v>787</v>
      </c>
      <c r="BC274" s="20">
        <v>64</v>
      </c>
      <c r="BD274" s="23">
        <v>3.0987808235806496E-3</v>
      </c>
      <c r="BE274" s="20"/>
      <c r="BF274" s="20"/>
      <c r="BG274" s="20"/>
    </row>
    <row r="275" spans="1:59" x14ac:dyDescent="0.3">
      <c r="A275" t="s">
        <v>11</v>
      </c>
      <c r="B275" s="20" t="s">
        <v>123</v>
      </c>
      <c r="C275" s="20" t="s">
        <v>1256</v>
      </c>
      <c r="D275" s="20" t="s">
        <v>91</v>
      </c>
      <c r="E275" s="20" t="s">
        <v>113</v>
      </c>
      <c r="F275" s="21">
        <v>29</v>
      </c>
      <c r="G275" s="21">
        <v>110</v>
      </c>
      <c r="H275" s="23">
        <v>3.7931034482758621</v>
      </c>
      <c r="I275" s="21">
        <v>84</v>
      </c>
      <c r="J275" s="21">
        <v>15</v>
      </c>
      <c r="K275" s="23">
        <v>0.13636363636363635</v>
      </c>
      <c r="L275" s="21">
        <v>18</v>
      </c>
      <c r="M275" s="21">
        <v>11</v>
      </c>
      <c r="N275" s="21">
        <v>7</v>
      </c>
      <c r="O275" s="21">
        <v>0</v>
      </c>
      <c r="P275" s="21">
        <v>0</v>
      </c>
      <c r="Q275" s="21">
        <v>11</v>
      </c>
      <c r="R275" s="21">
        <v>22</v>
      </c>
      <c r="S275" s="24">
        <v>0.2</v>
      </c>
      <c r="T275" s="21">
        <v>23</v>
      </c>
      <c r="U275" s="24">
        <v>0.20909090909090908</v>
      </c>
      <c r="V275" s="21">
        <v>45</v>
      </c>
      <c r="W275" s="24">
        <v>0.40909090909090912</v>
      </c>
      <c r="X275" s="21">
        <v>1</v>
      </c>
      <c r="Y275" s="21">
        <v>0</v>
      </c>
      <c r="Z275" s="22">
        <v>0.214</v>
      </c>
      <c r="AA275" s="23">
        <v>0.2857142857142857</v>
      </c>
      <c r="AB275" s="22">
        <v>0.38200000000000001</v>
      </c>
      <c r="AC275" s="22">
        <v>0.29799999999999999</v>
      </c>
      <c r="AD275" s="22">
        <v>0.67999999999999994</v>
      </c>
      <c r="AE275" s="22">
        <v>8.3999999999999991E-2</v>
      </c>
      <c r="AF275" s="21">
        <v>2</v>
      </c>
      <c r="AG275" s="21">
        <v>2</v>
      </c>
      <c r="AH275" s="21">
        <v>0</v>
      </c>
      <c r="AI275" s="21">
        <v>25</v>
      </c>
      <c r="AJ275" s="21">
        <v>7</v>
      </c>
      <c r="AK275" s="21">
        <v>2</v>
      </c>
      <c r="AL275" s="21">
        <v>18</v>
      </c>
      <c r="AM275" s="21">
        <v>25</v>
      </c>
      <c r="AN275" s="20" t="s">
        <v>1368</v>
      </c>
      <c r="AO275" s="23">
        <v>11.927272727272729</v>
      </c>
      <c r="AP275" s="21">
        <v>78.824855923605554</v>
      </c>
      <c r="AQ275" s="22">
        <v>0.32090909090909092</v>
      </c>
      <c r="AR275" s="23">
        <v>-2.2965564696545742</v>
      </c>
      <c r="AS275" s="23">
        <v>15.626811431325843</v>
      </c>
      <c r="AT275">
        <v>90.480326562012593</v>
      </c>
      <c r="AU275">
        <v>0.87118226600985227</v>
      </c>
      <c r="AV275">
        <v>55</v>
      </c>
      <c r="AW275" s="30">
        <v>2</v>
      </c>
      <c r="AX275" s="29">
        <v>0.52727272727272723</v>
      </c>
      <c r="AY275" t="s">
        <v>1224</v>
      </c>
      <c r="AZ275" s="20" t="s">
        <v>1255</v>
      </c>
      <c r="BA275" s="20" t="s">
        <v>79</v>
      </c>
      <c r="BB275" s="20" t="s">
        <v>1257</v>
      </c>
      <c r="BC275" s="20">
        <v>63</v>
      </c>
      <c r="BD275" s="23">
        <v>-2.0877786087768857E-2</v>
      </c>
      <c r="BE275" s="20"/>
      <c r="BF275" s="20"/>
      <c r="BG275" s="20"/>
    </row>
    <row r="276" spans="1:59" x14ac:dyDescent="0.3">
      <c r="A276" t="s">
        <v>11</v>
      </c>
      <c r="B276" s="20" t="s">
        <v>169</v>
      </c>
      <c r="C276" s="20" t="s">
        <v>566</v>
      </c>
      <c r="D276" s="20" t="s">
        <v>156</v>
      </c>
      <c r="E276" s="20" t="s">
        <v>101</v>
      </c>
      <c r="F276" s="21">
        <v>23</v>
      </c>
      <c r="G276" s="21">
        <v>92</v>
      </c>
      <c r="H276" s="23">
        <v>4</v>
      </c>
      <c r="I276" s="21">
        <v>81</v>
      </c>
      <c r="J276" s="21">
        <v>17</v>
      </c>
      <c r="K276" s="23">
        <v>0.18478260869565216</v>
      </c>
      <c r="L276" s="21">
        <v>19</v>
      </c>
      <c r="M276" s="21">
        <v>10</v>
      </c>
      <c r="N276" s="21">
        <v>9</v>
      </c>
      <c r="O276" s="21">
        <v>0</v>
      </c>
      <c r="P276" s="21">
        <v>0</v>
      </c>
      <c r="Q276" s="21">
        <v>15</v>
      </c>
      <c r="R276" s="21">
        <v>9</v>
      </c>
      <c r="S276" s="24">
        <v>9.7826086956521743E-2</v>
      </c>
      <c r="T276" s="21">
        <v>27</v>
      </c>
      <c r="U276" s="24">
        <v>0.29347826086956524</v>
      </c>
      <c r="V276" s="21">
        <v>36</v>
      </c>
      <c r="W276" s="24">
        <v>0.39130434782608697</v>
      </c>
      <c r="X276" s="21">
        <v>0</v>
      </c>
      <c r="Y276" s="21">
        <v>1</v>
      </c>
      <c r="Z276" s="22">
        <v>0.23499999999999999</v>
      </c>
      <c r="AA276" s="23">
        <v>0.35185185185185186</v>
      </c>
      <c r="AB276" s="22">
        <v>0.32600000000000001</v>
      </c>
      <c r="AC276" s="22">
        <v>0.34599999999999997</v>
      </c>
      <c r="AD276" s="22">
        <v>0.67199999999999993</v>
      </c>
      <c r="AE276" s="22">
        <v>0.11099999999999999</v>
      </c>
      <c r="AF276" s="21">
        <v>2</v>
      </c>
      <c r="AG276" s="21">
        <v>0</v>
      </c>
      <c r="AH276" s="21">
        <v>0</v>
      </c>
      <c r="AI276" s="21">
        <v>28</v>
      </c>
      <c r="AJ276" s="21">
        <v>9</v>
      </c>
      <c r="AK276" s="21">
        <v>2</v>
      </c>
      <c r="AL276" s="21">
        <v>10</v>
      </c>
      <c r="AM276" s="21">
        <v>22</v>
      </c>
      <c r="AN276" s="20" t="s">
        <v>1362</v>
      </c>
      <c r="AO276" s="23">
        <v>9.0567391304347833</v>
      </c>
      <c r="AP276" s="21">
        <v>76.909531074618315</v>
      </c>
      <c r="AQ276" s="22">
        <v>0.30413043478260865</v>
      </c>
      <c r="AR276" s="23">
        <v>-3.2630488101933168</v>
      </c>
      <c r="AS276" s="23">
        <v>11.727404343353939</v>
      </c>
      <c r="AT276">
        <v>88.281791394670719</v>
      </c>
      <c r="AU276">
        <v>0.87118226600985227</v>
      </c>
      <c r="AV276">
        <v>55</v>
      </c>
      <c r="AW276" s="30">
        <v>1.6727272727272726</v>
      </c>
      <c r="AX276" s="29">
        <v>0.41818181818181815</v>
      </c>
      <c r="AY276" t="s">
        <v>1224</v>
      </c>
      <c r="AZ276" s="20" t="s">
        <v>323</v>
      </c>
      <c r="BA276" s="20" t="s">
        <v>79</v>
      </c>
      <c r="BB276" s="20" t="s">
        <v>792</v>
      </c>
      <c r="BC276" s="20">
        <v>54</v>
      </c>
      <c r="BD276" s="23">
        <v>-3.5467921849927357E-2</v>
      </c>
      <c r="BE276" s="20"/>
      <c r="BF276" s="20"/>
      <c r="BG276" s="20"/>
    </row>
    <row r="277" spans="1:59" x14ac:dyDescent="0.3">
      <c r="A277" t="s">
        <v>11</v>
      </c>
      <c r="B277" s="20" t="s">
        <v>181</v>
      </c>
      <c r="C277" s="20" t="s">
        <v>565</v>
      </c>
      <c r="D277" s="20" t="s">
        <v>109</v>
      </c>
      <c r="E277" s="20" t="s">
        <v>113</v>
      </c>
      <c r="F277" s="21">
        <v>24</v>
      </c>
      <c r="G277" s="21">
        <v>93</v>
      </c>
      <c r="H277" s="23">
        <v>3.875</v>
      </c>
      <c r="I277" s="21">
        <v>64</v>
      </c>
      <c r="J277" s="21">
        <v>21</v>
      </c>
      <c r="K277" s="23">
        <v>0.22580645161290322</v>
      </c>
      <c r="L277" s="21">
        <v>20</v>
      </c>
      <c r="M277" s="21">
        <v>17</v>
      </c>
      <c r="N277" s="21">
        <v>3</v>
      </c>
      <c r="O277" s="21">
        <v>0</v>
      </c>
      <c r="P277" s="21">
        <v>0</v>
      </c>
      <c r="Q277" s="21">
        <v>16</v>
      </c>
      <c r="R277" s="21">
        <v>24</v>
      </c>
      <c r="S277" s="24">
        <v>0.25806451612903225</v>
      </c>
      <c r="T277" s="21">
        <v>24</v>
      </c>
      <c r="U277" s="24">
        <v>0.25806451612903225</v>
      </c>
      <c r="V277" s="21">
        <v>48</v>
      </c>
      <c r="W277" s="24">
        <v>0.5161290322580645</v>
      </c>
      <c r="X277" s="21">
        <v>0</v>
      </c>
      <c r="Y277" s="21">
        <v>0</v>
      </c>
      <c r="Z277" s="22">
        <v>0.313</v>
      </c>
      <c r="AA277" s="23">
        <v>0.46511627906976744</v>
      </c>
      <c r="AB277" s="22">
        <v>0.495</v>
      </c>
      <c r="AC277" s="22">
        <v>0.35899999999999999</v>
      </c>
      <c r="AD277" s="22">
        <v>0.85399999999999998</v>
      </c>
      <c r="AE277" s="22">
        <v>4.5999999999999985E-2</v>
      </c>
      <c r="AF277" s="21">
        <v>2</v>
      </c>
      <c r="AG277" s="21">
        <v>3</v>
      </c>
      <c r="AH277" s="21">
        <v>0</v>
      </c>
      <c r="AI277" s="21">
        <v>23</v>
      </c>
      <c r="AJ277" s="21">
        <v>3</v>
      </c>
      <c r="AK277" s="21">
        <v>2</v>
      </c>
      <c r="AL277" s="21">
        <v>8</v>
      </c>
      <c r="AM277" s="21">
        <v>15</v>
      </c>
      <c r="AN277" s="20" t="s">
        <v>1588</v>
      </c>
      <c r="AO277" s="23">
        <v>14.818064516129031</v>
      </c>
      <c r="AP277" s="21">
        <v>124.5271593640569</v>
      </c>
      <c r="AQ277" s="22">
        <v>0.39720430107526888</v>
      </c>
      <c r="AR277" s="23">
        <v>4.2283263681458019</v>
      </c>
      <c r="AS277" s="23">
        <v>19.381719229883789</v>
      </c>
      <c r="AT277">
        <v>142.9404204178883</v>
      </c>
      <c r="AU277">
        <v>0.87118226600985227</v>
      </c>
      <c r="AV277">
        <v>55</v>
      </c>
      <c r="AW277" s="30">
        <v>1.6909090909090909</v>
      </c>
      <c r="AX277" s="29">
        <v>0.43636363636363634</v>
      </c>
      <c r="AY277" t="s">
        <v>1224</v>
      </c>
      <c r="AZ277" s="20" t="s">
        <v>322</v>
      </c>
      <c r="BA277" s="20" t="s">
        <v>79</v>
      </c>
      <c r="BB277" s="20" t="s">
        <v>791</v>
      </c>
      <c r="BC277" s="20">
        <v>43</v>
      </c>
      <c r="BD277" s="23">
        <v>4.5465874926298944E-2</v>
      </c>
      <c r="BE277" s="20"/>
      <c r="BF277" s="20"/>
      <c r="BG277" s="20"/>
    </row>
    <row r="278" spans="1:59" x14ac:dyDescent="0.3">
      <c r="A278" t="s">
        <v>11</v>
      </c>
      <c r="B278" s="20" t="s">
        <v>121</v>
      </c>
      <c r="C278" s="20" t="s">
        <v>564</v>
      </c>
      <c r="D278" s="20" t="s">
        <v>91</v>
      </c>
      <c r="E278" s="20" t="s">
        <v>113</v>
      </c>
      <c r="F278" s="21">
        <v>24</v>
      </c>
      <c r="G278" s="21">
        <v>87</v>
      </c>
      <c r="H278" s="23">
        <v>3.625</v>
      </c>
      <c r="I278" s="21">
        <v>71</v>
      </c>
      <c r="J278" s="21">
        <v>16</v>
      </c>
      <c r="K278" s="23">
        <v>0.18390804597701149</v>
      </c>
      <c r="L278" s="21">
        <v>15</v>
      </c>
      <c r="M278" s="21">
        <v>10</v>
      </c>
      <c r="N278" s="21">
        <v>4</v>
      </c>
      <c r="O278" s="21">
        <v>0</v>
      </c>
      <c r="P278" s="21">
        <v>1</v>
      </c>
      <c r="Q278" s="21">
        <v>9</v>
      </c>
      <c r="R278" s="21">
        <v>5</v>
      </c>
      <c r="S278" s="24">
        <v>5.7471264367816091E-2</v>
      </c>
      <c r="T278" s="21">
        <v>36</v>
      </c>
      <c r="U278" s="24">
        <v>0.41379310344827586</v>
      </c>
      <c r="V278" s="21">
        <v>42</v>
      </c>
      <c r="W278" s="24">
        <v>0.48275862068965519</v>
      </c>
      <c r="X278" s="21">
        <v>7</v>
      </c>
      <c r="Y278" s="21">
        <v>0</v>
      </c>
      <c r="Z278" s="22">
        <v>0.21099999999999999</v>
      </c>
      <c r="AA278" s="23">
        <v>0.3888888888888889</v>
      </c>
      <c r="AB278" s="22">
        <v>0.33300000000000002</v>
      </c>
      <c r="AC278" s="22">
        <v>0.31</v>
      </c>
      <c r="AD278" s="22">
        <v>0.64300000000000002</v>
      </c>
      <c r="AE278" s="22">
        <v>9.9000000000000005E-2</v>
      </c>
      <c r="AF278" s="21">
        <v>9</v>
      </c>
      <c r="AG278" s="21">
        <v>2</v>
      </c>
      <c r="AH278" s="21">
        <v>0</v>
      </c>
      <c r="AI278" s="21">
        <v>22</v>
      </c>
      <c r="AJ278" s="21">
        <v>5</v>
      </c>
      <c r="AK278" s="21">
        <v>1</v>
      </c>
      <c r="AL278" s="21">
        <v>7</v>
      </c>
      <c r="AM278" s="21">
        <v>14</v>
      </c>
      <c r="AN278" s="20" t="s">
        <v>365</v>
      </c>
      <c r="AO278" s="23">
        <v>9.7581609195402308</v>
      </c>
      <c r="AP278" s="21">
        <v>69.197937795912338</v>
      </c>
      <c r="AQ278" s="22">
        <v>0.29896551724137926</v>
      </c>
      <c r="AR278" s="23">
        <v>-3.4764464410192941</v>
      </c>
      <c r="AS278" s="23">
        <v>10.699308171574307</v>
      </c>
      <c r="AT278">
        <v>79.429920116314406</v>
      </c>
      <c r="AU278">
        <v>0.87118226600985227</v>
      </c>
      <c r="AV278">
        <v>55</v>
      </c>
      <c r="AW278" s="30">
        <v>1.5818181818181818</v>
      </c>
      <c r="AX278" s="29">
        <v>0.43636363636363634</v>
      </c>
      <c r="AY278" t="s">
        <v>1224</v>
      </c>
      <c r="AZ278" s="20" t="s">
        <v>324</v>
      </c>
      <c r="BA278" s="20" t="s">
        <v>79</v>
      </c>
      <c r="BB278" s="20" t="s">
        <v>790</v>
      </c>
      <c r="BC278" s="20">
        <v>36</v>
      </c>
      <c r="BD278" s="23">
        <v>-3.9959154494474645E-2</v>
      </c>
      <c r="BE278" s="20"/>
      <c r="BF278" s="20"/>
      <c r="BG278" s="20"/>
    </row>
    <row r="279" spans="1:59" x14ac:dyDescent="0.3">
      <c r="A279" t="s">
        <v>11</v>
      </c>
      <c r="B279" s="20" t="s">
        <v>1346</v>
      </c>
      <c r="C279" s="20" t="s">
        <v>1347</v>
      </c>
      <c r="D279" s="20" t="s">
        <v>91</v>
      </c>
      <c r="E279" s="20" t="s">
        <v>105</v>
      </c>
      <c r="F279" s="21">
        <v>19</v>
      </c>
      <c r="G279" s="21">
        <v>81</v>
      </c>
      <c r="H279" s="23">
        <v>4.2631578947368425</v>
      </c>
      <c r="I279" s="21">
        <v>64</v>
      </c>
      <c r="J279" s="21">
        <v>15</v>
      </c>
      <c r="K279" s="23">
        <v>0.18518518518518517</v>
      </c>
      <c r="L279" s="21">
        <v>16</v>
      </c>
      <c r="M279" s="21">
        <v>4</v>
      </c>
      <c r="N279" s="21">
        <v>5</v>
      </c>
      <c r="O279" s="21">
        <v>3</v>
      </c>
      <c r="P279" s="21">
        <v>4</v>
      </c>
      <c r="Q279" s="21">
        <v>22</v>
      </c>
      <c r="R279" s="21">
        <v>9</v>
      </c>
      <c r="S279" s="24">
        <v>0.1111111111111111</v>
      </c>
      <c r="T279" s="21">
        <v>22</v>
      </c>
      <c r="U279" s="24">
        <v>0.27160493827160492</v>
      </c>
      <c r="V279" s="21">
        <v>35</v>
      </c>
      <c r="W279" s="24">
        <v>0.43209876543209874</v>
      </c>
      <c r="X279" s="21">
        <v>1</v>
      </c>
      <c r="Y279" s="21">
        <v>0</v>
      </c>
      <c r="Z279" s="22">
        <v>0.25</v>
      </c>
      <c r="AA279" s="23">
        <v>0.31578947368421051</v>
      </c>
      <c r="AB279" s="22">
        <v>0.40699999999999997</v>
      </c>
      <c r="AC279" s="22">
        <v>0.60899999999999999</v>
      </c>
      <c r="AD279" s="22">
        <v>1.016</v>
      </c>
      <c r="AE279" s="22">
        <v>0.35899999999999999</v>
      </c>
      <c r="AF279" s="21">
        <v>8</v>
      </c>
      <c r="AG279" s="21">
        <v>0</v>
      </c>
      <c r="AH279" s="21">
        <v>0</v>
      </c>
      <c r="AI279" s="21">
        <v>39</v>
      </c>
      <c r="AJ279" s="21">
        <v>12</v>
      </c>
      <c r="AK279" s="21">
        <v>1</v>
      </c>
      <c r="AL279" s="21">
        <v>9</v>
      </c>
      <c r="AM279" s="21">
        <v>15</v>
      </c>
      <c r="AN279" s="20" t="s">
        <v>1611</v>
      </c>
      <c r="AO279" s="23">
        <v>17.359012345679016</v>
      </c>
      <c r="AP279" s="21">
        <v>167.784662493084</v>
      </c>
      <c r="AQ279" s="22">
        <v>0.43382716049382719</v>
      </c>
      <c r="AR279" s="23">
        <v>6.2622590106851916</v>
      </c>
      <c r="AS279" s="23">
        <v>19.460375374134408</v>
      </c>
      <c r="AT279">
        <v>192.59421253093609</v>
      </c>
      <c r="AU279">
        <v>0.87118226600985227</v>
      </c>
      <c r="AV279">
        <v>55</v>
      </c>
      <c r="AW279" s="30">
        <v>1.4727272727272727</v>
      </c>
      <c r="AX279" s="29">
        <v>0.34545454545454546</v>
      </c>
      <c r="AY279" t="s">
        <v>1224</v>
      </c>
      <c r="AZ279" s="20" t="s">
        <v>1348</v>
      </c>
      <c r="BA279" s="20" t="s">
        <v>79</v>
      </c>
      <c r="BB279" s="20" t="s">
        <v>1349</v>
      </c>
      <c r="BC279" s="20">
        <v>38</v>
      </c>
      <c r="BD279" s="23">
        <v>7.7311839638088783E-2</v>
      </c>
      <c r="BE279" s="20"/>
      <c r="BF279" s="20"/>
      <c r="BG279" s="20"/>
    </row>
    <row r="280" spans="1:59" x14ac:dyDescent="0.3">
      <c r="A280" t="s">
        <v>11</v>
      </c>
      <c r="B280" s="20" t="s">
        <v>943</v>
      </c>
      <c r="C280" s="20" t="s">
        <v>557</v>
      </c>
      <c r="D280" s="20" t="s">
        <v>100</v>
      </c>
      <c r="E280" s="20" t="s">
        <v>113</v>
      </c>
      <c r="F280" s="21">
        <v>16</v>
      </c>
      <c r="G280" s="21">
        <v>61</v>
      </c>
      <c r="H280" s="23">
        <v>3.8125</v>
      </c>
      <c r="I280" s="21">
        <v>57</v>
      </c>
      <c r="J280" s="21">
        <v>7</v>
      </c>
      <c r="K280" s="23">
        <v>0.11475409836065574</v>
      </c>
      <c r="L280" s="21">
        <v>10</v>
      </c>
      <c r="M280" s="21">
        <v>5</v>
      </c>
      <c r="N280" s="21">
        <v>3</v>
      </c>
      <c r="O280" s="21">
        <v>1</v>
      </c>
      <c r="P280" s="21">
        <v>1</v>
      </c>
      <c r="Q280" s="21">
        <v>11</v>
      </c>
      <c r="R280" s="21">
        <v>3</v>
      </c>
      <c r="S280" s="24">
        <v>4.9180327868852458E-2</v>
      </c>
      <c r="T280" s="21">
        <v>8</v>
      </c>
      <c r="U280" s="24">
        <v>0.13114754098360656</v>
      </c>
      <c r="V280" s="21">
        <v>12</v>
      </c>
      <c r="W280" s="24">
        <v>0.19672131147540983</v>
      </c>
      <c r="X280" s="21">
        <v>0</v>
      </c>
      <c r="Y280" s="21">
        <v>0</v>
      </c>
      <c r="Z280" s="22">
        <v>0.17499999999999999</v>
      </c>
      <c r="AA280" s="23">
        <v>0.18367346938775511</v>
      </c>
      <c r="AB280" s="22">
        <v>0.21299999999999999</v>
      </c>
      <c r="AC280" s="22">
        <v>0.316</v>
      </c>
      <c r="AD280" s="22">
        <v>0.52900000000000003</v>
      </c>
      <c r="AE280" s="22">
        <v>0.14100000000000001</v>
      </c>
      <c r="AF280" s="21">
        <v>0</v>
      </c>
      <c r="AG280" s="21">
        <v>1</v>
      </c>
      <c r="AH280" s="21">
        <v>0</v>
      </c>
      <c r="AI280" s="21">
        <v>18</v>
      </c>
      <c r="AJ280" s="21">
        <v>5</v>
      </c>
      <c r="AK280" s="21">
        <v>3</v>
      </c>
      <c r="AL280" s="21">
        <v>11</v>
      </c>
      <c r="AM280" s="21">
        <v>22</v>
      </c>
      <c r="AN280" s="20" t="s">
        <v>365</v>
      </c>
      <c r="AO280" s="23">
        <v>3.1639344262295084</v>
      </c>
      <c r="AP280" s="21">
        <v>39.42327014849063</v>
      </c>
      <c r="AQ280" s="22">
        <v>0.23032786885245901</v>
      </c>
      <c r="AR280" s="23">
        <v>-6.078288034357854</v>
      </c>
      <c r="AS280" s="23">
        <v>3.8610341652767404</v>
      </c>
      <c r="AT280">
        <v>45.252608652211464</v>
      </c>
      <c r="AU280">
        <v>0.87118226600985227</v>
      </c>
      <c r="AV280">
        <v>55</v>
      </c>
      <c r="AW280" s="30">
        <v>1.1090909090909091</v>
      </c>
      <c r="AX280" s="29">
        <v>0.29090909090909089</v>
      </c>
      <c r="AY280" t="s">
        <v>1224</v>
      </c>
      <c r="AZ280" s="20" t="s">
        <v>315</v>
      </c>
      <c r="BA280" s="20" t="s">
        <v>79</v>
      </c>
      <c r="BB280" s="20" t="s">
        <v>783</v>
      </c>
      <c r="BC280" s="20">
        <v>49</v>
      </c>
      <c r="BD280" s="23">
        <v>-9.9644066137014001E-2</v>
      </c>
      <c r="BE280" s="20"/>
      <c r="BF280" s="20"/>
      <c r="BG280" s="20"/>
    </row>
    <row r="281" spans="1:59" x14ac:dyDescent="0.3">
      <c r="A281" t="s">
        <v>11</v>
      </c>
      <c r="B281" s="20" t="s">
        <v>943</v>
      </c>
      <c r="C281" s="20" t="s">
        <v>560</v>
      </c>
      <c r="D281" s="20" t="s">
        <v>100</v>
      </c>
      <c r="E281" s="20" t="s">
        <v>105</v>
      </c>
      <c r="F281" s="21">
        <v>13</v>
      </c>
      <c r="G281" s="21">
        <v>56</v>
      </c>
      <c r="H281" s="23">
        <v>4.3076923076923075</v>
      </c>
      <c r="I281" s="21">
        <v>47</v>
      </c>
      <c r="J281" s="21">
        <v>12</v>
      </c>
      <c r="K281" s="23">
        <v>0.21428571428571427</v>
      </c>
      <c r="L281" s="21">
        <v>12</v>
      </c>
      <c r="M281" s="21">
        <v>10</v>
      </c>
      <c r="N281" s="21">
        <v>2</v>
      </c>
      <c r="O281" s="21">
        <v>0</v>
      </c>
      <c r="P281" s="21">
        <v>0</v>
      </c>
      <c r="Q281" s="21">
        <v>7</v>
      </c>
      <c r="R281" s="21">
        <v>8</v>
      </c>
      <c r="S281" s="24">
        <v>0.14285714285714285</v>
      </c>
      <c r="T281" s="21">
        <v>13</v>
      </c>
      <c r="U281" s="24">
        <v>0.23214285714285715</v>
      </c>
      <c r="V281" s="21">
        <v>21</v>
      </c>
      <c r="W281" s="24">
        <v>0.375</v>
      </c>
      <c r="X281" s="21">
        <v>3</v>
      </c>
      <c r="Y281" s="21">
        <v>0</v>
      </c>
      <c r="Z281" s="22">
        <v>0.255</v>
      </c>
      <c r="AA281" s="23">
        <v>0.35294117647058826</v>
      </c>
      <c r="AB281" s="22">
        <v>0.36399999999999999</v>
      </c>
      <c r="AC281" s="22">
        <v>0.29799999999999999</v>
      </c>
      <c r="AD281" s="22">
        <v>0.66199999999999992</v>
      </c>
      <c r="AE281" s="22">
        <v>4.2999999999999983E-2</v>
      </c>
      <c r="AF281" s="21">
        <v>0</v>
      </c>
      <c r="AG281" s="21">
        <v>0</v>
      </c>
      <c r="AH281" s="21">
        <v>1</v>
      </c>
      <c r="AI281" s="21">
        <v>14</v>
      </c>
      <c r="AJ281" s="21">
        <v>2</v>
      </c>
      <c r="AK281" s="21">
        <v>0</v>
      </c>
      <c r="AL281" s="21">
        <v>10</v>
      </c>
      <c r="AM281" s="21">
        <v>11</v>
      </c>
      <c r="AN281" s="20" t="s">
        <v>1198</v>
      </c>
      <c r="AO281" s="23">
        <v>6.4857142857142849</v>
      </c>
      <c r="AP281" s="21">
        <v>74.120125509947428</v>
      </c>
      <c r="AQ281" s="22">
        <v>0.3083636363636364</v>
      </c>
      <c r="AR281" s="23">
        <v>-1.7800651118241457</v>
      </c>
      <c r="AS281" s="23">
        <v>7.3445585468567929</v>
      </c>
      <c r="AT281">
        <v>85.079929197168937</v>
      </c>
      <c r="AU281">
        <v>0.87118226600985227</v>
      </c>
      <c r="AV281">
        <v>55</v>
      </c>
      <c r="AW281" s="30">
        <v>1.0181818181818181</v>
      </c>
      <c r="AX281" s="29">
        <v>0.23636363636363636</v>
      </c>
      <c r="AY281" t="s">
        <v>1224</v>
      </c>
      <c r="AZ281" s="20" t="s">
        <v>318</v>
      </c>
      <c r="BA281" s="20" t="s">
        <v>79</v>
      </c>
      <c r="BB281" s="20" t="s">
        <v>786</v>
      </c>
      <c r="BC281" s="20">
        <v>34</v>
      </c>
      <c r="BD281" s="23">
        <v>-3.1786876996859746E-2</v>
      </c>
      <c r="BE281" s="20"/>
      <c r="BF281" s="20"/>
      <c r="BG281" s="20"/>
    </row>
    <row r="282" spans="1:59" x14ac:dyDescent="0.3">
      <c r="A282" t="s">
        <v>11</v>
      </c>
      <c r="B282" s="20" t="s">
        <v>239</v>
      </c>
      <c r="C282" s="20" t="s">
        <v>562</v>
      </c>
      <c r="D282" s="20" t="s">
        <v>100</v>
      </c>
      <c r="E282" s="20" t="s">
        <v>101</v>
      </c>
      <c r="F282" s="21">
        <v>27</v>
      </c>
      <c r="G282" s="21">
        <v>57</v>
      </c>
      <c r="H282" s="23">
        <v>2.1111111111111112</v>
      </c>
      <c r="I282" s="21">
        <v>46</v>
      </c>
      <c r="J282" s="21">
        <v>9</v>
      </c>
      <c r="K282" s="23">
        <v>0.15789473684210525</v>
      </c>
      <c r="L282" s="21">
        <v>5</v>
      </c>
      <c r="M282" s="21">
        <v>4</v>
      </c>
      <c r="N282" s="21">
        <v>0</v>
      </c>
      <c r="O282" s="21">
        <v>0</v>
      </c>
      <c r="P282" s="21">
        <v>1</v>
      </c>
      <c r="Q282" s="21">
        <v>8</v>
      </c>
      <c r="R282" s="21">
        <v>9</v>
      </c>
      <c r="S282" s="24">
        <v>0.15789473684210525</v>
      </c>
      <c r="T282" s="21">
        <v>21</v>
      </c>
      <c r="U282" s="24">
        <v>0.36842105263157893</v>
      </c>
      <c r="V282" s="21">
        <v>31</v>
      </c>
      <c r="W282" s="24">
        <v>0.54385964912280704</v>
      </c>
      <c r="X282" s="21">
        <v>1</v>
      </c>
      <c r="Y282" s="21">
        <v>0</v>
      </c>
      <c r="Z282" s="22">
        <v>0.109</v>
      </c>
      <c r="AA282" s="23">
        <v>0.16666666666666666</v>
      </c>
      <c r="AB282" s="22">
        <v>0.28100000000000003</v>
      </c>
      <c r="AC282" s="22">
        <v>0.17399999999999999</v>
      </c>
      <c r="AD282" s="22">
        <v>0.45500000000000002</v>
      </c>
      <c r="AE282" s="22">
        <v>6.4999999999999988E-2</v>
      </c>
      <c r="AF282" s="21">
        <v>2</v>
      </c>
      <c r="AG282" s="21">
        <v>0</v>
      </c>
      <c r="AH282" s="21">
        <v>0</v>
      </c>
      <c r="AI282" s="21">
        <v>8</v>
      </c>
      <c r="AJ282" s="21">
        <v>1</v>
      </c>
      <c r="AK282" s="21">
        <v>0</v>
      </c>
      <c r="AL282" s="21">
        <v>2</v>
      </c>
      <c r="AM282" s="21">
        <v>13</v>
      </c>
      <c r="AN282" s="20" t="s">
        <v>1676</v>
      </c>
      <c r="AO282" s="23">
        <v>3.1943859649122803</v>
      </c>
      <c r="AP282" s="21">
        <v>19.561920767451291</v>
      </c>
      <c r="AQ282" s="22">
        <v>0.23350877192982453</v>
      </c>
      <c r="AR282" s="23">
        <v>-5.5220496172795066</v>
      </c>
      <c r="AS282" s="23">
        <v>3.7655137495921633</v>
      </c>
      <c r="AT282">
        <v>22.454452450057175</v>
      </c>
      <c r="AU282">
        <v>0.87118226600985227</v>
      </c>
      <c r="AV282">
        <v>55</v>
      </c>
      <c r="AW282" s="30">
        <v>1.0363636363636364</v>
      </c>
      <c r="AX282" s="29">
        <v>0.49090909090909091</v>
      </c>
      <c r="AY282" t="s">
        <v>1224</v>
      </c>
      <c r="AZ282" s="20" t="s">
        <v>320</v>
      </c>
      <c r="BA282" s="20" t="s">
        <v>79</v>
      </c>
      <c r="BB282" s="20" t="s">
        <v>788</v>
      </c>
      <c r="BC282" s="20">
        <v>24</v>
      </c>
      <c r="BD282" s="23">
        <v>-9.6878063461043981E-2</v>
      </c>
      <c r="BE282" s="20"/>
      <c r="BF282" s="20"/>
      <c r="BG282" s="20"/>
    </row>
    <row r="283" spans="1:59" x14ac:dyDescent="0.3">
      <c r="A283" t="s">
        <v>11</v>
      </c>
      <c r="B283" s="20" t="s">
        <v>934</v>
      </c>
      <c r="C283" s="20" t="s">
        <v>936</v>
      </c>
      <c r="D283" s="20" t="s">
        <v>91</v>
      </c>
      <c r="E283" s="20" t="s">
        <v>113</v>
      </c>
      <c r="F283" s="21">
        <v>14</v>
      </c>
      <c r="G283" s="21">
        <v>55</v>
      </c>
      <c r="H283" s="23">
        <v>3.9285714285714284</v>
      </c>
      <c r="I283" s="21">
        <v>44</v>
      </c>
      <c r="J283" s="21">
        <v>6</v>
      </c>
      <c r="K283" s="23">
        <v>0.10909090909090909</v>
      </c>
      <c r="L283" s="21">
        <v>6</v>
      </c>
      <c r="M283" s="21">
        <v>4</v>
      </c>
      <c r="N283" s="21">
        <v>2</v>
      </c>
      <c r="O283" s="21">
        <v>0</v>
      </c>
      <c r="P283" s="21">
        <v>0</v>
      </c>
      <c r="Q283" s="21">
        <v>6</v>
      </c>
      <c r="R283" s="21">
        <v>3</v>
      </c>
      <c r="S283" s="24">
        <v>5.4545454545454543E-2</v>
      </c>
      <c r="T283" s="21">
        <v>12</v>
      </c>
      <c r="U283" s="24">
        <v>0.21818181818181817</v>
      </c>
      <c r="V283" s="21">
        <v>15</v>
      </c>
      <c r="W283" s="24">
        <v>0.27272727272727271</v>
      </c>
      <c r="X283" s="21">
        <v>0</v>
      </c>
      <c r="Y283" s="21">
        <v>0</v>
      </c>
      <c r="Z283" s="22">
        <v>0.13600000000000001</v>
      </c>
      <c r="AA283" s="23">
        <v>0.18181818181818182</v>
      </c>
      <c r="AB283" s="22">
        <v>0.29099999999999998</v>
      </c>
      <c r="AC283" s="22">
        <v>0.182</v>
      </c>
      <c r="AD283" s="22">
        <v>0.47299999999999998</v>
      </c>
      <c r="AE283" s="22">
        <v>4.5999999999999985E-2</v>
      </c>
      <c r="AF283" s="21">
        <v>7</v>
      </c>
      <c r="AG283" s="21">
        <v>1</v>
      </c>
      <c r="AH283" s="21">
        <v>0</v>
      </c>
      <c r="AI283" s="21">
        <v>8</v>
      </c>
      <c r="AJ283" s="21">
        <v>2</v>
      </c>
      <c r="AK283" s="21">
        <v>0</v>
      </c>
      <c r="AL283" s="21">
        <v>15</v>
      </c>
      <c r="AM283" s="21">
        <v>12</v>
      </c>
      <c r="AN283" s="20" t="s">
        <v>855</v>
      </c>
      <c r="AO283" s="23">
        <v>3.2349090909090905</v>
      </c>
      <c r="AP283" s="21">
        <v>24.29592892210475</v>
      </c>
      <c r="AQ283" s="22">
        <v>0.24018181818181819</v>
      </c>
      <c r="AR283" s="23">
        <v>-5.009147800044679</v>
      </c>
      <c r="AS283" s="23">
        <v>3.9525361504455296</v>
      </c>
      <c r="AT283">
        <v>27.888456721443394</v>
      </c>
      <c r="AU283">
        <v>0.87118226600985227</v>
      </c>
      <c r="AV283">
        <v>55</v>
      </c>
      <c r="AW283" s="30">
        <v>1</v>
      </c>
      <c r="AX283" s="29">
        <v>0.25454545454545452</v>
      </c>
      <c r="AY283" t="s">
        <v>1224</v>
      </c>
      <c r="AZ283" s="20" t="s">
        <v>935</v>
      </c>
      <c r="BA283" s="20" t="s">
        <v>79</v>
      </c>
      <c r="BB283" s="20" t="s">
        <v>937</v>
      </c>
      <c r="BC283" s="20">
        <v>33</v>
      </c>
      <c r="BD283" s="23">
        <v>-9.1075414546266886E-2</v>
      </c>
      <c r="BE283" s="20"/>
      <c r="BF283" s="20"/>
      <c r="BG283" s="20"/>
    </row>
    <row r="284" spans="1:59" x14ac:dyDescent="0.3">
      <c r="A284" t="s">
        <v>11</v>
      </c>
      <c r="B284" s="20" t="s">
        <v>943</v>
      </c>
      <c r="C284" s="20" t="s">
        <v>559</v>
      </c>
      <c r="D284" s="20" t="s">
        <v>109</v>
      </c>
      <c r="E284" s="20" t="s">
        <v>101</v>
      </c>
      <c r="F284" s="21">
        <v>11</v>
      </c>
      <c r="G284" s="21">
        <v>41</v>
      </c>
      <c r="H284" s="23">
        <v>3.7272727272727271</v>
      </c>
      <c r="I284" s="21">
        <v>32</v>
      </c>
      <c r="J284" s="21">
        <v>7</v>
      </c>
      <c r="K284" s="23">
        <v>0.17073170731707318</v>
      </c>
      <c r="L284" s="21">
        <v>8</v>
      </c>
      <c r="M284" s="21">
        <v>5</v>
      </c>
      <c r="N284" s="21">
        <v>3</v>
      </c>
      <c r="O284" s="21">
        <v>0</v>
      </c>
      <c r="P284" s="21">
        <v>0</v>
      </c>
      <c r="Q284" s="21">
        <v>4</v>
      </c>
      <c r="R284" s="21">
        <v>8</v>
      </c>
      <c r="S284" s="24">
        <v>0.1951219512195122</v>
      </c>
      <c r="T284" s="21">
        <v>8</v>
      </c>
      <c r="U284" s="24">
        <v>0.1951219512195122</v>
      </c>
      <c r="V284" s="21">
        <v>16</v>
      </c>
      <c r="W284" s="24">
        <v>0.3902439024390244</v>
      </c>
      <c r="X284" s="21">
        <v>4</v>
      </c>
      <c r="Y284" s="21">
        <v>1</v>
      </c>
      <c r="Z284" s="22">
        <v>0.25</v>
      </c>
      <c r="AA284" s="23">
        <v>0.33333333333333331</v>
      </c>
      <c r="AB284" s="22">
        <v>0.4</v>
      </c>
      <c r="AC284" s="22">
        <v>0.34399999999999997</v>
      </c>
      <c r="AD284" s="22">
        <v>0.74399999999999999</v>
      </c>
      <c r="AE284" s="22">
        <v>9.3999999999999972E-2</v>
      </c>
      <c r="AF284" s="21">
        <v>0</v>
      </c>
      <c r="AG284" s="21">
        <v>0</v>
      </c>
      <c r="AH284" s="21">
        <v>1</v>
      </c>
      <c r="AI284" s="21">
        <v>11</v>
      </c>
      <c r="AJ284" s="21">
        <v>3</v>
      </c>
      <c r="AK284" s="21">
        <v>0</v>
      </c>
      <c r="AL284" s="21">
        <v>9</v>
      </c>
      <c r="AM284" s="21">
        <v>8</v>
      </c>
      <c r="AN284" s="20" t="s">
        <v>1123</v>
      </c>
      <c r="AO284" s="23">
        <v>5.7365853658536583</v>
      </c>
      <c r="AP284" s="21">
        <v>95.721133294002044</v>
      </c>
      <c r="AQ284" s="22">
        <v>0.34449999999999997</v>
      </c>
      <c r="AR284" s="23">
        <v>-1.4922035922635125E-2</v>
      </c>
      <c r="AS284" s="23">
        <v>6.6656059998973385</v>
      </c>
      <c r="AT284">
        <v>109.87497912740974</v>
      </c>
      <c r="AU284">
        <v>0.87118226600985227</v>
      </c>
      <c r="AV284">
        <v>55</v>
      </c>
      <c r="AW284" s="30">
        <v>0.74545454545454548</v>
      </c>
      <c r="AX284" s="29">
        <v>0.2</v>
      </c>
      <c r="AY284" t="s">
        <v>1224</v>
      </c>
      <c r="AZ284" s="20" t="s">
        <v>317</v>
      </c>
      <c r="BA284" s="20" t="s">
        <v>79</v>
      </c>
      <c r="BB284" s="20" t="s">
        <v>785</v>
      </c>
      <c r="BC284" s="20">
        <v>24</v>
      </c>
      <c r="BD284" s="23">
        <v>-3.6395209567402742E-4</v>
      </c>
      <c r="BE284" s="20"/>
      <c r="BF284" s="20"/>
      <c r="BG284" s="20"/>
    </row>
    <row r="285" spans="1:59" x14ac:dyDescent="0.3">
      <c r="A285" t="s">
        <v>11</v>
      </c>
      <c r="B285" s="20" t="s">
        <v>943</v>
      </c>
      <c r="C285" s="20" t="s">
        <v>879</v>
      </c>
      <c r="D285" s="20" t="s">
        <v>91</v>
      </c>
      <c r="E285" s="20" t="s">
        <v>105</v>
      </c>
      <c r="F285" s="21">
        <v>8</v>
      </c>
      <c r="G285" s="21">
        <v>35</v>
      </c>
      <c r="H285" s="23">
        <v>4.375</v>
      </c>
      <c r="I285" s="21">
        <v>26</v>
      </c>
      <c r="J285" s="21">
        <v>7</v>
      </c>
      <c r="K285" s="23">
        <v>0.2</v>
      </c>
      <c r="L285" s="21">
        <v>9</v>
      </c>
      <c r="M285" s="21">
        <v>7</v>
      </c>
      <c r="N285" s="21">
        <v>2</v>
      </c>
      <c r="O285" s="21">
        <v>0</v>
      </c>
      <c r="P285" s="21">
        <v>0</v>
      </c>
      <c r="Q285" s="21">
        <v>3</v>
      </c>
      <c r="R285" s="21">
        <v>6</v>
      </c>
      <c r="S285" s="24">
        <v>0.17142857142857143</v>
      </c>
      <c r="T285" s="21">
        <v>2</v>
      </c>
      <c r="U285" s="24">
        <v>5.7142857142857141E-2</v>
      </c>
      <c r="V285" s="21">
        <v>8</v>
      </c>
      <c r="W285" s="24">
        <v>0.22857142857142856</v>
      </c>
      <c r="X285" s="21">
        <v>5</v>
      </c>
      <c r="Y285" s="21">
        <v>0</v>
      </c>
      <c r="Z285" s="22">
        <v>0.34599999999999997</v>
      </c>
      <c r="AA285" s="23">
        <v>0.36</v>
      </c>
      <c r="AB285" s="22">
        <v>0.48599999999999999</v>
      </c>
      <c r="AC285" s="22">
        <v>0.42299999999999999</v>
      </c>
      <c r="AD285" s="22">
        <v>0.90900000000000003</v>
      </c>
      <c r="AE285" s="22">
        <v>7.7000000000000013E-2</v>
      </c>
      <c r="AF285" s="21">
        <v>2</v>
      </c>
      <c r="AG285" s="21">
        <v>1</v>
      </c>
      <c r="AH285" s="21">
        <v>0</v>
      </c>
      <c r="AI285" s="21">
        <v>11</v>
      </c>
      <c r="AJ285" s="21">
        <v>2</v>
      </c>
      <c r="AK285" s="21">
        <v>0</v>
      </c>
      <c r="AL285" s="21">
        <v>3</v>
      </c>
      <c r="AM285" s="21">
        <v>10</v>
      </c>
      <c r="AN285" s="20" t="s">
        <v>1156</v>
      </c>
      <c r="AO285" s="23">
        <v>7.8685714285714283</v>
      </c>
      <c r="AP285" s="21">
        <v>139.13694644486378</v>
      </c>
      <c r="AQ285" s="22">
        <v>0.41000000000000003</v>
      </c>
      <c r="AR285" s="23">
        <v>1.9807399375209762</v>
      </c>
      <c r="AS285" s="23">
        <v>7.683629724196563</v>
      </c>
      <c r="AT285">
        <v>159.71048984058436</v>
      </c>
      <c r="AU285">
        <v>0.87118226600985227</v>
      </c>
      <c r="AV285">
        <v>55</v>
      </c>
      <c r="AW285" s="30">
        <v>0.63636363636363635</v>
      </c>
      <c r="AX285" s="29">
        <v>0.14545454545454545</v>
      </c>
      <c r="AY285" t="s">
        <v>1224</v>
      </c>
      <c r="AZ285" s="20" t="s">
        <v>878</v>
      </c>
      <c r="BA285" s="20" t="s">
        <v>79</v>
      </c>
      <c r="BB285" s="20" t="s">
        <v>880</v>
      </c>
      <c r="BC285" s="20">
        <v>25</v>
      </c>
      <c r="BD285" s="23">
        <v>5.6592569643456464E-2</v>
      </c>
      <c r="BE285" s="20"/>
      <c r="BF285" s="20"/>
      <c r="BG285" s="20"/>
    </row>
    <row r="286" spans="1:59" x14ac:dyDescent="0.3">
      <c r="A286" t="s">
        <v>11</v>
      </c>
      <c r="B286" s="20" t="s">
        <v>943</v>
      </c>
      <c r="C286" s="20" t="s">
        <v>1158</v>
      </c>
      <c r="D286" s="20" t="s">
        <v>91</v>
      </c>
      <c r="E286" s="20" t="s">
        <v>105</v>
      </c>
      <c r="F286" s="21">
        <v>5</v>
      </c>
      <c r="G286" s="21">
        <v>22</v>
      </c>
      <c r="H286" s="23">
        <v>4.4000000000000004</v>
      </c>
      <c r="I286" s="21">
        <v>17</v>
      </c>
      <c r="J286" s="21">
        <v>6</v>
      </c>
      <c r="K286" s="23">
        <v>0.27272727272727271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1">
        <v>2</v>
      </c>
      <c r="R286" s="21">
        <v>2</v>
      </c>
      <c r="S286" s="24">
        <v>9.0909090909090912E-2</v>
      </c>
      <c r="T286" s="21">
        <v>4</v>
      </c>
      <c r="U286" s="24">
        <v>0.18181818181818182</v>
      </c>
      <c r="V286" s="21">
        <v>6</v>
      </c>
      <c r="W286" s="24">
        <v>0.27272727272727271</v>
      </c>
      <c r="X286" s="21">
        <v>3</v>
      </c>
      <c r="Y286" s="21">
        <v>1</v>
      </c>
      <c r="Z286" s="22">
        <v>0</v>
      </c>
      <c r="AA286" s="23">
        <v>0</v>
      </c>
      <c r="AB286" s="22">
        <v>0.22700000000000001</v>
      </c>
      <c r="AC286" s="22">
        <v>0</v>
      </c>
      <c r="AD286" s="22">
        <v>0.22700000000000001</v>
      </c>
      <c r="AE286" s="22">
        <v>0</v>
      </c>
      <c r="AF286" s="21">
        <v>3</v>
      </c>
      <c r="AG286" s="21">
        <v>0</v>
      </c>
      <c r="AH286" s="21">
        <v>0</v>
      </c>
      <c r="AI286" s="21">
        <v>0</v>
      </c>
      <c r="AJ286" s="21">
        <v>0</v>
      </c>
      <c r="AK286" s="21">
        <v>0</v>
      </c>
      <c r="AL286" s="21">
        <v>4</v>
      </c>
      <c r="AM286" s="21">
        <v>6</v>
      </c>
      <c r="AN286" s="20" t="s">
        <v>369</v>
      </c>
      <c r="AO286" s="23">
        <v>0.52</v>
      </c>
      <c r="AP286" s="21">
        <v>-40.668122005533434</v>
      </c>
      <c r="AQ286" s="22">
        <v>0.16090909090909092</v>
      </c>
      <c r="AR286" s="23">
        <v>-3.5201808591483061</v>
      </c>
      <c r="AS286" s="23">
        <v>6.4492721047777091E-2</v>
      </c>
      <c r="AT286">
        <v>-46.681531055263143</v>
      </c>
      <c r="AU286">
        <v>0.87118226600985227</v>
      </c>
      <c r="AV286">
        <v>55</v>
      </c>
      <c r="AW286" s="30">
        <v>0.4</v>
      </c>
      <c r="AX286" s="29">
        <v>9.0909090909090912E-2</v>
      </c>
      <c r="AY286" t="s">
        <v>1224</v>
      </c>
      <c r="AZ286" s="20" t="s">
        <v>1157</v>
      </c>
      <c r="BA286" s="20" t="s">
        <v>79</v>
      </c>
      <c r="BB286" s="20" t="s">
        <v>1159</v>
      </c>
      <c r="BC286" s="20">
        <v>13</v>
      </c>
      <c r="BD286" s="23">
        <v>-0.16000822087037755</v>
      </c>
      <c r="BE286" s="20"/>
      <c r="BF286" s="20"/>
      <c r="BG286" s="20"/>
    </row>
    <row r="287" spans="1:59" x14ac:dyDescent="0.3">
      <c r="A287" t="s">
        <v>11</v>
      </c>
      <c r="B287" s="20" t="s">
        <v>943</v>
      </c>
      <c r="C287" s="20" t="s">
        <v>1388</v>
      </c>
      <c r="D287" s="20" t="s">
        <v>109</v>
      </c>
      <c r="E287" s="20" t="s">
        <v>105</v>
      </c>
      <c r="F287" s="21">
        <v>1</v>
      </c>
      <c r="G287" s="21">
        <v>6</v>
      </c>
      <c r="H287" s="23">
        <v>6</v>
      </c>
      <c r="I287" s="21">
        <v>2</v>
      </c>
      <c r="J287" s="21">
        <v>0</v>
      </c>
      <c r="K287" s="23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1">
        <v>1</v>
      </c>
      <c r="R287" s="21">
        <v>3</v>
      </c>
      <c r="S287" s="24">
        <v>0.5</v>
      </c>
      <c r="T287" s="21">
        <v>1</v>
      </c>
      <c r="U287" s="24">
        <v>0.16666666666666666</v>
      </c>
      <c r="V287" s="21">
        <v>4</v>
      </c>
      <c r="W287" s="24">
        <v>0.66666666666666663</v>
      </c>
      <c r="X287" s="21">
        <v>0</v>
      </c>
      <c r="Y287" s="21">
        <v>1</v>
      </c>
      <c r="Z287" s="22">
        <v>0</v>
      </c>
      <c r="AA287" s="23">
        <v>0</v>
      </c>
      <c r="AB287" s="22">
        <v>0.66700000000000004</v>
      </c>
      <c r="AC287" s="22">
        <v>0</v>
      </c>
      <c r="AD287" s="22">
        <v>0.66700000000000004</v>
      </c>
      <c r="AE287" s="22">
        <v>0</v>
      </c>
      <c r="AF287" s="21">
        <v>1</v>
      </c>
      <c r="AG287" s="21">
        <v>0</v>
      </c>
      <c r="AH287" s="21">
        <v>0</v>
      </c>
      <c r="AI287" s="21">
        <v>0</v>
      </c>
      <c r="AJ287" s="21">
        <v>0</v>
      </c>
      <c r="AK287" s="21">
        <v>0</v>
      </c>
      <c r="AL287" s="21">
        <v>1</v>
      </c>
      <c r="AM287" s="21">
        <v>0</v>
      </c>
      <c r="AN287" s="20" t="s">
        <v>96</v>
      </c>
      <c r="AO287" s="23">
        <v>0.52</v>
      </c>
      <c r="AP287" s="21">
        <v>74.336399217221157</v>
      </c>
      <c r="AQ287" s="22">
        <v>0.46500000000000002</v>
      </c>
      <c r="AR287" s="23">
        <v>0.62651193959986928</v>
      </c>
      <c r="AS287" s="23">
        <v>1.6041501887442557</v>
      </c>
      <c r="AT287">
        <v>85.328182307582097</v>
      </c>
      <c r="AU287">
        <v>0.87118226600985227</v>
      </c>
      <c r="AV287">
        <v>55</v>
      </c>
      <c r="AW287" s="30">
        <v>0.10909090909090909</v>
      </c>
      <c r="AX287" s="29">
        <v>1.8181818181818181E-2</v>
      </c>
      <c r="AY287" t="s">
        <v>1224</v>
      </c>
      <c r="AZ287" s="20" t="s">
        <v>1389</v>
      </c>
      <c r="BA287" s="20" t="s">
        <v>79</v>
      </c>
      <c r="BB287" s="20" t="s">
        <v>1390</v>
      </c>
      <c r="BC287" s="20">
        <v>1</v>
      </c>
      <c r="BD287" s="23">
        <v>0.10441865659997822</v>
      </c>
      <c r="BE287" s="20"/>
      <c r="BF287" s="20"/>
      <c r="BG287" s="20"/>
    </row>
    <row r="288" spans="1:59" x14ac:dyDescent="0.3">
      <c r="A288" t="s">
        <v>11</v>
      </c>
      <c r="B288" s="20" t="s">
        <v>117</v>
      </c>
      <c r="C288" s="20" t="s">
        <v>1677</v>
      </c>
      <c r="D288" s="20" t="s">
        <v>156</v>
      </c>
      <c r="E288" s="20" t="s">
        <v>92</v>
      </c>
      <c r="F288" s="21">
        <v>18</v>
      </c>
      <c r="G288" s="21">
        <v>2</v>
      </c>
      <c r="H288" s="23">
        <v>0.1111111111111111</v>
      </c>
      <c r="I288" s="21">
        <v>2</v>
      </c>
      <c r="J288" s="21">
        <v>0</v>
      </c>
      <c r="K288" s="23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1">
        <v>0</v>
      </c>
      <c r="R288" s="21">
        <v>0</v>
      </c>
      <c r="S288" s="24">
        <v>0</v>
      </c>
      <c r="T288" s="21">
        <v>1</v>
      </c>
      <c r="U288" s="24">
        <v>0.5</v>
      </c>
      <c r="V288" s="21">
        <v>1</v>
      </c>
      <c r="W288" s="24">
        <v>0.5</v>
      </c>
      <c r="X288" s="21">
        <v>0</v>
      </c>
      <c r="Y288" s="21">
        <v>0</v>
      </c>
      <c r="Z288" s="22">
        <v>0</v>
      </c>
      <c r="AA288" s="23">
        <v>0</v>
      </c>
      <c r="AB288" s="22">
        <v>0</v>
      </c>
      <c r="AC288" s="22">
        <v>0</v>
      </c>
      <c r="AD288" s="22">
        <v>0</v>
      </c>
      <c r="AE288" s="22">
        <v>0</v>
      </c>
      <c r="AF288" s="21">
        <v>0</v>
      </c>
      <c r="AG288" s="21">
        <v>0</v>
      </c>
      <c r="AH288" s="21">
        <v>0</v>
      </c>
      <c r="AI288" s="21">
        <v>0</v>
      </c>
      <c r="AJ288" s="21">
        <v>0</v>
      </c>
      <c r="AK288" s="21">
        <v>0</v>
      </c>
      <c r="AL288" s="21">
        <v>1</v>
      </c>
      <c r="AM288" s="21">
        <v>0</v>
      </c>
      <c r="AN288" s="20" t="s">
        <v>96</v>
      </c>
      <c r="AO288" s="23">
        <v>0</v>
      </c>
      <c r="AP288" s="21">
        <v>-100</v>
      </c>
      <c r="AQ288" s="22">
        <v>0</v>
      </c>
      <c r="AR288" s="23">
        <v>-0.5998583389739568</v>
      </c>
      <c r="AS288" s="23">
        <v>-0.27397892259249468</v>
      </c>
      <c r="AT288">
        <v>-114.78654226745829</v>
      </c>
      <c r="AU288">
        <v>0.87118226600985227</v>
      </c>
      <c r="AV288">
        <v>55</v>
      </c>
      <c r="AW288" s="30">
        <v>3.6363636363636362E-2</v>
      </c>
      <c r="AX288" s="29">
        <v>0.32727272727272727</v>
      </c>
      <c r="AY288" t="s">
        <v>1224</v>
      </c>
      <c r="AZ288" s="20" t="s">
        <v>1678</v>
      </c>
      <c r="BA288" s="20" t="s">
        <v>79</v>
      </c>
      <c r="BB288" s="20" t="s">
        <v>1679</v>
      </c>
      <c r="BC288" s="20">
        <v>1</v>
      </c>
      <c r="BD288" s="23">
        <v>-0.2999291694869784</v>
      </c>
      <c r="BE288" s="20"/>
      <c r="BF288" s="20"/>
      <c r="BG288" s="20"/>
    </row>
    <row r="289" spans="1:59" x14ac:dyDescent="0.3">
      <c r="A289" t="s">
        <v>11</v>
      </c>
      <c r="B289" s="20" t="s">
        <v>146</v>
      </c>
      <c r="C289" s="20" t="s">
        <v>1680</v>
      </c>
      <c r="D289" s="20" t="s">
        <v>91</v>
      </c>
      <c r="E289" s="20" t="s">
        <v>92</v>
      </c>
      <c r="F289" s="21">
        <v>10</v>
      </c>
      <c r="G289" s="21">
        <v>2</v>
      </c>
      <c r="H289" s="23">
        <v>0.2</v>
      </c>
      <c r="I289" s="21">
        <v>2</v>
      </c>
      <c r="J289" s="21">
        <v>0</v>
      </c>
      <c r="K289" s="23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1">
        <v>0</v>
      </c>
      <c r="R289" s="21">
        <v>0</v>
      </c>
      <c r="S289" s="24">
        <v>0</v>
      </c>
      <c r="T289" s="21">
        <v>1</v>
      </c>
      <c r="U289" s="24">
        <v>0.5</v>
      </c>
      <c r="V289" s="21">
        <v>1</v>
      </c>
      <c r="W289" s="24">
        <v>0.5</v>
      </c>
      <c r="X289" s="21">
        <v>0</v>
      </c>
      <c r="Y289" s="21">
        <v>0</v>
      </c>
      <c r="Z289" s="22">
        <v>0</v>
      </c>
      <c r="AA289" s="23">
        <v>0</v>
      </c>
      <c r="AB289" s="22">
        <v>0</v>
      </c>
      <c r="AC289" s="22">
        <v>0</v>
      </c>
      <c r="AD289" s="22">
        <v>0</v>
      </c>
      <c r="AE289" s="22">
        <v>0</v>
      </c>
      <c r="AF289" s="21">
        <v>0</v>
      </c>
      <c r="AG289" s="21">
        <v>0</v>
      </c>
      <c r="AH289" s="21">
        <v>0</v>
      </c>
      <c r="AI289" s="21">
        <v>0</v>
      </c>
      <c r="AJ289" s="21">
        <v>0</v>
      </c>
      <c r="AK289" s="21">
        <v>0</v>
      </c>
      <c r="AL289" s="21">
        <v>1</v>
      </c>
      <c r="AM289" s="21">
        <v>0</v>
      </c>
      <c r="AN289" s="20" t="s">
        <v>96</v>
      </c>
      <c r="AO289" s="23">
        <v>0</v>
      </c>
      <c r="AP289" s="21">
        <v>-100</v>
      </c>
      <c r="AQ289" s="22">
        <v>0</v>
      </c>
      <c r="AR289" s="23">
        <v>-0.5998583389739568</v>
      </c>
      <c r="AS289" s="23">
        <v>-0.27397892259249468</v>
      </c>
      <c r="AT289">
        <v>-114.78654226745829</v>
      </c>
      <c r="AU289">
        <v>0.87118226600985227</v>
      </c>
      <c r="AV289">
        <v>55</v>
      </c>
      <c r="AW289" s="30">
        <v>3.6363636363636362E-2</v>
      </c>
      <c r="AX289" s="29">
        <v>0.18181818181818182</v>
      </c>
      <c r="AY289" t="s">
        <v>1224</v>
      </c>
      <c r="AZ289" s="20" t="s">
        <v>1681</v>
      </c>
      <c r="BA289" s="20" t="s">
        <v>79</v>
      </c>
      <c r="BB289" s="20" t="s">
        <v>1682</v>
      </c>
      <c r="BC289" s="20">
        <v>1</v>
      </c>
      <c r="BD289" s="23">
        <v>-0.2999291694869784</v>
      </c>
      <c r="BE289" s="20"/>
      <c r="BF289" s="20"/>
      <c r="BG289" s="20"/>
    </row>
    <row r="290" spans="1:59" x14ac:dyDescent="0.3">
      <c r="A290" t="s">
        <v>11</v>
      </c>
      <c r="B290" s="20" t="s">
        <v>176</v>
      </c>
      <c r="C290" s="20" t="s">
        <v>1683</v>
      </c>
      <c r="D290" s="20" t="s">
        <v>91</v>
      </c>
      <c r="E290" s="20" t="s">
        <v>241</v>
      </c>
      <c r="F290" s="21">
        <v>10</v>
      </c>
      <c r="G290" s="21">
        <v>1</v>
      </c>
      <c r="H290" s="23">
        <v>0.1</v>
      </c>
      <c r="I290" s="21">
        <v>1</v>
      </c>
      <c r="J290" s="21">
        <v>0</v>
      </c>
      <c r="K290" s="23">
        <v>0</v>
      </c>
      <c r="L290" s="21">
        <v>1</v>
      </c>
      <c r="M290" s="21">
        <v>1</v>
      </c>
      <c r="N290" s="21">
        <v>0</v>
      </c>
      <c r="O290" s="21">
        <v>0</v>
      </c>
      <c r="P290" s="21">
        <v>0</v>
      </c>
      <c r="Q290" s="21">
        <v>0</v>
      </c>
      <c r="R290" s="21">
        <v>0</v>
      </c>
      <c r="S290" s="24">
        <v>0</v>
      </c>
      <c r="T290" s="21">
        <v>0</v>
      </c>
      <c r="U290" s="24">
        <v>0</v>
      </c>
      <c r="V290" s="21">
        <v>0</v>
      </c>
      <c r="W290" s="24">
        <v>0</v>
      </c>
      <c r="X290" s="21">
        <v>0</v>
      </c>
      <c r="Y290" s="21">
        <v>0</v>
      </c>
      <c r="Z290" s="22">
        <v>1</v>
      </c>
      <c r="AA290" s="23">
        <v>1</v>
      </c>
      <c r="AB290" s="22">
        <v>1</v>
      </c>
      <c r="AC290" s="22">
        <v>1</v>
      </c>
      <c r="AD290" s="22">
        <v>2</v>
      </c>
      <c r="AE290" s="22">
        <v>0</v>
      </c>
      <c r="AF290" s="21">
        <v>0</v>
      </c>
      <c r="AG290" s="21">
        <v>0</v>
      </c>
      <c r="AH290" s="21">
        <v>0</v>
      </c>
      <c r="AI290" s="21">
        <v>1</v>
      </c>
      <c r="AJ290" s="21">
        <v>0</v>
      </c>
      <c r="AK290" s="21">
        <v>0</v>
      </c>
      <c r="AL290" s="21">
        <v>0</v>
      </c>
      <c r="AM290" s="21">
        <v>0</v>
      </c>
      <c r="AN290" s="20" t="s">
        <v>96</v>
      </c>
      <c r="AO290" s="23">
        <v>1</v>
      </c>
      <c r="AP290" s="21">
        <v>426.40754136420878</v>
      </c>
      <c r="AQ290" s="22">
        <v>0.89</v>
      </c>
      <c r="AR290" s="23">
        <v>0.47398387399128261</v>
      </c>
      <c r="AS290" s="23">
        <v>0.63692358218201361</v>
      </c>
      <c r="AT290">
        <v>489.45847269965719</v>
      </c>
      <c r="AU290">
        <v>0.87118226600985227</v>
      </c>
      <c r="AV290">
        <v>55</v>
      </c>
      <c r="AW290" s="30">
        <v>1.8181818181818181E-2</v>
      </c>
      <c r="AX290" s="29">
        <v>0.18181818181818182</v>
      </c>
      <c r="AY290" t="s">
        <v>1224</v>
      </c>
      <c r="AZ290" s="20" t="s">
        <v>1684</v>
      </c>
      <c r="BA290" s="20" t="s">
        <v>79</v>
      </c>
      <c r="BB290" s="20" t="s">
        <v>1685</v>
      </c>
      <c r="BC290" s="20">
        <v>1</v>
      </c>
      <c r="BD290" s="23">
        <v>0.47398387399128261</v>
      </c>
      <c r="BE290" s="20"/>
      <c r="BF290" s="20"/>
      <c r="BG290" s="20"/>
    </row>
    <row r="291" spans="1:59" x14ac:dyDescent="0.3">
      <c r="A291" t="s">
        <v>12</v>
      </c>
      <c r="B291" s="20" t="s">
        <v>176</v>
      </c>
      <c r="C291" s="20" t="s">
        <v>443</v>
      </c>
      <c r="D291" s="20" t="s">
        <v>100</v>
      </c>
      <c r="E291" s="20" t="s">
        <v>113</v>
      </c>
      <c r="F291" s="21">
        <v>50</v>
      </c>
      <c r="G291" s="21">
        <v>200</v>
      </c>
      <c r="H291" s="23">
        <v>4</v>
      </c>
      <c r="I291" s="21">
        <v>162</v>
      </c>
      <c r="J291" s="21">
        <v>41</v>
      </c>
      <c r="K291" s="23">
        <v>0.20499999999999999</v>
      </c>
      <c r="L291" s="21">
        <v>49</v>
      </c>
      <c r="M291" s="21">
        <v>40</v>
      </c>
      <c r="N291" s="21">
        <v>8</v>
      </c>
      <c r="O291" s="21">
        <v>0</v>
      </c>
      <c r="P291" s="21">
        <v>1</v>
      </c>
      <c r="Q291" s="21">
        <v>23</v>
      </c>
      <c r="R291" s="21">
        <v>26</v>
      </c>
      <c r="S291" s="24">
        <v>0.13</v>
      </c>
      <c r="T291" s="21">
        <v>28</v>
      </c>
      <c r="U291" s="24">
        <v>0.14000000000000001</v>
      </c>
      <c r="V291" s="21">
        <v>55</v>
      </c>
      <c r="W291" s="24">
        <v>0.27500000000000002</v>
      </c>
      <c r="X291" s="21">
        <v>10</v>
      </c>
      <c r="Y291" s="21">
        <v>1</v>
      </c>
      <c r="Z291" s="22">
        <v>0.30199999999999999</v>
      </c>
      <c r="AA291" s="23">
        <v>0.35036496350364965</v>
      </c>
      <c r="AB291" s="22">
        <v>0.41199999999999998</v>
      </c>
      <c r="AC291" s="22">
        <v>0.37</v>
      </c>
      <c r="AD291" s="22">
        <v>0.78200000000000003</v>
      </c>
      <c r="AE291" s="22">
        <v>6.8000000000000005E-2</v>
      </c>
      <c r="AF291" s="21">
        <v>7</v>
      </c>
      <c r="AG291" s="21">
        <v>4</v>
      </c>
      <c r="AH291" s="21">
        <v>1</v>
      </c>
      <c r="AI291" s="21">
        <v>60</v>
      </c>
      <c r="AJ291" s="21">
        <v>9</v>
      </c>
      <c r="AK291" s="21">
        <v>1</v>
      </c>
      <c r="AL291" s="21">
        <v>26</v>
      </c>
      <c r="AM291" s="21">
        <v>57</v>
      </c>
      <c r="AN291" s="20" t="s">
        <v>1263</v>
      </c>
      <c r="AO291" s="23">
        <v>30.552</v>
      </c>
      <c r="AP291" s="21">
        <v>105.7484946032929</v>
      </c>
      <c r="AQ291" s="22">
        <v>0.35597989949748737</v>
      </c>
      <c r="AR291" s="23">
        <v>1.9237138412977861</v>
      </c>
      <c r="AS291" s="23">
        <v>34.511655479443995</v>
      </c>
      <c r="AT291">
        <v>121.27120940744598</v>
      </c>
      <c r="AU291">
        <v>0.872</v>
      </c>
      <c r="AV291">
        <v>56</v>
      </c>
      <c r="AW291" s="30">
        <v>3.5714285714285716</v>
      </c>
      <c r="AX291" s="29">
        <v>0.8928571428571429</v>
      </c>
      <c r="AY291" t="s">
        <v>1223</v>
      </c>
      <c r="AZ291" s="20" t="s">
        <v>194</v>
      </c>
      <c r="BA291" s="20" t="s">
        <v>67</v>
      </c>
      <c r="BB291" s="20" t="s">
        <v>669</v>
      </c>
      <c r="BC291" s="20">
        <v>137</v>
      </c>
      <c r="BD291" s="23">
        <v>9.6185692064889305E-3</v>
      </c>
      <c r="BE291" s="20"/>
      <c r="BF291" s="20"/>
      <c r="BG291" s="20"/>
    </row>
    <row r="292" spans="1:59" x14ac:dyDescent="0.3">
      <c r="A292" t="s">
        <v>12</v>
      </c>
      <c r="B292" s="20" t="s">
        <v>98</v>
      </c>
      <c r="C292" s="20" t="s">
        <v>449</v>
      </c>
      <c r="D292" s="20" t="s">
        <v>109</v>
      </c>
      <c r="E292" s="20" t="s">
        <v>105</v>
      </c>
      <c r="F292" s="21">
        <v>46</v>
      </c>
      <c r="G292" s="21">
        <v>189</v>
      </c>
      <c r="H292" s="23">
        <v>4.1086956521739131</v>
      </c>
      <c r="I292" s="21">
        <v>161</v>
      </c>
      <c r="J292" s="21">
        <v>46</v>
      </c>
      <c r="K292" s="23">
        <v>0.24338624338624337</v>
      </c>
      <c r="L292" s="21">
        <v>53</v>
      </c>
      <c r="M292" s="21">
        <v>37</v>
      </c>
      <c r="N292" s="21">
        <v>11</v>
      </c>
      <c r="O292" s="21">
        <v>2</v>
      </c>
      <c r="P292" s="21">
        <v>3</v>
      </c>
      <c r="Q292" s="21">
        <v>19</v>
      </c>
      <c r="R292" s="21">
        <v>22</v>
      </c>
      <c r="S292" s="24">
        <v>0.1164021164021164</v>
      </c>
      <c r="T292" s="21">
        <v>36</v>
      </c>
      <c r="U292" s="24">
        <v>0.19047619047619047</v>
      </c>
      <c r="V292" s="21">
        <v>61</v>
      </c>
      <c r="W292" s="24">
        <v>0.32275132275132273</v>
      </c>
      <c r="X292" s="21">
        <v>18</v>
      </c>
      <c r="Y292" s="21">
        <v>4</v>
      </c>
      <c r="Z292" s="22">
        <v>0.32900000000000001</v>
      </c>
      <c r="AA292" s="23">
        <v>0.4065040650406504</v>
      </c>
      <c r="AB292" s="22">
        <v>0.42299999999999999</v>
      </c>
      <c r="AC292" s="22">
        <v>0.47799999999999998</v>
      </c>
      <c r="AD292" s="22">
        <v>0.90100000000000002</v>
      </c>
      <c r="AE292" s="22">
        <v>0.14899999999999997</v>
      </c>
      <c r="AF292" s="21">
        <v>5</v>
      </c>
      <c r="AG292" s="21">
        <v>1</v>
      </c>
      <c r="AH292" s="21">
        <v>0</v>
      </c>
      <c r="AI292" s="21">
        <v>77</v>
      </c>
      <c r="AJ292" s="21">
        <v>16</v>
      </c>
      <c r="AK292" s="21">
        <v>3</v>
      </c>
      <c r="AL292" s="21">
        <v>34</v>
      </c>
      <c r="AM292" s="21">
        <v>33</v>
      </c>
      <c r="AN292" s="20" t="s">
        <v>1655</v>
      </c>
      <c r="AO292" s="23">
        <v>36.268253968253966</v>
      </c>
      <c r="AP292" s="21">
        <v>137.24723961924749</v>
      </c>
      <c r="AQ292" s="22">
        <v>0.397989417989418</v>
      </c>
      <c r="AR292" s="23">
        <v>8.7220826191350067</v>
      </c>
      <c r="AS292" s="23">
        <v>39.51768746718318</v>
      </c>
      <c r="AT292">
        <v>157.39362341656823</v>
      </c>
      <c r="AU292">
        <v>0.872</v>
      </c>
      <c r="AV292">
        <v>56</v>
      </c>
      <c r="AW292" s="30">
        <v>3.375</v>
      </c>
      <c r="AX292" s="29">
        <v>0.8214285714285714</v>
      </c>
      <c r="AY292" t="s">
        <v>1223</v>
      </c>
      <c r="AZ292" s="20" t="s">
        <v>199</v>
      </c>
      <c r="BA292" s="20" t="s">
        <v>67</v>
      </c>
      <c r="BB292" s="20" t="s">
        <v>675</v>
      </c>
      <c r="BC292" s="20">
        <v>123</v>
      </c>
      <c r="BD292" s="23">
        <v>4.6148585286428609E-2</v>
      </c>
      <c r="BE292" s="20"/>
      <c r="BF292" s="20"/>
      <c r="BG292" s="20"/>
    </row>
    <row r="293" spans="1:59" x14ac:dyDescent="0.3">
      <c r="A293" t="s">
        <v>12</v>
      </c>
      <c r="B293" s="20" t="s">
        <v>195</v>
      </c>
      <c r="C293" s="20" t="s">
        <v>444</v>
      </c>
      <c r="D293" s="20" t="s">
        <v>91</v>
      </c>
      <c r="E293" s="20" t="s">
        <v>101</v>
      </c>
      <c r="F293" s="21">
        <v>45</v>
      </c>
      <c r="G293" s="21">
        <v>168</v>
      </c>
      <c r="H293" s="23">
        <v>3.7333333333333334</v>
      </c>
      <c r="I293" s="21">
        <v>141</v>
      </c>
      <c r="J293" s="21">
        <v>23</v>
      </c>
      <c r="K293" s="23">
        <v>0.13690476190476192</v>
      </c>
      <c r="L293" s="21">
        <v>40</v>
      </c>
      <c r="M293" s="21">
        <v>21</v>
      </c>
      <c r="N293" s="21">
        <v>14</v>
      </c>
      <c r="O293" s="21">
        <v>2</v>
      </c>
      <c r="P293" s="21">
        <v>3</v>
      </c>
      <c r="Q293" s="21">
        <v>34</v>
      </c>
      <c r="R293" s="21">
        <v>19</v>
      </c>
      <c r="S293" s="24">
        <v>0.1130952380952381</v>
      </c>
      <c r="T293" s="21">
        <v>41</v>
      </c>
      <c r="U293" s="24">
        <v>0.24404761904761904</v>
      </c>
      <c r="V293" s="21">
        <v>63</v>
      </c>
      <c r="W293" s="24">
        <v>0.375</v>
      </c>
      <c r="X293" s="21">
        <v>0</v>
      </c>
      <c r="Y293" s="21">
        <v>0</v>
      </c>
      <c r="Z293" s="22">
        <v>0.28399999999999997</v>
      </c>
      <c r="AA293" s="23">
        <v>0.37</v>
      </c>
      <c r="AB293" s="22">
        <v>0.377</v>
      </c>
      <c r="AC293" s="22">
        <v>0.47499999999999998</v>
      </c>
      <c r="AD293" s="22">
        <v>0.85199999999999998</v>
      </c>
      <c r="AE293" s="22">
        <v>0.191</v>
      </c>
      <c r="AF293" s="21">
        <v>4</v>
      </c>
      <c r="AG293" s="21">
        <v>3</v>
      </c>
      <c r="AH293" s="21">
        <v>1</v>
      </c>
      <c r="AI293" s="21">
        <v>67</v>
      </c>
      <c r="AJ293" s="21">
        <v>19</v>
      </c>
      <c r="AK293" s="21">
        <v>3</v>
      </c>
      <c r="AL293" s="21">
        <v>24</v>
      </c>
      <c r="AM293" s="21">
        <v>37</v>
      </c>
      <c r="AN293" s="20" t="s">
        <v>1236</v>
      </c>
      <c r="AO293" s="23">
        <v>26.80714285714286</v>
      </c>
      <c r="AP293" s="21">
        <v>124.42893878474931</v>
      </c>
      <c r="AQ293" s="22">
        <v>0.3712574850299401</v>
      </c>
      <c r="AR293" s="23">
        <v>3.8477756001267132</v>
      </c>
      <c r="AS293" s="23">
        <v>31.22164657616953</v>
      </c>
      <c r="AT293">
        <v>142.69373713847398</v>
      </c>
      <c r="AU293">
        <v>0.872</v>
      </c>
      <c r="AV293">
        <v>56</v>
      </c>
      <c r="AW293" s="30">
        <v>3</v>
      </c>
      <c r="AX293" s="29">
        <v>0.8035714285714286</v>
      </c>
      <c r="AY293" t="s">
        <v>1223</v>
      </c>
      <c r="AZ293" s="20" t="s">
        <v>196</v>
      </c>
      <c r="BA293" s="20" t="s">
        <v>67</v>
      </c>
      <c r="BB293" s="20" t="s">
        <v>670</v>
      </c>
      <c r="BC293" s="20">
        <v>100</v>
      </c>
      <c r="BD293" s="23">
        <v>2.2903426191230435E-2</v>
      </c>
      <c r="BE293" s="20"/>
      <c r="BF293" s="20"/>
      <c r="BG293" s="20"/>
    </row>
    <row r="294" spans="1:59" x14ac:dyDescent="0.3">
      <c r="A294" t="s">
        <v>12</v>
      </c>
      <c r="B294" s="20" t="s">
        <v>103</v>
      </c>
      <c r="C294" s="20" t="s">
        <v>445</v>
      </c>
      <c r="D294" s="20" t="s">
        <v>100</v>
      </c>
      <c r="E294" s="20" t="s">
        <v>105</v>
      </c>
      <c r="F294" s="21">
        <v>41</v>
      </c>
      <c r="G294" s="21">
        <v>172</v>
      </c>
      <c r="H294" s="23">
        <v>4.1951219512195124</v>
      </c>
      <c r="I294" s="21">
        <v>140</v>
      </c>
      <c r="J294" s="21">
        <v>27</v>
      </c>
      <c r="K294" s="23">
        <v>0.15697674418604651</v>
      </c>
      <c r="L294" s="21">
        <v>41</v>
      </c>
      <c r="M294" s="21">
        <v>33</v>
      </c>
      <c r="N294" s="21">
        <v>7</v>
      </c>
      <c r="O294" s="21">
        <v>0</v>
      </c>
      <c r="P294" s="21">
        <v>1</v>
      </c>
      <c r="Q294" s="21">
        <v>14</v>
      </c>
      <c r="R294" s="21">
        <v>23</v>
      </c>
      <c r="S294" s="24">
        <v>0.13372093023255813</v>
      </c>
      <c r="T294" s="21">
        <v>30</v>
      </c>
      <c r="U294" s="24">
        <v>0.1744186046511628</v>
      </c>
      <c r="V294" s="21">
        <v>54</v>
      </c>
      <c r="W294" s="24">
        <v>0.31395348837209303</v>
      </c>
      <c r="X294" s="21">
        <v>3</v>
      </c>
      <c r="Y294" s="21">
        <v>3</v>
      </c>
      <c r="Z294" s="22">
        <v>0.29299999999999998</v>
      </c>
      <c r="AA294" s="23">
        <v>0.3669724770642202</v>
      </c>
      <c r="AB294" s="22">
        <v>0.42099999999999999</v>
      </c>
      <c r="AC294" s="22">
        <v>0.36399999999999999</v>
      </c>
      <c r="AD294" s="22">
        <v>0.78499999999999992</v>
      </c>
      <c r="AE294" s="22">
        <v>7.1000000000000008E-2</v>
      </c>
      <c r="AF294" s="21">
        <v>8</v>
      </c>
      <c r="AG294" s="21">
        <v>0</v>
      </c>
      <c r="AH294" s="21">
        <v>1</v>
      </c>
      <c r="AI294" s="21">
        <v>51</v>
      </c>
      <c r="AJ294" s="21">
        <v>8</v>
      </c>
      <c r="AK294" s="21">
        <v>1</v>
      </c>
      <c r="AL294" s="21">
        <v>25</v>
      </c>
      <c r="AM294" s="21">
        <v>36</v>
      </c>
      <c r="AN294" s="20" t="s">
        <v>1643</v>
      </c>
      <c r="AO294" s="23">
        <v>24.171627906976745</v>
      </c>
      <c r="AP294" s="21">
        <v>106.51065803315612</v>
      </c>
      <c r="AQ294" s="22">
        <v>0.36251461988304096</v>
      </c>
      <c r="AR294" s="23">
        <v>2.6317607785728057</v>
      </c>
      <c r="AS294" s="23">
        <v>30.657390587378547</v>
      </c>
      <c r="AT294">
        <v>122.14525003802308</v>
      </c>
      <c r="AU294">
        <v>0.872</v>
      </c>
      <c r="AV294">
        <v>56</v>
      </c>
      <c r="AW294" s="30">
        <v>3.0714285714285716</v>
      </c>
      <c r="AX294" s="29">
        <v>0.7321428571428571</v>
      </c>
      <c r="AY294" t="s">
        <v>1223</v>
      </c>
      <c r="AZ294" s="20" t="s">
        <v>197</v>
      </c>
      <c r="BA294" s="20" t="s">
        <v>67</v>
      </c>
      <c r="BB294" s="20" t="s">
        <v>671</v>
      </c>
      <c r="BC294" s="20">
        <v>109</v>
      </c>
      <c r="BD294" s="23">
        <v>1.5300934759144218E-2</v>
      </c>
      <c r="BE294" s="20"/>
      <c r="BF294" s="20"/>
      <c r="BG294" s="20"/>
    </row>
    <row r="295" spans="1:59" x14ac:dyDescent="0.3">
      <c r="A295" t="s">
        <v>12</v>
      </c>
      <c r="B295" s="20" t="s">
        <v>138</v>
      </c>
      <c r="C295" s="20" t="s">
        <v>454</v>
      </c>
      <c r="D295" s="20" t="s">
        <v>100</v>
      </c>
      <c r="E295" s="20" t="s">
        <v>105</v>
      </c>
      <c r="F295" s="21">
        <v>38</v>
      </c>
      <c r="G295" s="21">
        <v>156</v>
      </c>
      <c r="H295" s="23">
        <v>4.1052631578947372</v>
      </c>
      <c r="I295" s="21">
        <v>136</v>
      </c>
      <c r="J295" s="21">
        <v>29</v>
      </c>
      <c r="K295" s="23">
        <v>0.1858974358974359</v>
      </c>
      <c r="L295" s="21">
        <v>40</v>
      </c>
      <c r="M295" s="21">
        <v>28</v>
      </c>
      <c r="N295" s="21">
        <v>3</v>
      </c>
      <c r="O295" s="21">
        <v>3</v>
      </c>
      <c r="P295" s="21">
        <v>6</v>
      </c>
      <c r="Q295" s="21">
        <v>32</v>
      </c>
      <c r="R295" s="21">
        <v>11</v>
      </c>
      <c r="S295" s="24">
        <v>7.0512820512820512E-2</v>
      </c>
      <c r="T295" s="21">
        <v>37</v>
      </c>
      <c r="U295" s="24">
        <v>0.23717948717948717</v>
      </c>
      <c r="V295" s="21">
        <v>54</v>
      </c>
      <c r="W295" s="24">
        <v>0.34615384615384615</v>
      </c>
      <c r="X295" s="21">
        <v>15</v>
      </c>
      <c r="Y295" s="21">
        <v>2</v>
      </c>
      <c r="Z295" s="22">
        <v>0.29399999999999998</v>
      </c>
      <c r="AA295" s="23">
        <v>0.35051546391752575</v>
      </c>
      <c r="AB295" s="22">
        <v>0.35099999999999998</v>
      </c>
      <c r="AC295" s="22">
        <v>0.49299999999999999</v>
      </c>
      <c r="AD295" s="22">
        <v>0.84399999999999997</v>
      </c>
      <c r="AE295" s="22">
        <v>0.19900000000000001</v>
      </c>
      <c r="AF295" s="21">
        <v>3</v>
      </c>
      <c r="AG295" s="21">
        <v>4</v>
      </c>
      <c r="AH295" s="21">
        <v>2</v>
      </c>
      <c r="AI295" s="21">
        <v>67</v>
      </c>
      <c r="AJ295" s="21">
        <v>12</v>
      </c>
      <c r="AK295" s="21">
        <v>2</v>
      </c>
      <c r="AL295" s="21">
        <v>25</v>
      </c>
      <c r="AM295" s="21">
        <v>34</v>
      </c>
      <c r="AN295" s="20" t="s">
        <v>1637</v>
      </c>
      <c r="AO295" s="23">
        <v>26.141025641025642</v>
      </c>
      <c r="AP295" s="21">
        <v>122.40382240702958</v>
      </c>
      <c r="AQ295" s="22">
        <v>0.36324675324675326</v>
      </c>
      <c r="AR295" s="23">
        <v>2.4862613048083415</v>
      </c>
      <c r="AS295" s="23">
        <v>27.90485578256239</v>
      </c>
      <c r="AT295">
        <v>140.37135597136421</v>
      </c>
      <c r="AU295">
        <v>0.872</v>
      </c>
      <c r="AV295">
        <v>56</v>
      </c>
      <c r="AW295" s="30">
        <v>2.7857142857142856</v>
      </c>
      <c r="AX295" s="29">
        <v>0.6785714285714286</v>
      </c>
      <c r="AY295" t="s">
        <v>1223</v>
      </c>
      <c r="AZ295" s="20" t="s">
        <v>204</v>
      </c>
      <c r="BA295" s="20" t="s">
        <v>67</v>
      </c>
      <c r="BB295" s="20" t="s">
        <v>680</v>
      </c>
      <c r="BC295" s="20">
        <v>97</v>
      </c>
      <c r="BD295" s="23">
        <v>1.5937572466720139E-2</v>
      </c>
      <c r="BE295" s="20"/>
      <c r="BF295" s="20"/>
      <c r="BG295" s="20"/>
    </row>
    <row r="296" spans="1:59" x14ac:dyDescent="0.3">
      <c r="A296" t="s">
        <v>12</v>
      </c>
      <c r="B296" s="20" t="s">
        <v>121</v>
      </c>
      <c r="C296" s="20" t="s">
        <v>446</v>
      </c>
      <c r="D296" s="20" t="s">
        <v>100</v>
      </c>
      <c r="E296" s="20" t="s">
        <v>105</v>
      </c>
      <c r="F296" s="21">
        <v>42</v>
      </c>
      <c r="G296" s="21">
        <v>151</v>
      </c>
      <c r="H296" s="23">
        <v>3.5952380952380953</v>
      </c>
      <c r="I296" s="21">
        <v>128</v>
      </c>
      <c r="J296" s="21">
        <v>27</v>
      </c>
      <c r="K296" s="23">
        <v>0.17880794701986755</v>
      </c>
      <c r="L296" s="21">
        <v>32</v>
      </c>
      <c r="M296" s="21">
        <v>21</v>
      </c>
      <c r="N296" s="21">
        <v>6</v>
      </c>
      <c r="O296" s="21">
        <v>0</v>
      </c>
      <c r="P296" s="21">
        <v>5</v>
      </c>
      <c r="Q296" s="21">
        <v>25</v>
      </c>
      <c r="R296" s="21">
        <v>21</v>
      </c>
      <c r="S296" s="24">
        <v>0.13907284768211919</v>
      </c>
      <c r="T296" s="21">
        <v>36</v>
      </c>
      <c r="U296" s="24">
        <v>0.23841059602649006</v>
      </c>
      <c r="V296" s="21">
        <v>62</v>
      </c>
      <c r="W296" s="24">
        <v>0.41059602649006621</v>
      </c>
      <c r="X296" s="21">
        <v>7</v>
      </c>
      <c r="Y296" s="21">
        <v>2</v>
      </c>
      <c r="Z296" s="22">
        <v>0.25</v>
      </c>
      <c r="AA296" s="23">
        <v>0.30681818181818182</v>
      </c>
      <c r="AB296" s="22">
        <v>0.35799999999999998</v>
      </c>
      <c r="AC296" s="22">
        <v>0.41399999999999998</v>
      </c>
      <c r="AD296" s="22">
        <v>0.77200000000000002</v>
      </c>
      <c r="AE296" s="22">
        <v>0.16399999999999998</v>
      </c>
      <c r="AF296" s="21">
        <v>1</v>
      </c>
      <c r="AG296" s="21">
        <v>1</v>
      </c>
      <c r="AH296" s="21">
        <v>0</v>
      </c>
      <c r="AI296" s="21">
        <v>53</v>
      </c>
      <c r="AJ296" s="21">
        <v>11</v>
      </c>
      <c r="AK296" s="21">
        <v>4</v>
      </c>
      <c r="AL296" s="21">
        <v>35</v>
      </c>
      <c r="AM296" s="21">
        <v>24</v>
      </c>
      <c r="AN296" s="20" t="s">
        <v>1531</v>
      </c>
      <c r="AO296" s="23">
        <v>19.988344370860926</v>
      </c>
      <c r="AP296" s="21">
        <v>103.29578306006822</v>
      </c>
      <c r="AQ296" s="22">
        <v>0.3445033112582781</v>
      </c>
      <c r="AR296" s="23">
        <v>-5.4521983838084952E-2</v>
      </c>
      <c r="AS296" s="23">
        <v>24.549373952962306</v>
      </c>
      <c r="AT296">
        <v>118.45846681200484</v>
      </c>
      <c r="AU296">
        <v>0.872</v>
      </c>
      <c r="AV296">
        <v>56</v>
      </c>
      <c r="AW296" s="30">
        <v>2.6964285714285716</v>
      </c>
      <c r="AX296" s="29">
        <v>0.75</v>
      </c>
      <c r="AY296" t="s">
        <v>1223</v>
      </c>
      <c r="AZ296" s="20" t="s">
        <v>206</v>
      </c>
      <c r="BA296" s="20" t="s">
        <v>67</v>
      </c>
      <c r="BB296" s="20" t="s">
        <v>672</v>
      </c>
      <c r="BC296" s="20">
        <v>88</v>
      </c>
      <c r="BD296" s="23">
        <v>-3.6107274064956922E-4</v>
      </c>
      <c r="BE296" s="20"/>
      <c r="BF296" s="20"/>
      <c r="BG296" s="20"/>
    </row>
    <row r="297" spans="1:59" x14ac:dyDescent="0.3">
      <c r="A297" t="s">
        <v>12</v>
      </c>
      <c r="B297" s="20" t="s">
        <v>94</v>
      </c>
      <c r="C297" s="20" t="s">
        <v>453</v>
      </c>
      <c r="D297" s="20" t="s">
        <v>109</v>
      </c>
      <c r="E297" s="20" t="s">
        <v>101</v>
      </c>
      <c r="F297" s="21">
        <v>32</v>
      </c>
      <c r="G297" s="21">
        <v>133</v>
      </c>
      <c r="H297" s="23">
        <v>4.15625</v>
      </c>
      <c r="I297" s="21">
        <v>120</v>
      </c>
      <c r="J297" s="21">
        <v>17</v>
      </c>
      <c r="K297" s="23">
        <v>0.12781954887218044</v>
      </c>
      <c r="L297" s="21">
        <v>30</v>
      </c>
      <c r="M297" s="21">
        <v>21</v>
      </c>
      <c r="N297" s="21">
        <v>9</v>
      </c>
      <c r="O297" s="21">
        <v>0</v>
      </c>
      <c r="P297" s="21">
        <v>0</v>
      </c>
      <c r="Q297" s="21">
        <v>20</v>
      </c>
      <c r="R297" s="21">
        <v>11</v>
      </c>
      <c r="S297" s="24">
        <v>8.2706766917293228E-2</v>
      </c>
      <c r="T297" s="21">
        <v>27</v>
      </c>
      <c r="U297" s="24">
        <v>0.20300751879699247</v>
      </c>
      <c r="V297" s="21">
        <v>38</v>
      </c>
      <c r="W297" s="24">
        <v>0.2857142857142857</v>
      </c>
      <c r="X297" s="21">
        <v>1</v>
      </c>
      <c r="Y297" s="21">
        <v>0</v>
      </c>
      <c r="Z297" s="22">
        <v>0.25</v>
      </c>
      <c r="AA297" s="23">
        <v>0.31578947368421051</v>
      </c>
      <c r="AB297" s="22">
        <v>0.308</v>
      </c>
      <c r="AC297" s="22">
        <v>0.32500000000000001</v>
      </c>
      <c r="AD297" s="22">
        <v>0.63300000000000001</v>
      </c>
      <c r="AE297" s="22">
        <v>7.5000000000000011E-2</v>
      </c>
      <c r="AF297" s="21">
        <v>0</v>
      </c>
      <c r="AG297" s="21">
        <v>2</v>
      </c>
      <c r="AH297" s="21">
        <v>0</v>
      </c>
      <c r="AI297" s="21">
        <v>39</v>
      </c>
      <c r="AJ297" s="21">
        <v>9</v>
      </c>
      <c r="AK297" s="21">
        <v>2</v>
      </c>
      <c r="AL297" s="21">
        <v>28</v>
      </c>
      <c r="AM297" s="21">
        <v>33</v>
      </c>
      <c r="AN297" s="20" t="s">
        <v>1576</v>
      </c>
      <c r="AO297" s="23">
        <v>12.732180451127821</v>
      </c>
      <c r="AP297" s="21">
        <v>66.639094441579601</v>
      </c>
      <c r="AQ297" s="22">
        <v>0.28353383458646619</v>
      </c>
      <c r="AR297" s="23">
        <v>-7.0992751939420309</v>
      </c>
      <c r="AS297" s="23">
        <v>14.5717059954252</v>
      </c>
      <c r="AT297">
        <v>76.420979864196795</v>
      </c>
      <c r="AU297">
        <v>0.872</v>
      </c>
      <c r="AV297">
        <v>56</v>
      </c>
      <c r="AW297" s="30">
        <v>2.375</v>
      </c>
      <c r="AX297" s="29">
        <v>0.5714285714285714</v>
      </c>
      <c r="AY297" t="s">
        <v>1224</v>
      </c>
      <c r="AZ297" s="20" t="s">
        <v>203</v>
      </c>
      <c r="BA297" s="20" t="s">
        <v>67</v>
      </c>
      <c r="BB297" s="20" t="s">
        <v>679</v>
      </c>
      <c r="BC297" s="20">
        <v>95</v>
      </c>
      <c r="BD297" s="23">
        <v>-5.337800897700775E-2</v>
      </c>
      <c r="BE297" s="20"/>
      <c r="BF297" s="20"/>
      <c r="BG297" s="20"/>
    </row>
    <row r="298" spans="1:59" x14ac:dyDescent="0.3">
      <c r="A298" t="s">
        <v>12</v>
      </c>
      <c r="B298" s="20" t="s">
        <v>107</v>
      </c>
      <c r="C298" s="20" t="s">
        <v>1167</v>
      </c>
      <c r="D298" s="20" t="s">
        <v>100</v>
      </c>
      <c r="E298" s="20" t="s">
        <v>101</v>
      </c>
      <c r="F298" s="21">
        <v>31</v>
      </c>
      <c r="G298" s="21">
        <v>137</v>
      </c>
      <c r="H298" s="23">
        <v>4.419354838709677</v>
      </c>
      <c r="I298" s="21">
        <v>103</v>
      </c>
      <c r="J298" s="21">
        <v>30</v>
      </c>
      <c r="K298" s="23">
        <v>0.21897810218978103</v>
      </c>
      <c r="L298" s="21">
        <v>37</v>
      </c>
      <c r="M298" s="21">
        <v>30</v>
      </c>
      <c r="N298" s="21">
        <v>2</v>
      </c>
      <c r="O298" s="21">
        <v>3</v>
      </c>
      <c r="P298" s="21">
        <v>2</v>
      </c>
      <c r="Q298" s="21">
        <v>17</v>
      </c>
      <c r="R298" s="21">
        <v>19</v>
      </c>
      <c r="S298" s="24">
        <v>0.13868613138686131</v>
      </c>
      <c r="T298" s="21">
        <v>26</v>
      </c>
      <c r="U298" s="24">
        <v>0.18978102189781021</v>
      </c>
      <c r="V298" s="21">
        <v>47</v>
      </c>
      <c r="W298" s="24">
        <v>0.34306569343065696</v>
      </c>
      <c r="X298" s="21">
        <v>14</v>
      </c>
      <c r="Y298" s="21">
        <v>2</v>
      </c>
      <c r="Z298" s="22">
        <v>0.35899999999999999</v>
      </c>
      <c r="AA298" s="23">
        <v>0.45454545454545453</v>
      </c>
      <c r="AB298" s="22">
        <v>0.5</v>
      </c>
      <c r="AC298" s="22">
        <v>0.495</v>
      </c>
      <c r="AD298" s="22">
        <v>0.995</v>
      </c>
      <c r="AE298" s="22">
        <v>0.13600000000000001</v>
      </c>
      <c r="AF298" s="21">
        <v>12</v>
      </c>
      <c r="AG298" s="21">
        <v>2</v>
      </c>
      <c r="AH298" s="21">
        <v>1</v>
      </c>
      <c r="AI298" s="21">
        <v>51</v>
      </c>
      <c r="AJ298" s="21">
        <v>7</v>
      </c>
      <c r="AK298" s="21">
        <v>1</v>
      </c>
      <c r="AL298" s="21">
        <v>20</v>
      </c>
      <c r="AM298" s="21">
        <v>16</v>
      </c>
      <c r="AN298" s="20" t="s">
        <v>855</v>
      </c>
      <c r="AO298" s="23">
        <v>32.215328467153284</v>
      </c>
      <c r="AP298" s="21">
        <v>161.87860253463288</v>
      </c>
      <c r="AQ298" s="22">
        <v>0.44154411764705886</v>
      </c>
      <c r="AR298" s="23">
        <v>11.511046491281414</v>
      </c>
      <c r="AS298" s="23">
        <v>33.833786513411567</v>
      </c>
      <c r="AT298">
        <v>185.64059923696431</v>
      </c>
      <c r="AU298">
        <v>0.872</v>
      </c>
      <c r="AV298">
        <v>56</v>
      </c>
      <c r="AW298" s="30">
        <v>2.4464285714285716</v>
      </c>
      <c r="AX298" s="29">
        <v>0.5535714285714286</v>
      </c>
      <c r="AY298" t="s">
        <v>1224</v>
      </c>
      <c r="AZ298" s="20" t="s">
        <v>1166</v>
      </c>
      <c r="BA298" s="20" t="s">
        <v>67</v>
      </c>
      <c r="BB298" s="20" t="s">
        <v>1168</v>
      </c>
      <c r="BC298" s="20">
        <v>77</v>
      </c>
      <c r="BD298" s="23">
        <v>8.4022237162638055E-2</v>
      </c>
      <c r="BE298" s="20"/>
      <c r="BF298" s="20"/>
      <c r="BG298" s="20"/>
    </row>
    <row r="299" spans="1:59" x14ac:dyDescent="0.3">
      <c r="A299" t="s">
        <v>12</v>
      </c>
      <c r="B299" s="20" t="s">
        <v>93</v>
      </c>
      <c r="C299" s="20" t="s">
        <v>450</v>
      </c>
      <c r="D299" s="20" t="s">
        <v>100</v>
      </c>
      <c r="E299" s="20" t="s">
        <v>113</v>
      </c>
      <c r="F299" s="21">
        <v>35</v>
      </c>
      <c r="G299" s="21">
        <v>121</v>
      </c>
      <c r="H299" s="23">
        <v>3.4571428571428573</v>
      </c>
      <c r="I299" s="21">
        <v>108</v>
      </c>
      <c r="J299" s="21">
        <v>15</v>
      </c>
      <c r="K299" s="23">
        <v>0.12396694214876033</v>
      </c>
      <c r="L299" s="21">
        <v>31</v>
      </c>
      <c r="M299" s="21">
        <v>24</v>
      </c>
      <c r="N299" s="21">
        <v>6</v>
      </c>
      <c r="O299" s="21">
        <v>0</v>
      </c>
      <c r="P299" s="21">
        <v>1</v>
      </c>
      <c r="Q299" s="21">
        <v>22</v>
      </c>
      <c r="R299" s="21">
        <v>9</v>
      </c>
      <c r="S299" s="24">
        <v>7.43801652892562E-2</v>
      </c>
      <c r="T299" s="21">
        <v>28</v>
      </c>
      <c r="U299" s="24">
        <v>0.23140495867768596</v>
      </c>
      <c r="V299" s="21">
        <v>38</v>
      </c>
      <c r="W299" s="24">
        <v>0.31404958677685951</v>
      </c>
      <c r="X299" s="21">
        <v>0</v>
      </c>
      <c r="Y299" s="21">
        <v>0</v>
      </c>
      <c r="Z299" s="22">
        <v>0.28699999999999998</v>
      </c>
      <c r="AA299" s="23">
        <v>0.37037037037037035</v>
      </c>
      <c r="AB299" s="22">
        <v>0.34699999999999998</v>
      </c>
      <c r="AC299" s="22">
        <v>0.37</v>
      </c>
      <c r="AD299" s="22">
        <v>0.71699999999999997</v>
      </c>
      <c r="AE299" s="22">
        <v>8.3000000000000018E-2</v>
      </c>
      <c r="AF299" s="21">
        <v>2</v>
      </c>
      <c r="AG299" s="21">
        <v>2</v>
      </c>
      <c r="AH299" s="21">
        <v>0</v>
      </c>
      <c r="AI299" s="21">
        <v>40</v>
      </c>
      <c r="AJ299" s="21">
        <v>7</v>
      </c>
      <c r="AK299" s="21">
        <v>4</v>
      </c>
      <c r="AL299" s="21">
        <v>22</v>
      </c>
      <c r="AM299" s="21">
        <v>26</v>
      </c>
      <c r="AN299" s="20" t="s">
        <v>1576</v>
      </c>
      <c r="AO299" s="23">
        <v>13.786776859504133</v>
      </c>
      <c r="AP299" s="21">
        <v>88.759190331749636</v>
      </c>
      <c r="AQ299" s="22">
        <v>0.32008264462809916</v>
      </c>
      <c r="AR299" s="23">
        <v>-2.6131686383591655</v>
      </c>
      <c r="AS299" s="23">
        <v>17.102536052719291</v>
      </c>
      <c r="AT299">
        <v>101.78806230705233</v>
      </c>
      <c r="AU299">
        <v>0.872</v>
      </c>
      <c r="AV299">
        <v>56</v>
      </c>
      <c r="AW299" s="30">
        <v>2.1607142857142856</v>
      </c>
      <c r="AX299" s="29">
        <v>0.625</v>
      </c>
      <c r="AY299" t="s">
        <v>1224</v>
      </c>
      <c r="AZ299" s="20" t="s">
        <v>201</v>
      </c>
      <c r="BA299" s="20" t="s">
        <v>67</v>
      </c>
      <c r="BB299" s="20" t="s">
        <v>676</v>
      </c>
      <c r="BC299" s="20">
        <v>81</v>
      </c>
      <c r="BD299" s="23">
        <v>-2.1596435027761696E-2</v>
      </c>
      <c r="BE299" s="20"/>
      <c r="BF299" s="20"/>
      <c r="BG299" s="20"/>
    </row>
    <row r="300" spans="1:59" x14ac:dyDescent="0.3">
      <c r="A300" t="s">
        <v>12</v>
      </c>
      <c r="B300" s="20" t="s">
        <v>97</v>
      </c>
      <c r="C300" s="20" t="s">
        <v>447</v>
      </c>
      <c r="D300" s="20" t="s">
        <v>91</v>
      </c>
      <c r="E300" s="20" t="s">
        <v>105</v>
      </c>
      <c r="F300" s="21">
        <v>29</v>
      </c>
      <c r="G300" s="21">
        <v>97</v>
      </c>
      <c r="H300" s="23">
        <v>3.3448275862068964</v>
      </c>
      <c r="I300" s="21">
        <v>92</v>
      </c>
      <c r="J300" s="21">
        <v>13</v>
      </c>
      <c r="K300" s="23">
        <v>0.13402061855670103</v>
      </c>
      <c r="L300" s="21">
        <v>20</v>
      </c>
      <c r="M300" s="21">
        <v>17</v>
      </c>
      <c r="N300" s="21">
        <v>3</v>
      </c>
      <c r="O300" s="21">
        <v>0</v>
      </c>
      <c r="P300" s="21">
        <v>0</v>
      </c>
      <c r="Q300" s="21">
        <v>9</v>
      </c>
      <c r="R300" s="21">
        <v>1</v>
      </c>
      <c r="S300" s="24">
        <v>1.0309278350515464E-2</v>
      </c>
      <c r="T300" s="21">
        <v>14</v>
      </c>
      <c r="U300" s="24">
        <v>0.14432989690721648</v>
      </c>
      <c r="V300" s="21">
        <v>15</v>
      </c>
      <c r="W300" s="24">
        <v>0.15463917525773196</v>
      </c>
      <c r="X300" s="21">
        <v>7</v>
      </c>
      <c r="Y300" s="21">
        <v>1</v>
      </c>
      <c r="Z300" s="22">
        <v>0.217</v>
      </c>
      <c r="AA300" s="23">
        <v>0.25316455696202533</v>
      </c>
      <c r="AB300" s="22">
        <v>0.24</v>
      </c>
      <c r="AC300" s="22">
        <v>0.25</v>
      </c>
      <c r="AD300" s="22">
        <v>0.49</v>
      </c>
      <c r="AE300" s="22">
        <v>3.3000000000000002E-2</v>
      </c>
      <c r="AF300" s="21">
        <v>2</v>
      </c>
      <c r="AG300" s="21">
        <v>1</v>
      </c>
      <c r="AH300" s="21">
        <v>1</v>
      </c>
      <c r="AI300" s="21">
        <v>23</v>
      </c>
      <c r="AJ300" s="21">
        <v>3</v>
      </c>
      <c r="AK300" s="21">
        <v>1</v>
      </c>
      <c r="AL300" s="21">
        <v>34</v>
      </c>
      <c r="AM300" s="21">
        <v>21</v>
      </c>
      <c r="AN300" s="20" t="s">
        <v>1636</v>
      </c>
      <c r="AO300" s="23">
        <v>6.1614432989690719</v>
      </c>
      <c r="AP300" s="21">
        <v>28.988146222353215</v>
      </c>
      <c r="AQ300" s="22">
        <v>0.21947916666666667</v>
      </c>
      <c r="AR300" s="23">
        <v>-10.580538860526755</v>
      </c>
      <c r="AS300" s="23">
        <v>5.2246128339741578</v>
      </c>
      <c r="AT300">
        <v>33.243286952239927</v>
      </c>
      <c r="AU300">
        <v>0.872</v>
      </c>
      <c r="AV300">
        <v>56</v>
      </c>
      <c r="AW300" s="30">
        <v>1.7321428571428572</v>
      </c>
      <c r="AX300" s="29">
        <v>0.5178571428571429</v>
      </c>
      <c r="AY300" t="s">
        <v>1224</v>
      </c>
      <c r="AZ300" s="20" t="s">
        <v>198</v>
      </c>
      <c r="BA300" s="20" t="s">
        <v>67</v>
      </c>
      <c r="BB300" s="20" t="s">
        <v>673</v>
      </c>
      <c r="BC300" s="20">
        <v>79</v>
      </c>
      <c r="BD300" s="23">
        <v>-0.10907772021161602</v>
      </c>
      <c r="BE300" s="20"/>
      <c r="BF300" s="20"/>
      <c r="BG300" s="20"/>
    </row>
    <row r="301" spans="1:59" x14ac:dyDescent="0.3">
      <c r="A301" t="s">
        <v>12</v>
      </c>
      <c r="B301" s="20" t="s">
        <v>114</v>
      </c>
      <c r="C301" s="20" t="s">
        <v>448</v>
      </c>
      <c r="D301" s="20" t="s">
        <v>109</v>
      </c>
      <c r="E301" s="20" t="s">
        <v>101</v>
      </c>
      <c r="F301" s="21">
        <v>30</v>
      </c>
      <c r="G301" s="21">
        <v>111</v>
      </c>
      <c r="H301" s="23">
        <v>3.7</v>
      </c>
      <c r="I301" s="21">
        <v>90</v>
      </c>
      <c r="J301" s="21">
        <v>19</v>
      </c>
      <c r="K301" s="23">
        <v>0.17117117117117117</v>
      </c>
      <c r="L301" s="21">
        <v>23</v>
      </c>
      <c r="M301" s="21">
        <v>17</v>
      </c>
      <c r="N301" s="21">
        <v>5</v>
      </c>
      <c r="O301" s="21">
        <v>1</v>
      </c>
      <c r="P301" s="21">
        <v>0</v>
      </c>
      <c r="Q301" s="21">
        <v>7</v>
      </c>
      <c r="R301" s="21">
        <v>18</v>
      </c>
      <c r="S301" s="24">
        <v>0.16216216216216217</v>
      </c>
      <c r="T301" s="21">
        <v>18</v>
      </c>
      <c r="U301" s="24">
        <v>0.16216216216216217</v>
      </c>
      <c r="V301" s="21">
        <v>36</v>
      </c>
      <c r="W301" s="24">
        <v>0.32432432432432434</v>
      </c>
      <c r="X301" s="21">
        <v>2</v>
      </c>
      <c r="Y301" s="21">
        <v>1</v>
      </c>
      <c r="Z301" s="22">
        <v>0.25600000000000001</v>
      </c>
      <c r="AA301" s="23">
        <v>0.31506849315068491</v>
      </c>
      <c r="AB301" s="22">
        <v>0.38700000000000001</v>
      </c>
      <c r="AC301" s="22">
        <v>0.33300000000000002</v>
      </c>
      <c r="AD301" s="22">
        <v>0.72</v>
      </c>
      <c r="AE301" s="22">
        <v>7.7000000000000013E-2</v>
      </c>
      <c r="AF301" s="21">
        <v>2</v>
      </c>
      <c r="AG301" s="21">
        <v>1</v>
      </c>
      <c r="AH301" s="21">
        <v>0</v>
      </c>
      <c r="AI301" s="21">
        <v>30</v>
      </c>
      <c r="AJ301" s="21">
        <v>6</v>
      </c>
      <c r="AK301" s="21">
        <v>2</v>
      </c>
      <c r="AL301" s="21">
        <v>26</v>
      </c>
      <c r="AM301" s="21">
        <v>21</v>
      </c>
      <c r="AN301" s="20" t="s">
        <v>1395</v>
      </c>
      <c r="AO301" s="23">
        <v>13.246846846846848</v>
      </c>
      <c r="AP301" s="21">
        <v>89.407902515255969</v>
      </c>
      <c r="AQ301" s="22">
        <v>0.3329729729729729</v>
      </c>
      <c r="AR301" s="23">
        <v>-1.1530073782719952</v>
      </c>
      <c r="AS301" s="23">
        <v>16.933300230899153</v>
      </c>
      <c r="AT301">
        <v>102.53199829731189</v>
      </c>
      <c r="AU301">
        <v>0.872</v>
      </c>
      <c r="AV301">
        <v>56</v>
      </c>
      <c r="AW301" s="30">
        <v>1.9821428571428572</v>
      </c>
      <c r="AX301" s="29">
        <v>0.5357142857142857</v>
      </c>
      <c r="AY301" t="s">
        <v>1224</v>
      </c>
      <c r="AZ301" s="20" t="s">
        <v>200</v>
      </c>
      <c r="BA301" s="20" t="s">
        <v>67</v>
      </c>
      <c r="BB301" s="20" t="s">
        <v>674</v>
      </c>
      <c r="BC301" s="20">
        <v>73</v>
      </c>
      <c r="BD301" s="23">
        <v>-1.0387453858306262E-2</v>
      </c>
      <c r="BE301" s="20"/>
      <c r="BF301" s="20"/>
      <c r="BG301" s="20"/>
    </row>
    <row r="302" spans="1:59" x14ac:dyDescent="0.3">
      <c r="A302" t="s">
        <v>12</v>
      </c>
      <c r="B302" s="20" t="s">
        <v>125</v>
      </c>
      <c r="C302" s="20" t="s">
        <v>455</v>
      </c>
      <c r="D302" s="20" t="s">
        <v>109</v>
      </c>
      <c r="E302" s="20" t="s">
        <v>113</v>
      </c>
      <c r="F302" s="21">
        <v>23</v>
      </c>
      <c r="G302" s="21">
        <v>92</v>
      </c>
      <c r="H302" s="23">
        <v>4</v>
      </c>
      <c r="I302" s="21">
        <v>74</v>
      </c>
      <c r="J302" s="21">
        <v>9</v>
      </c>
      <c r="K302" s="23">
        <v>9.7826086956521743E-2</v>
      </c>
      <c r="L302" s="21">
        <v>18</v>
      </c>
      <c r="M302" s="21">
        <v>16</v>
      </c>
      <c r="N302" s="21">
        <v>1</v>
      </c>
      <c r="O302" s="21">
        <v>0</v>
      </c>
      <c r="P302" s="21">
        <v>1</v>
      </c>
      <c r="Q302" s="21">
        <v>20</v>
      </c>
      <c r="R302" s="21">
        <v>11</v>
      </c>
      <c r="S302" s="24">
        <v>0.11956521739130435</v>
      </c>
      <c r="T302" s="21">
        <v>19</v>
      </c>
      <c r="U302" s="24">
        <v>0.20652173913043478</v>
      </c>
      <c r="V302" s="21">
        <v>31</v>
      </c>
      <c r="W302" s="24">
        <v>0.33695652173913043</v>
      </c>
      <c r="X302" s="21">
        <v>0</v>
      </c>
      <c r="Y302" s="21">
        <v>1</v>
      </c>
      <c r="Z302" s="22">
        <v>0.24299999999999999</v>
      </c>
      <c r="AA302" s="23">
        <v>0.29310344827586204</v>
      </c>
      <c r="AB302" s="22">
        <v>0.34799999999999998</v>
      </c>
      <c r="AC302" s="22">
        <v>0.29699999999999999</v>
      </c>
      <c r="AD302" s="22">
        <v>0.64500000000000002</v>
      </c>
      <c r="AE302" s="22">
        <v>5.3999999999999992E-2</v>
      </c>
      <c r="AF302" s="21">
        <v>3</v>
      </c>
      <c r="AG302" s="21">
        <v>4</v>
      </c>
      <c r="AH302" s="21">
        <v>0</v>
      </c>
      <c r="AI302" s="21">
        <v>22</v>
      </c>
      <c r="AJ302" s="21">
        <v>2</v>
      </c>
      <c r="AK302" s="21">
        <v>0</v>
      </c>
      <c r="AL302" s="21">
        <v>15</v>
      </c>
      <c r="AM302" s="21">
        <v>24</v>
      </c>
      <c r="AN302" s="20" t="s">
        <v>1187</v>
      </c>
      <c r="AO302" s="23">
        <v>9.3404347826086944</v>
      </c>
      <c r="AP302" s="21">
        <v>69.67310929053474</v>
      </c>
      <c r="AQ302" s="22">
        <v>0.29739130434782612</v>
      </c>
      <c r="AR302" s="23">
        <v>-3.8021792449759184</v>
      </c>
      <c r="AS302" s="23">
        <v>11.188273908571338</v>
      </c>
      <c r="AT302">
        <v>79.900354690980208</v>
      </c>
      <c r="AU302">
        <v>0.872</v>
      </c>
      <c r="AV302">
        <v>56</v>
      </c>
      <c r="AW302" s="30">
        <v>1.6428571428571428</v>
      </c>
      <c r="AX302" s="29">
        <v>0.4107142857142857</v>
      </c>
      <c r="AY302" t="s">
        <v>1224</v>
      </c>
      <c r="AZ302" s="20" t="s">
        <v>207</v>
      </c>
      <c r="BA302" s="20" t="s">
        <v>67</v>
      </c>
      <c r="BB302" s="20" t="s">
        <v>681</v>
      </c>
      <c r="BC302" s="20">
        <v>58</v>
      </c>
      <c r="BD302" s="23">
        <v>-4.1328035271477374E-2</v>
      </c>
      <c r="BE302" s="20"/>
      <c r="BF302" s="20"/>
      <c r="BG302" s="20"/>
    </row>
    <row r="303" spans="1:59" x14ac:dyDescent="0.3">
      <c r="A303" t="s">
        <v>12</v>
      </c>
      <c r="B303" s="20" t="s">
        <v>128</v>
      </c>
      <c r="C303" s="20" t="s">
        <v>451</v>
      </c>
      <c r="D303" s="20" t="s">
        <v>91</v>
      </c>
      <c r="E303" s="20" t="s">
        <v>101</v>
      </c>
      <c r="F303" s="21">
        <v>23</v>
      </c>
      <c r="G303" s="21">
        <v>80</v>
      </c>
      <c r="H303" s="23">
        <v>3.4782608695652173</v>
      </c>
      <c r="I303" s="21">
        <v>73</v>
      </c>
      <c r="J303" s="21">
        <v>5</v>
      </c>
      <c r="K303" s="23">
        <v>6.25E-2</v>
      </c>
      <c r="L303" s="21">
        <v>10</v>
      </c>
      <c r="M303" s="21">
        <v>6</v>
      </c>
      <c r="N303" s="21">
        <v>3</v>
      </c>
      <c r="O303" s="21">
        <v>1</v>
      </c>
      <c r="P303" s="21">
        <v>0</v>
      </c>
      <c r="Q303" s="21">
        <v>10</v>
      </c>
      <c r="R303" s="21">
        <v>2</v>
      </c>
      <c r="S303" s="24">
        <v>2.5000000000000001E-2</v>
      </c>
      <c r="T303" s="21">
        <v>33</v>
      </c>
      <c r="U303" s="24">
        <v>0.41249999999999998</v>
      </c>
      <c r="V303" s="21">
        <v>35</v>
      </c>
      <c r="W303" s="24">
        <v>0.4375</v>
      </c>
      <c r="X303" s="21">
        <v>1</v>
      </c>
      <c r="Y303" s="21">
        <v>0</v>
      </c>
      <c r="Z303" s="22">
        <v>0.13700000000000001</v>
      </c>
      <c r="AA303" s="23">
        <v>0.23809523809523808</v>
      </c>
      <c r="AB303" s="22">
        <v>0.188</v>
      </c>
      <c r="AC303" s="22">
        <v>0.20499999999999999</v>
      </c>
      <c r="AD303" s="22">
        <v>0.39300000000000002</v>
      </c>
      <c r="AE303" s="22">
        <v>6.7999999999999977E-2</v>
      </c>
      <c r="AF303" s="21">
        <v>3</v>
      </c>
      <c r="AG303" s="21">
        <v>2</v>
      </c>
      <c r="AH303" s="21">
        <v>0</v>
      </c>
      <c r="AI303" s="21">
        <v>15</v>
      </c>
      <c r="AJ303" s="21">
        <v>4</v>
      </c>
      <c r="AK303" s="21">
        <v>0</v>
      </c>
      <c r="AL303" s="21">
        <v>14</v>
      </c>
      <c r="AM303" s="21">
        <v>18</v>
      </c>
      <c r="AN303" s="20" t="s">
        <v>1545</v>
      </c>
      <c r="AO303" s="23">
        <v>3.3487499999999999</v>
      </c>
      <c r="AP303" s="21">
        <v>3.4701894778745634</v>
      </c>
      <c r="AQ303" s="22">
        <v>0.17887499999999998</v>
      </c>
      <c r="AR303" s="23">
        <v>-11.550855298088704</v>
      </c>
      <c r="AS303" s="23">
        <v>1.48432135716978</v>
      </c>
      <c r="AT303">
        <v>3.9795750893056918</v>
      </c>
      <c r="AU303">
        <v>0.872</v>
      </c>
      <c r="AV303">
        <v>56</v>
      </c>
      <c r="AW303" s="30">
        <v>1.4285714285714286</v>
      </c>
      <c r="AX303" s="29">
        <v>0.4107142857142857</v>
      </c>
      <c r="AY303" t="s">
        <v>1224</v>
      </c>
      <c r="AZ303" s="20" t="s">
        <v>202</v>
      </c>
      <c r="BA303" s="20" t="s">
        <v>67</v>
      </c>
      <c r="BB303" s="20" t="s">
        <v>677</v>
      </c>
      <c r="BC303" s="20">
        <v>42</v>
      </c>
      <c r="BD303" s="23">
        <v>-0.14438569122610881</v>
      </c>
      <c r="BE303" s="20"/>
      <c r="BF303" s="20"/>
      <c r="BG303" s="20"/>
    </row>
    <row r="304" spans="1:59" x14ac:dyDescent="0.3">
      <c r="A304" t="s">
        <v>12</v>
      </c>
      <c r="B304" s="20" t="s">
        <v>102</v>
      </c>
      <c r="C304" s="20" t="s">
        <v>452</v>
      </c>
      <c r="D304" s="20" t="s">
        <v>109</v>
      </c>
      <c r="E304" s="20" t="s">
        <v>101</v>
      </c>
      <c r="F304" s="21">
        <v>27</v>
      </c>
      <c r="G304" s="21">
        <v>76</v>
      </c>
      <c r="H304" s="23">
        <v>2.8148148148148149</v>
      </c>
      <c r="I304" s="21">
        <v>69</v>
      </c>
      <c r="J304" s="21">
        <v>8</v>
      </c>
      <c r="K304" s="23">
        <v>0.10526315789473684</v>
      </c>
      <c r="L304" s="21">
        <v>20</v>
      </c>
      <c r="M304" s="21">
        <v>11</v>
      </c>
      <c r="N304" s="21">
        <v>7</v>
      </c>
      <c r="O304" s="21">
        <v>0</v>
      </c>
      <c r="P304" s="21">
        <v>2</v>
      </c>
      <c r="Q304" s="21">
        <v>15</v>
      </c>
      <c r="R304" s="21">
        <v>6</v>
      </c>
      <c r="S304" s="24">
        <v>7.8947368421052627E-2</v>
      </c>
      <c r="T304" s="21">
        <v>27</v>
      </c>
      <c r="U304" s="24">
        <v>0.35526315789473684</v>
      </c>
      <c r="V304" s="21">
        <v>35</v>
      </c>
      <c r="W304" s="24">
        <v>0.46052631578947367</v>
      </c>
      <c r="X304" s="21">
        <v>0</v>
      </c>
      <c r="Y304" s="21">
        <v>0</v>
      </c>
      <c r="Z304" s="22">
        <v>0.28999999999999998</v>
      </c>
      <c r="AA304" s="23">
        <v>0.45</v>
      </c>
      <c r="AB304" s="22">
        <v>0.35499999999999998</v>
      </c>
      <c r="AC304" s="22">
        <v>0.47799999999999998</v>
      </c>
      <c r="AD304" s="22">
        <v>0.83299999999999996</v>
      </c>
      <c r="AE304" s="22">
        <v>0.188</v>
      </c>
      <c r="AF304" s="21">
        <v>1</v>
      </c>
      <c r="AG304" s="21">
        <v>0</v>
      </c>
      <c r="AH304" s="21">
        <v>0</v>
      </c>
      <c r="AI304" s="21">
        <v>33</v>
      </c>
      <c r="AJ304" s="21">
        <v>9</v>
      </c>
      <c r="AK304" s="21">
        <v>1</v>
      </c>
      <c r="AL304" s="21">
        <v>12</v>
      </c>
      <c r="AM304" s="21">
        <v>9</v>
      </c>
      <c r="AN304" s="20" t="s">
        <v>845</v>
      </c>
      <c r="AO304" s="23">
        <v>11.912105263157896</v>
      </c>
      <c r="AP304" s="21">
        <v>119.47381361209449</v>
      </c>
      <c r="AQ304" s="22">
        <v>0.36499999999999999</v>
      </c>
      <c r="AR304" s="23">
        <v>1.3271222494244275</v>
      </c>
      <c r="AS304" s="23">
        <v>13.71054007191999</v>
      </c>
      <c r="AT304">
        <v>137.01125414231021</v>
      </c>
      <c r="AU304">
        <v>0.872</v>
      </c>
      <c r="AV304">
        <v>56</v>
      </c>
      <c r="AW304" s="30">
        <v>1.3571428571428572</v>
      </c>
      <c r="AX304" s="29">
        <v>0.48214285714285715</v>
      </c>
      <c r="AY304" t="s">
        <v>1224</v>
      </c>
      <c r="AZ304" s="20" t="s">
        <v>205</v>
      </c>
      <c r="BA304" s="20" t="s">
        <v>67</v>
      </c>
      <c r="BB304" s="20" t="s">
        <v>678</v>
      </c>
      <c r="BC304" s="20">
        <v>40</v>
      </c>
      <c r="BD304" s="23">
        <v>1.7462134860847731E-2</v>
      </c>
      <c r="BE304" s="20"/>
      <c r="BF304" s="20"/>
      <c r="BG304" s="20"/>
    </row>
    <row r="305" spans="1:59" x14ac:dyDescent="0.3">
      <c r="A305" t="s">
        <v>12</v>
      </c>
      <c r="B305" s="20" t="s">
        <v>943</v>
      </c>
      <c r="C305" s="20" t="s">
        <v>456</v>
      </c>
      <c r="D305" s="20" t="s">
        <v>100</v>
      </c>
      <c r="E305" s="20" t="s">
        <v>101</v>
      </c>
      <c r="F305" s="21">
        <v>21</v>
      </c>
      <c r="G305" s="21">
        <v>72</v>
      </c>
      <c r="H305" s="23">
        <v>3.4285714285714284</v>
      </c>
      <c r="I305" s="21">
        <v>62</v>
      </c>
      <c r="J305" s="21">
        <v>13</v>
      </c>
      <c r="K305" s="23">
        <v>0.18055555555555555</v>
      </c>
      <c r="L305" s="21">
        <v>17</v>
      </c>
      <c r="M305" s="21">
        <v>13</v>
      </c>
      <c r="N305" s="21">
        <v>3</v>
      </c>
      <c r="O305" s="21">
        <v>0</v>
      </c>
      <c r="P305" s="21">
        <v>1</v>
      </c>
      <c r="Q305" s="21">
        <v>11</v>
      </c>
      <c r="R305" s="21">
        <v>5</v>
      </c>
      <c r="S305" s="24">
        <v>6.9444444444444448E-2</v>
      </c>
      <c r="T305" s="21">
        <v>19</v>
      </c>
      <c r="U305" s="24">
        <v>0.2638888888888889</v>
      </c>
      <c r="V305" s="21">
        <v>25</v>
      </c>
      <c r="W305" s="24">
        <v>0.34722222222222221</v>
      </c>
      <c r="X305" s="21">
        <v>0</v>
      </c>
      <c r="Y305" s="21">
        <v>1</v>
      </c>
      <c r="Z305" s="22">
        <v>0.27400000000000002</v>
      </c>
      <c r="AA305" s="23">
        <v>0.38095238095238093</v>
      </c>
      <c r="AB305" s="22">
        <v>0.375</v>
      </c>
      <c r="AC305" s="22">
        <v>0.371</v>
      </c>
      <c r="AD305" s="22">
        <v>0.746</v>
      </c>
      <c r="AE305" s="22">
        <v>9.6999999999999975E-2</v>
      </c>
      <c r="AF305" s="21">
        <v>5</v>
      </c>
      <c r="AG305" s="21">
        <v>0</v>
      </c>
      <c r="AH305" s="21">
        <v>0</v>
      </c>
      <c r="AI305" s="21">
        <v>23</v>
      </c>
      <c r="AJ305" s="21">
        <v>4</v>
      </c>
      <c r="AK305" s="21">
        <v>1</v>
      </c>
      <c r="AL305" s="21">
        <v>12</v>
      </c>
      <c r="AM305" s="21">
        <v>12</v>
      </c>
      <c r="AN305" s="20" t="s">
        <v>364</v>
      </c>
      <c r="AO305" s="23">
        <v>8.8888888888888893</v>
      </c>
      <c r="AP305" s="21">
        <v>96.342693493601047</v>
      </c>
      <c r="AQ305" s="22">
        <v>0.34069444444444441</v>
      </c>
      <c r="AR305" s="23">
        <v>-0.26446542045374782</v>
      </c>
      <c r="AS305" s="23">
        <v>11.467193569278889</v>
      </c>
      <c r="AT305">
        <v>110.48474024495533</v>
      </c>
      <c r="AU305">
        <v>0.872</v>
      </c>
      <c r="AV305">
        <v>56</v>
      </c>
      <c r="AW305" s="30">
        <v>1.2857142857142858</v>
      </c>
      <c r="AX305" s="29">
        <v>0.375</v>
      </c>
      <c r="AY305" t="s">
        <v>1224</v>
      </c>
      <c r="AZ305" s="20" t="s">
        <v>208</v>
      </c>
      <c r="BA305" s="20" t="s">
        <v>67</v>
      </c>
      <c r="BB305" s="20" t="s">
        <v>682</v>
      </c>
      <c r="BC305" s="20">
        <v>42</v>
      </c>
      <c r="BD305" s="23">
        <v>-3.6731308396353865E-3</v>
      </c>
      <c r="BE305" s="20"/>
      <c r="BF305" s="20"/>
      <c r="BG305" s="20"/>
    </row>
    <row r="306" spans="1:59" x14ac:dyDescent="0.3">
      <c r="A306" t="s">
        <v>12</v>
      </c>
      <c r="B306" s="20" t="s">
        <v>943</v>
      </c>
      <c r="C306" s="20" t="s">
        <v>967</v>
      </c>
      <c r="D306" s="20" t="s">
        <v>109</v>
      </c>
      <c r="E306" s="20" t="s">
        <v>101</v>
      </c>
      <c r="F306" s="21">
        <v>17</v>
      </c>
      <c r="G306" s="21">
        <v>59</v>
      </c>
      <c r="H306" s="23">
        <v>3.4705882352941178</v>
      </c>
      <c r="I306" s="21">
        <v>54</v>
      </c>
      <c r="J306" s="21">
        <v>6</v>
      </c>
      <c r="K306" s="23">
        <v>0.10169491525423729</v>
      </c>
      <c r="L306" s="21">
        <v>15</v>
      </c>
      <c r="M306" s="21">
        <v>13</v>
      </c>
      <c r="N306" s="21">
        <v>2</v>
      </c>
      <c r="O306" s="21">
        <v>0</v>
      </c>
      <c r="P306" s="21">
        <v>0</v>
      </c>
      <c r="Q306" s="21">
        <v>3</v>
      </c>
      <c r="R306" s="21">
        <v>4</v>
      </c>
      <c r="S306" s="24">
        <v>6.7796610169491525E-2</v>
      </c>
      <c r="T306" s="21">
        <v>14</v>
      </c>
      <c r="U306" s="24">
        <v>0.23728813559322035</v>
      </c>
      <c r="V306" s="21">
        <v>18</v>
      </c>
      <c r="W306" s="24">
        <v>0.30508474576271188</v>
      </c>
      <c r="X306" s="21">
        <v>0</v>
      </c>
      <c r="Y306" s="21">
        <v>0</v>
      </c>
      <c r="Z306" s="22">
        <v>0.27800000000000002</v>
      </c>
      <c r="AA306" s="23">
        <v>0.36585365853658536</v>
      </c>
      <c r="AB306" s="22">
        <v>0.32200000000000001</v>
      </c>
      <c r="AC306" s="22">
        <v>0.315</v>
      </c>
      <c r="AD306" s="22">
        <v>0.63700000000000001</v>
      </c>
      <c r="AE306" s="22">
        <v>3.6999999999999977E-2</v>
      </c>
      <c r="AF306" s="21">
        <v>0</v>
      </c>
      <c r="AG306" s="21">
        <v>1</v>
      </c>
      <c r="AH306" s="21">
        <v>0</v>
      </c>
      <c r="AI306" s="21">
        <v>17</v>
      </c>
      <c r="AJ306" s="21">
        <v>2</v>
      </c>
      <c r="AK306" s="21">
        <v>1</v>
      </c>
      <c r="AL306" s="21">
        <v>13</v>
      </c>
      <c r="AM306" s="21">
        <v>10</v>
      </c>
      <c r="AN306" s="20" t="s">
        <v>1299</v>
      </c>
      <c r="AO306" s="23">
        <v>5.6623728813559318</v>
      </c>
      <c r="AP306" s="21">
        <v>67.647992912815042</v>
      </c>
      <c r="AQ306" s="22">
        <v>0.28593220338983055</v>
      </c>
      <c r="AR306" s="23">
        <v>-3.0262557823404164</v>
      </c>
      <c r="AS306" s="23">
        <v>6.5871870009127163</v>
      </c>
      <c r="AT306">
        <v>77.577973523870455</v>
      </c>
      <c r="AU306">
        <v>0.872</v>
      </c>
      <c r="AV306">
        <v>56</v>
      </c>
      <c r="AW306" s="30">
        <v>1.0535714285714286</v>
      </c>
      <c r="AX306" s="29">
        <v>0.30357142857142855</v>
      </c>
      <c r="AY306" t="s">
        <v>1224</v>
      </c>
      <c r="AZ306" s="20" t="s">
        <v>966</v>
      </c>
      <c r="BA306" s="20" t="s">
        <v>67</v>
      </c>
      <c r="BB306" s="20" t="s">
        <v>968</v>
      </c>
      <c r="BC306" s="20">
        <v>41</v>
      </c>
      <c r="BD306" s="23">
        <v>-5.1292470887125699E-2</v>
      </c>
      <c r="BE306" s="20"/>
      <c r="BF306" s="20"/>
      <c r="BG306" s="20"/>
    </row>
    <row r="307" spans="1:59" x14ac:dyDescent="0.3">
      <c r="A307" t="s">
        <v>12</v>
      </c>
      <c r="B307" s="20" t="s">
        <v>117</v>
      </c>
      <c r="C307" s="20" t="s">
        <v>1460</v>
      </c>
      <c r="D307" s="20" t="s">
        <v>91</v>
      </c>
      <c r="E307" s="20" t="s">
        <v>101</v>
      </c>
      <c r="F307" s="21">
        <v>14</v>
      </c>
      <c r="G307" s="21">
        <v>57</v>
      </c>
      <c r="H307" s="23">
        <v>4.0714285714285712</v>
      </c>
      <c r="I307" s="21">
        <v>46</v>
      </c>
      <c r="J307" s="21">
        <v>16</v>
      </c>
      <c r="K307" s="23">
        <v>0.2807017543859649</v>
      </c>
      <c r="L307" s="21">
        <v>20</v>
      </c>
      <c r="M307" s="21">
        <v>15</v>
      </c>
      <c r="N307" s="21">
        <v>2</v>
      </c>
      <c r="O307" s="21">
        <v>0</v>
      </c>
      <c r="P307" s="21">
        <v>3</v>
      </c>
      <c r="Q307" s="21">
        <v>12</v>
      </c>
      <c r="R307" s="21">
        <v>8</v>
      </c>
      <c r="S307" s="24">
        <v>0.14035087719298245</v>
      </c>
      <c r="T307" s="21">
        <v>9</v>
      </c>
      <c r="U307" s="24">
        <v>0.15789473684210525</v>
      </c>
      <c r="V307" s="21">
        <v>20</v>
      </c>
      <c r="W307" s="24">
        <v>0.35087719298245612</v>
      </c>
      <c r="X307" s="21">
        <v>12</v>
      </c>
      <c r="Y307" s="21">
        <v>0</v>
      </c>
      <c r="Z307" s="22">
        <v>0.435</v>
      </c>
      <c r="AA307" s="23">
        <v>0.48571428571428571</v>
      </c>
      <c r="AB307" s="22">
        <v>0.52600000000000002</v>
      </c>
      <c r="AC307" s="22">
        <v>0.67400000000000004</v>
      </c>
      <c r="AD307" s="22">
        <v>1.2000000000000002</v>
      </c>
      <c r="AE307" s="22">
        <v>0.23900000000000005</v>
      </c>
      <c r="AF307" s="21">
        <v>2</v>
      </c>
      <c r="AG307" s="21">
        <v>1</v>
      </c>
      <c r="AH307" s="21">
        <v>0</v>
      </c>
      <c r="AI307" s="21">
        <v>31</v>
      </c>
      <c r="AJ307" s="21">
        <v>5</v>
      </c>
      <c r="AK307" s="21">
        <v>0</v>
      </c>
      <c r="AL307" s="21">
        <v>5</v>
      </c>
      <c r="AM307" s="21">
        <v>11</v>
      </c>
      <c r="AN307" s="20" t="s">
        <v>1362</v>
      </c>
      <c r="AO307" s="23">
        <v>21.242105263157892</v>
      </c>
      <c r="AP307" s="21">
        <v>216.11534392273205</v>
      </c>
      <c r="AQ307" s="22">
        <v>0.51140350877192975</v>
      </c>
      <c r="AR307" s="23">
        <v>8.2518634261987529</v>
      </c>
      <c r="AS307" s="23">
        <v>17.539426793070422</v>
      </c>
      <c r="AT307">
        <v>247.8386971590964</v>
      </c>
      <c r="AU307">
        <v>0.872</v>
      </c>
      <c r="AV307">
        <v>56</v>
      </c>
      <c r="AW307" s="30">
        <v>1.0178571428571428</v>
      </c>
      <c r="AX307" s="29">
        <v>0.25</v>
      </c>
      <c r="AY307" t="s">
        <v>1224</v>
      </c>
      <c r="AZ307" s="20" t="s">
        <v>1461</v>
      </c>
      <c r="BA307" s="20" t="s">
        <v>67</v>
      </c>
      <c r="BB307" s="20" t="s">
        <v>1462</v>
      </c>
      <c r="BC307" s="20">
        <v>35</v>
      </c>
      <c r="BD307" s="23">
        <v>0.14476953379296056</v>
      </c>
      <c r="BE307" s="20"/>
      <c r="BF307" s="20"/>
      <c r="BG307" s="20"/>
    </row>
    <row r="308" spans="1:59" x14ac:dyDescent="0.3">
      <c r="A308" t="s">
        <v>12</v>
      </c>
      <c r="B308" s="20" t="s">
        <v>943</v>
      </c>
      <c r="C308" s="20" t="s">
        <v>1542</v>
      </c>
      <c r="D308" s="20" t="s">
        <v>91</v>
      </c>
      <c r="E308" s="20" t="s">
        <v>101</v>
      </c>
      <c r="F308" s="21">
        <v>7</v>
      </c>
      <c r="G308" s="21">
        <v>35</v>
      </c>
      <c r="H308" s="23">
        <v>5</v>
      </c>
      <c r="I308" s="21">
        <v>27</v>
      </c>
      <c r="J308" s="21">
        <v>7</v>
      </c>
      <c r="K308" s="23">
        <v>0.2</v>
      </c>
      <c r="L308" s="21">
        <v>11</v>
      </c>
      <c r="M308" s="21">
        <v>7</v>
      </c>
      <c r="N308" s="21">
        <v>2</v>
      </c>
      <c r="O308" s="21">
        <v>0</v>
      </c>
      <c r="P308" s="21">
        <v>2</v>
      </c>
      <c r="Q308" s="21">
        <v>9</v>
      </c>
      <c r="R308" s="21">
        <v>5</v>
      </c>
      <c r="S308" s="24">
        <v>0.14285714285714285</v>
      </c>
      <c r="T308" s="21">
        <v>4</v>
      </c>
      <c r="U308" s="24">
        <v>0.11428571428571428</v>
      </c>
      <c r="V308" s="21">
        <v>11</v>
      </c>
      <c r="W308" s="24">
        <v>0.31428571428571428</v>
      </c>
      <c r="X308" s="21">
        <v>1</v>
      </c>
      <c r="Y308" s="21">
        <v>0</v>
      </c>
      <c r="Z308" s="22">
        <v>0.40699999999999997</v>
      </c>
      <c r="AA308" s="23">
        <v>0.39130434782608697</v>
      </c>
      <c r="AB308" s="22">
        <v>0.48599999999999999</v>
      </c>
      <c r="AC308" s="22">
        <v>0.70399999999999996</v>
      </c>
      <c r="AD308" s="22">
        <v>1.19</v>
      </c>
      <c r="AE308" s="22">
        <v>0.29699999999999999</v>
      </c>
      <c r="AF308" s="21">
        <v>1</v>
      </c>
      <c r="AG308" s="21">
        <v>2</v>
      </c>
      <c r="AH308" s="21">
        <v>0</v>
      </c>
      <c r="AI308" s="21">
        <v>19</v>
      </c>
      <c r="AJ308" s="21">
        <v>4</v>
      </c>
      <c r="AK308" s="21">
        <v>0</v>
      </c>
      <c r="AL308" s="21">
        <v>6</v>
      </c>
      <c r="AM308" s="21">
        <v>8</v>
      </c>
      <c r="AN308" s="20" t="s">
        <v>368</v>
      </c>
      <c r="AO308" s="23">
        <v>10.744</v>
      </c>
      <c r="AP308" s="21">
        <v>213.61139633276548</v>
      </c>
      <c r="AQ308" s="22">
        <v>0.48971428571428571</v>
      </c>
      <c r="AR308" s="23">
        <v>4.4068268940427151</v>
      </c>
      <c r="AS308" s="23">
        <v>10.109716680718302</v>
      </c>
      <c r="AT308">
        <v>244.96719762931821</v>
      </c>
      <c r="AU308">
        <v>0.872</v>
      </c>
      <c r="AV308">
        <v>56</v>
      </c>
      <c r="AW308" s="30">
        <v>0.625</v>
      </c>
      <c r="AX308" s="29">
        <v>0.125</v>
      </c>
      <c r="AY308" t="s">
        <v>1224</v>
      </c>
      <c r="AZ308" s="20" t="s">
        <v>1543</v>
      </c>
      <c r="BA308" s="20" t="s">
        <v>67</v>
      </c>
      <c r="BB308" s="20" t="s">
        <v>1544</v>
      </c>
      <c r="BC308" s="20">
        <v>23</v>
      </c>
      <c r="BD308" s="23">
        <v>0.12590933982979186</v>
      </c>
      <c r="BE308" s="20"/>
      <c r="BF308" s="20"/>
      <c r="BG308" s="20"/>
    </row>
    <row r="309" spans="1:59" x14ac:dyDescent="0.3">
      <c r="A309" t="s">
        <v>12</v>
      </c>
      <c r="B309" s="20" t="s">
        <v>943</v>
      </c>
      <c r="C309" s="20" t="s">
        <v>1125</v>
      </c>
      <c r="D309" s="20" t="s">
        <v>100</v>
      </c>
      <c r="E309" s="20" t="s">
        <v>113</v>
      </c>
      <c r="F309" s="21">
        <v>10</v>
      </c>
      <c r="G309" s="21">
        <v>33</v>
      </c>
      <c r="H309" s="23">
        <v>3.3</v>
      </c>
      <c r="I309" s="21">
        <v>26</v>
      </c>
      <c r="J309" s="21">
        <v>0</v>
      </c>
      <c r="K309" s="23">
        <v>0</v>
      </c>
      <c r="L309" s="21">
        <v>3</v>
      </c>
      <c r="M309" s="21">
        <v>3</v>
      </c>
      <c r="N309" s="21">
        <v>0</v>
      </c>
      <c r="O309" s="21">
        <v>0</v>
      </c>
      <c r="P309" s="21">
        <v>0</v>
      </c>
      <c r="Q309" s="21">
        <v>2</v>
      </c>
      <c r="R309" s="21">
        <v>4</v>
      </c>
      <c r="S309" s="24">
        <v>0.12121212121212122</v>
      </c>
      <c r="T309" s="21">
        <v>12</v>
      </c>
      <c r="U309" s="24">
        <v>0.36363636363636365</v>
      </c>
      <c r="V309" s="21">
        <v>16</v>
      </c>
      <c r="W309" s="24">
        <v>0.48484848484848486</v>
      </c>
      <c r="X309" s="21">
        <v>0</v>
      </c>
      <c r="Y309" s="21">
        <v>0</v>
      </c>
      <c r="Z309" s="22">
        <v>0.115</v>
      </c>
      <c r="AA309" s="23">
        <v>0.2</v>
      </c>
      <c r="AB309" s="22">
        <v>0.27300000000000002</v>
      </c>
      <c r="AC309" s="22">
        <v>0.115</v>
      </c>
      <c r="AD309" s="22">
        <v>0.38800000000000001</v>
      </c>
      <c r="AE309" s="22">
        <v>0</v>
      </c>
      <c r="AF309" s="21">
        <v>2</v>
      </c>
      <c r="AG309" s="21">
        <v>1</v>
      </c>
      <c r="AH309" s="21">
        <v>0</v>
      </c>
      <c r="AI309" s="21">
        <v>3</v>
      </c>
      <c r="AJ309" s="21">
        <v>0</v>
      </c>
      <c r="AK309" s="21">
        <v>1</v>
      </c>
      <c r="AL309" s="21">
        <v>6</v>
      </c>
      <c r="AM309" s="21">
        <v>6</v>
      </c>
      <c r="AN309" s="20" t="s">
        <v>364</v>
      </c>
      <c r="AO309" s="23">
        <v>1.2315151515151515</v>
      </c>
      <c r="AP309" s="21">
        <v>1.8339453323277022</v>
      </c>
      <c r="AQ309" s="22">
        <v>0.20818181818181816</v>
      </c>
      <c r="AR309" s="23">
        <v>-3.9237495495920256</v>
      </c>
      <c r="AS309" s="23">
        <v>1.4532608207020994</v>
      </c>
      <c r="AT309">
        <v>2.1031483168895666</v>
      </c>
      <c r="AU309">
        <v>0.872</v>
      </c>
      <c r="AV309">
        <v>56</v>
      </c>
      <c r="AW309" s="30">
        <v>0.5892857142857143</v>
      </c>
      <c r="AX309" s="29">
        <v>0.17857142857142858</v>
      </c>
      <c r="AY309" t="s">
        <v>1224</v>
      </c>
      <c r="AZ309" s="20" t="s">
        <v>1124</v>
      </c>
      <c r="BA309" s="20" t="s">
        <v>67</v>
      </c>
      <c r="BB309" s="20" t="s">
        <v>1126</v>
      </c>
      <c r="BC309" s="20">
        <v>15</v>
      </c>
      <c r="BD309" s="23">
        <v>-0.11890150150278865</v>
      </c>
      <c r="BE309" s="20"/>
      <c r="BF309" s="20"/>
      <c r="BG309" s="20"/>
    </row>
    <row r="310" spans="1:59" x14ac:dyDescent="0.3">
      <c r="A310" t="s">
        <v>12</v>
      </c>
      <c r="B310" s="20" t="s">
        <v>150</v>
      </c>
      <c r="C310" s="20" t="s">
        <v>1485</v>
      </c>
      <c r="D310" s="20" t="s">
        <v>91</v>
      </c>
      <c r="E310" s="20" t="s">
        <v>113</v>
      </c>
      <c r="F310" s="21">
        <v>5</v>
      </c>
      <c r="G310" s="21">
        <v>20</v>
      </c>
      <c r="H310" s="23">
        <v>4</v>
      </c>
      <c r="I310" s="21">
        <v>18</v>
      </c>
      <c r="J310" s="21">
        <v>0</v>
      </c>
      <c r="K310" s="23">
        <v>0</v>
      </c>
      <c r="L310" s="21">
        <v>6</v>
      </c>
      <c r="M310" s="21">
        <v>6</v>
      </c>
      <c r="N310" s="21">
        <v>0</v>
      </c>
      <c r="O310" s="21">
        <v>0</v>
      </c>
      <c r="P310" s="21">
        <v>0</v>
      </c>
      <c r="Q310" s="21">
        <v>2</v>
      </c>
      <c r="R310" s="21">
        <v>1</v>
      </c>
      <c r="S310" s="24">
        <v>0.05</v>
      </c>
      <c r="T310" s="21">
        <v>3</v>
      </c>
      <c r="U310" s="24">
        <v>0.15</v>
      </c>
      <c r="V310" s="21">
        <v>4</v>
      </c>
      <c r="W310" s="24">
        <v>0.2</v>
      </c>
      <c r="X310" s="21">
        <v>0</v>
      </c>
      <c r="Y310" s="21">
        <v>0</v>
      </c>
      <c r="Z310" s="22">
        <v>0.33300000000000002</v>
      </c>
      <c r="AA310" s="23">
        <v>0.4</v>
      </c>
      <c r="AB310" s="22">
        <v>0.4</v>
      </c>
      <c r="AC310" s="22">
        <v>0.33300000000000002</v>
      </c>
      <c r="AD310" s="22">
        <v>0.7330000000000001</v>
      </c>
      <c r="AE310" s="22">
        <v>0</v>
      </c>
      <c r="AF310" s="21">
        <v>1</v>
      </c>
      <c r="AG310" s="21">
        <v>0</v>
      </c>
      <c r="AH310" s="21">
        <v>0</v>
      </c>
      <c r="AI310" s="21">
        <v>6</v>
      </c>
      <c r="AJ310" s="21">
        <v>0</v>
      </c>
      <c r="AK310" s="21">
        <v>0</v>
      </c>
      <c r="AL310" s="21">
        <v>5</v>
      </c>
      <c r="AM310" s="21">
        <v>3</v>
      </c>
      <c r="AN310" s="20" t="s">
        <v>1396</v>
      </c>
      <c r="AO310" s="23">
        <v>2.6079999999999997</v>
      </c>
      <c r="AP310" s="21">
        <v>92.80576336956463</v>
      </c>
      <c r="AQ310" s="22">
        <v>0.33750000000000002</v>
      </c>
      <c r="AR310" s="23">
        <v>-0.12901817234826229</v>
      </c>
      <c r="AS310" s="23">
        <v>3.1297759914663588</v>
      </c>
      <c r="AT310">
        <v>106.42862771739063</v>
      </c>
      <c r="AU310">
        <v>0.872</v>
      </c>
      <c r="AV310">
        <v>56</v>
      </c>
      <c r="AW310" s="30">
        <v>0.35714285714285715</v>
      </c>
      <c r="AX310" s="29">
        <v>8.9285714285714288E-2</v>
      </c>
      <c r="AY310" t="s">
        <v>1224</v>
      </c>
      <c r="AZ310" s="20" t="s">
        <v>1486</v>
      </c>
      <c r="BA310" s="20" t="s">
        <v>67</v>
      </c>
      <c r="BB310" s="20" t="s">
        <v>1487</v>
      </c>
      <c r="BC310" s="20">
        <v>15</v>
      </c>
      <c r="BD310" s="23">
        <v>-6.4509086174131145E-3</v>
      </c>
      <c r="BE310" s="20"/>
      <c r="BF310" s="20"/>
      <c r="BG310" s="20"/>
    </row>
    <row r="311" spans="1:59" x14ac:dyDescent="0.3">
      <c r="A311" t="s">
        <v>12</v>
      </c>
      <c r="B311" s="20" t="s">
        <v>89</v>
      </c>
      <c r="C311" s="20" t="s">
        <v>919</v>
      </c>
      <c r="D311" s="20" t="s">
        <v>100</v>
      </c>
      <c r="E311" s="20" t="s">
        <v>92</v>
      </c>
      <c r="F311" s="21">
        <v>13</v>
      </c>
      <c r="G311" s="21">
        <v>10</v>
      </c>
      <c r="H311" s="23">
        <v>0.76923076923076927</v>
      </c>
      <c r="I311" s="21">
        <v>5</v>
      </c>
      <c r="J311" s="21">
        <v>2</v>
      </c>
      <c r="K311" s="23">
        <v>0.2</v>
      </c>
      <c r="L311" s="21">
        <v>2</v>
      </c>
      <c r="M311" s="21">
        <v>2</v>
      </c>
      <c r="N311" s="21">
        <v>0</v>
      </c>
      <c r="O311" s="21">
        <v>0</v>
      </c>
      <c r="P311" s="21">
        <v>0</v>
      </c>
      <c r="Q311" s="21">
        <v>0</v>
      </c>
      <c r="R311" s="21">
        <v>4</v>
      </c>
      <c r="S311" s="24">
        <v>0.4</v>
      </c>
      <c r="T311" s="21">
        <v>1</v>
      </c>
      <c r="U311" s="24">
        <v>0.1</v>
      </c>
      <c r="V311" s="21">
        <v>5</v>
      </c>
      <c r="W311" s="24">
        <v>0.5</v>
      </c>
      <c r="X311" s="21">
        <v>0</v>
      </c>
      <c r="Y311" s="21">
        <v>0</v>
      </c>
      <c r="Z311" s="22">
        <v>0.4</v>
      </c>
      <c r="AA311" s="23">
        <v>0.5</v>
      </c>
      <c r="AB311" s="22">
        <v>0.7</v>
      </c>
      <c r="AC311" s="22">
        <v>0.4</v>
      </c>
      <c r="AD311" s="22">
        <v>1.1000000000000001</v>
      </c>
      <c r="AE311" s="22">
        <v>0</v>
      </c>
      <c r="AF311" s="21">
        <v>1</v>
      </c>
      <c r="AG311" s="21">
        <v>0</v>
      </c>
      <c r="AH311" s="21">
        <v>0</v>
      </c>
      <c r="AI311" s="21">
        <v>2</v>
      </c>
      <c r="AJ311" s="21">
        <v>0</v>
      </c>
      <c r="AK311" s="21">
        <v>0</v>
      </c>
      <c r="AL311" s="21">
        <v>1</v>
      </c>
      <c r="AM311" s="21">
        <v>1</v>
      </c>
      <c r="AN311" s="20" t="s">
        <v>364</v>
      </c>
      <c r="AO311" s="23">
        <v>2.3099999999999996</v>
      </c>
      <c r="AP311" s="21">
        <v>188.97519010665255</v>
      </c>
      <c r="AQ311" s="22">
        <v>0.52600000000000002</v>
      </c>
      <c r="AR311" s="23">
        <v>1.5746213486084777</v>
      </c>
      <c r="AS311" s="23">
        <v>3.2040184305157879</v>
      </c>
      <c r="AT311">
        <v>216.71466755350062</v>
      </c>
      <c r="AU311">
        <v>0.872</v>
      </c>
      <c r="AV311">
        <v>56</v>
      </c>
      <c r="AW311" s="30">
        <v>0.17857142857142858</v>
      </c>
      <c r="AX311" s="29">
        <v>0.23214285714285715</v>
      </c>
      <c r="AY311" t="s">
        <v>1224</v>
      </c>
      <c r="AZ311" s="20" t="s">
        <v>918</v>
      </c>
      <c r="BA311" s="20" t="s">
        <v>67</v>
      </c>
      <c r="BB311" s="20" t="s">
        <v>920</v>
      </c>
      <c r="BC311" s="20">
        <v>4</v>
      </c>
      <c r="BD311" s="23">
        <v>0.15746213486084776</v>
      </c>
      <c r="BE311" s="20"/>
      <c r="BF311" s="20"/>
      <c r="BG311" s="20"/>
    </row>
    <row r="312" spans="1:59" x14ac:dyDescent="0.3">
      <c r="A312" t="s">
        <v>12</v>
      </c>
      <c r="B312" s="20" t="s">
        <v>943</v>
      </c>
      <c r="C312" s="20" t="s">
        <v>1264</v>
      </c>
      <c r="D312" s="20" t="s">
        <v>109</v>
      </c>
      <c r="E312" s="20" t="s">
        <v>92</v>
      </c>
      <c r="F312" s="21">
        <v>7</v>
      </c>
      <c r="G312" s="21">
        <v>2</v>
      </c>
      <c r="H312" s="23">
        <v>0.2857142857142857</v>
      </c>
      <c r="I312" s="21">
        <v>2</v>
      </c>
      <c r="J312" s="21">
        <v>0</v>
      </c>
      <c r="K312" s="23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1">
        <v>0</v>
      </c>
      <c r="R312" s="21">
        <v>0</v>
      </c>
      <c r="S312" s="24">
        <v>0</v>
      </c>
      <c r="T312" s="21">
        <v>2</v>
      </c>
      <c r="U312" s="24">
        <v>1</v>
      </c>
      <c r="V312" s="21">
        <v>2</v>
      </c>
      <c r="W312" s="24">
        <v>1</v>
      </c>
      <c r="X312" s="21">
        <v>0</v>
      </c>
      <c r="Y312" s="21">
        <v>0</v>
      </c>
      <c r="Z312" s="22">
        <v>0</v>
      </c>
      <c r="AA312" s="23" t="e">
        <v>#NUM!</v>
      </c>
      <c r="AB312" s="22">
        <v>0</v>
      </c>
      <c r="AC312" s="22">
        <v>0</v>
      </c>
      <c r="AD312" s="22">
        <v>0</v>
      </c>
      <c r="AE312" s="22">
        <v>0</v>
      </c>
      <c r="AF312" s="21">
        <v>0</v>
      </c>
      <c r="AG312" s="21">
        <v>0</v>
      </c>
      <c r="AH312" s="21">
        <v>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20" t="s">
        <v>96</v>
      </c>
      <c r="AO312" s="23">
        <v>0</v>
      </c>
      <c r="AP312" s="21">
        <v>-100</v>
      </c>
      <c r="AQ312" s="22">
        <v>0</v>
      </c>
      <c r="AR312" s="23">
        <v>-0.5998583389739568</v>
      </c>
      <c r="AS312" s="23">
        <v>-0.27397892259249468</v>
      </c>
      <c r="AT312">
        <v>-114.6788990825688</v>
      </c>
      <c r="AU312">
        <v>0.872</v>
      </c>
      <c r="AV312">
        <v>56</v>
      </c>
      <c r="AW312" s="30">
        <v>3.5714285714285712E-2</v>
      </c>
      <c r="AX312" s="29">
        <v>0.125</v>
      </c>
      <c r="AY312" t="s">
        <v>1224</v>
      </c>
      <c r="AZ312" s="20" t="s">
        <v>1265</v>
      </c>
      <c r="BA312" s="20" t="s">
        <v>67</v>
      </c>
      <c r="BB312" s="20" t="s">
        <v>1266</v>
      </c>
      <c r="BC312" s="20">
        <v>0</v>
      </c>
      <c r="BD312" s="23">
        <v>-0.2999291694869784</v>
      </c>
      <c r="BE312" s="20"/>
      <c r="BF312" s="20"/>
      <c r="BG312" s="20"/>
    </row>
    <row r="313" spans="1:59" s="33" customFormat="1" x14ac:dyDescent="0.3">
      <c r="A313" t="s">
        <v>12</v>
      </c>
      <c r="B313" s="20" t="s">
        <v>943</v>
      </c>
      <c r="C313" s="20" t="s">
        <v>1128</v>
      </c>
      <c r="D313" s="20" t="s">
        <v>91</v>
      </c>
      <c r="E313" s="20" t="s">
        <v>92</v>
      </c>
      <c r="F313" s="21">
        <v>15</v>
      </c>
      <c r="G313" s="21">
        <v>2</v>
      </c>
      <c r="H313" s="23">
        <v>0.13333333333333333</v>
      </c>
      <c r="I313" s="21">
        <v>1</v>
      </c>
      <c r="J313" s="21">
        <v>1</v>
      </c>
      <c r="K313" s="23">
        <v>0.5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1">
        <v>0</v>
      </c>
      <c r="R313" s="21">
        <v>0</v>
      </c>
      <c r="S313" s="24">
        <v>0</v>
      </c>
      <c r="T313" s="21">
        <v>1</v>
      </c>
      <c r="U313" s="24">
        <v>0.5</v>
      </c>
      <c r="V313" s="21">
        <v>1</v>
      </c>
      <c r="W313" s="24">
        <v>0.5</v>
      </c>
      <c r="X313" s="21">
        <v>0</v>
      </c>
      <c r="Y313" s="21">
        <v>0</v>
      </c>
      <c r="Z313" s="22">
        <v>0</v>
      </c>
      <c r="AA313" s="23" t="e">
        <v>#NUM!</v>
      </c>
      <c r="AB313" s="22">
        <v>0.5</v>
      </c>
      <c r="AC313" s="22">
        <v>0</v>
      </c>
      <c r="AD313" s="22">
        <v>0.5</v>
      </c>
      <c r="AE313" s="22">
        <v>0</v>
      </c>
      <c r="AF313" s="21">
        <v>1</v>
      </c>
      <c r="AG313" s="21">
        <v>0</v>
      </c>
      <c r="AH313" s="21">
        <v>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20" t="s">
        <v>96</v>
      </c>
      <c r="AO313" s="23">
        <v>0.13</v>
      </c>
      <c r="AP313" s="21">
        <v>30.686955934948369</v>
      </c>
      <c r="AQ313" s="22">
        <v>0.36</v>
      </c>
      <c r="AR313" s="23">
        <v>2.6228617547782405E-2</v>
      </c>
      <c r="AS313" s="23">
        <v>0.3521080339292445</v>
      </c>
      <c r="AT313">
        <v>35.191463228151797</v>
      </c>
      <c r="AU313">
        <v>0.872</v>
      </c>
      <c r="AV313">
        <v>56</v>
      </c>
      <c r="AW313" s="30">
        <v>3.5714285714285712E-2</v>
      </c>
      <c r="AX313" s="29">
        <v>0.26785714285714285</v>
      </c>
      <c r="AY313" t="s">
        <v>1224</v>
      </c>
      <c r="AZ313" s="20" t="s">
        <v>1127</v>
      </c>
      <c r="BA313" s="20" t="s">
        <v>67</v>
      </c>
      <c r="BB313" s="20" t="s">
        <v>1129</v>
      </c>
      <c r="BC313" s="20">
        <v>0</v>
      </c>
      <c r="BD313" s="23">
        <v>1.3114308773891203E-2</v>
      </c>
    </row>
    <row r="314" spans="1:59" x14ac:dyDescent="0.3">
      <c r="A314" t="s">
        <v>13</v>
      </c>
      <c r="B314" s="20" t="s">
        <v>121</v>
      </c>
      <c r="C314" s="20" t="s">
        <v>970</v>
      </c>
      <c r="D314" s="20" t="s">
        <v>156</v>
      </c>
      <c r="E314" s="20" t="s">
        <v>105</v>
      </c>
      <c r="F314" s="21">
        <v>46</v>
      </c>
      <c r="G314" s="21">
        <v>207</v>
      </c>
      <c r="H314" s="23">
        <v>4.5</v>
      </c>
      <c r="I314" s="21">
        <v>174</v>
      </c>
      <c r="J314" s="21">
        <v>37</v>
      </c>
      <c r="K314" s="23">
        <v>0.17874396135265699</v>
      </c>
      <c r="L314" s="21">
        <v>56</v>
      </c>
      <c r="M314" s="21">
        <v>34</v>
      </c>
      <c r="N314" s="21">
        <v>15</v>
      </c>
      <c r="O314" s="21">
        <v>5</v>
      </c>
      <c r="P314" s="21">
        <v>2</v>
      </c>
      <c r="Q314" s="21">
        <v>40</v>
      </c>
      <c r="R314" s="21">
        <v>26</v>
      </c>
      <c r="S314" s="24">
        <v>0.12560386473429952</v>
      </c>
      <c r="T314" s="21">
        <v>31</v>
      </c>
      <c r="U314" s="24">
        <v>0.14975845410628019</v>
      </c>
      <c r="V314" s="21">
        <v>59</v>
      </c>
      <c r="W314" s="24">
        <v>0.28502415458937197</v>
      </c>
      <c r="X314" s="21">
        <v>11</v>
      </c>
      <c r="Y314" s="21">
        <v>1</v>
      </c>
      <c r="Z314" s="22">
        <v>0.32200000000000001</v>
      </c>
      <c r="AA314" s="23">
        <v>0.38297872340425532</v>
      </c>
      <c r="AB314" s="22">
        <v>0.43</v>
      </c>
      <c r="AC314" s="22">
        <v>0.5</v>
      </c>
      <c r="AD314" s="22">
        <v>0.92999999999999994</v>
      </c>
      <c r="AE314" s="22">
        <v>0.17799999999999999</v>
      </c>
      <c r="AF314" s="21">
        <v>7</v>
      </c>
      <c r="AG314" s="21">
        <v>0</v>
      </c>
      <c r="AH314" s="21">
        <v>0</v>
      </c>
      <c r="AI314" s="21">
        <v>87</v>
      </c>
      <c r="AJ314" s="21">
        <v>22</v>
      </c>
      <c r="AK314" s="21">
        <v>8</v>
      </c>
      <c r="AL314" s="21">
        <v>42</v>
      </c>
      <c r="AM314" s="21">
        <v>36</v>
      </c>
      <c r="AN314" s="20" t="s">
        <v>914</v>
      </c>
      <c r="AO314" s="23">
        <v>39.149758454106284</v>
      </c>
      <c r="AP314" s="21">
        <v>144.90759685121165</v>
      </c>
      <c r="AQ314" s="22">
        <v>0.40864734299516903</v>
      </c>
      <c r="AR314" s="23">
        <v>11.471183655325907</v>
      </c>
      <c r="AS314" s="23">
        <v>45.199703250807239</v>
      </c>
      <c r="AT314">
        <v>135.5223898012627</v>
      </c>
      <c r="AU314">
        <v>1.0692520775623269</v>
      </c>
      <c r="AV314">
        <v>56</v>
      </c>
      <c r="AW314" s="30">
        <v>3.6964285714285716</v>
      </c>
      <c r="AX314" s="29">
        <v>0.8214285714285714</v>
      </c>
      <c r="AY314" t="s">
        <v>1223</v>
      </c>
      <c r="AZ314" s="20" t="s">
        <v>969</v>
      </c>
      <c r="BA314" s="20" t="s">
        <v>68</v>
      </c>
      <c r="BB314" s="20" t="s">
        <v>971</v>
      </c>
      <c r="BC314" s="20">
        <v>141</v>
      </c>
      <c r="BD314" s="23">
        <v>5.5416346160994723E-2</v>
      </c>
      <c r="BE314" s="20"/>
      <c r="BF314" s="20"/>
      <c r="BG314" s="20"/>
    </row>
    <row r="315" spans="1:59" x14ac:dyDescent="0.3">
      <c r="A315" t="s">
        <v>13</v>
      </c>
      <c r="B315" s="20" t="s">
        <v>89</v>
      </c>
      <c r="C315" s="20" t="s">
        <v>973</v>
      </c>
      <c r="D315" s="20" t="s">
        <v>91</v>
      </c>
      <c r="E315" s="20" t="s">
        <v>105</v>
      </c>
      <c r="F315" s="21">
        <v>47</v>
      </c>
      <c r="G315" s="21">
        <v>218</v>
      </c>
      <c r="H315" s="23">
        <v>4.6382978723404253</v>
      </c>
      <c r="I315" s="21">
        <v>167</v>
      </c>
      <c r="J315" s="21">
        <v>38</v>
      </c>
      <c r="K315" s="23">
        <v>0.1743119266055046</v>
      </c>
      <c r="L315" s="21">
        <v>41</v>
      </c>
      <c r="M315" s="21">
        <v>20</v>
      </c>
      <c r="N315" s="21">
        <v>10</v>
      </c>
      <c r="O315" s="21">
        <v>2</v>
      </c>
      <c r="P315" s="21">
        <v>9</v>
      </c>
      <c r="Q315" s="21">
        <v>40</v>
      </c>
      <c r="R315" s="21">
        <v>38</v>
      </c>
      <c r="S315" s="24">
        <v>0.1743119266055046</v>
      </c>
      <c r="T315" s="21">
        <v>48</v>
      </c>
      <c r="U315" s="24">
        <v>0.22018348623853212</v>
      </c>
      <c r="V315" s="21">
        <v>95</v>
      </c>
      <c r="W315" s="24">
        <v>0.43577981651376146</v>
      </c>
      <c r="X315" s="21">
        <v>9</v>
      </c>
      <c r="Y315" s="21">
        <v>2</v>
      </c>
      <c r="Z315" s="22">
        <v>0.246</v>
      </c>
      <c r="AA315" s="23">
        <v>0.2831858407079646</v>
      </c>
      <c r="AB315" s="22">
        <v>0.40799999999999997</v>
      </c>
      <c r="AC315" s="22">
        <v>0.49099999999999999</v>
      </c>
      <c r="AD315" s="22">
        <v>0.89900000000000002</v>
      </c>
      <c r="AE315" s="22">
        <v>0.245</v>
      </c>
      <c r="AF315" s="21">
        <v>10</v>
      </c>
      <c r="AG315" s="21">
        <v>3</v>
      </c>
      <c r="AH315" s="21">
        <v>0</v>
      </c>
      <c r="AI315" s="21">
        <v>82</v>
      </c>
      <c r="AJ315" s="21">
        <v>21</v>
      </c>
      <c r="AK315" s="21">
        <v>3</v>
      </c>
      <c r="AL315" s="21">
        <v>32</v>
      </c>
      <c r="AM315" s="21">
        <v>43</v>
      </c>
      <c r="AN315" s="20" t="s">
        <v>1637</v>
      </c>
      <c r="AO315" s="23">
        <v>38.809541284403664</v>
      </c>
      <c r="AP315" s="21">
        <v>136.77206812462509</v>
      </c>
      <c r="AQ315" s="22">
        <v>0.39477064220183489</v>
      </c>
      <c r="AR315" s="23">
        <v>9.4502236605343768</v>
      </c>
      <c r="AS315" s="23">
        <v>44.971080046113748</v>
      </c>
      <c r="AT315">
        <v>127.91377355696802</v>
      </c>
      <c r="AU315">
        <v>1.0692520775623269</v>
      </c>
      <c r="AV315">
        <v>56</v>
      </c>
      <c r="AW315" s="30">
        <v>3.8928571428571428</v>
      </c>
      <c r="AX315" s="29">
        <v>0.8392857142857143</v>
      </c>
      <c r="AY315" t="s">
        <v>1223</v>
      </c>
      <c r="AZ315" s="20" t="s">
        <v>972</v>
      </c>
      <c r="BA315" s="20" t="s">
        <v>68</v>
      </c>
      <c r="BB315" s="20" t="s">
        <v>974</v>
      </c>
      <c r="BC315" s="20">
        <v>113</v>
      </c>
      <c r="BD315" s="23">
        <v>4.3349649818965032E-2</v>
      </c>
      <c r="BE315" s="20"/>
      <c r="BF315" s="20"/>
      <c r="BG315" s="20"/>
    </row>
    <row r="316" spans="1:59" x14ac:dyDescent="0.3">
      <c r="A316" t="s">
        <v>13</v>
      </c>
      <c r="B316" s="20" t="s">
        <v>123</v>
      </c>
      <c r="C316" s="20" t="s">
        <v>458</v>
      </c>
      <c r="D316" s="20" t="s">
        <v>91</v>
      </c>
      <c r="E316" s="20" t="s">
        <v>101</v>
      </c>
      <c r="F316" s="21">
        <v>46</v>
      </c>
      <c r="G316" s="21">
        <v>201</v>
      </c>
      <c r="H316" s="23">
        <v>4.3695652173913047</v>
      </c>
      <c r="I316" s="21">
        <v>153</v>
      </c>
      <c r="J316" s="21">
        <v>31</v>
      </c>
      <c r="K316" s="23">
        <v>0.15422885572139303</v>
      </c>
      <c r="L316" s="21">
        <v>40</v>
      </c>
      <c r="M316" s="21">
        <v>27</v>
      </c>
      <c r="N316" s="21">
        <v>8</v>
      </c>
      <c r="O316" s="21">
        <v>2</v>
      </c>
      <c r="P316" s="21">
        <v>3</v>
      </c>
      <c r="Q316" s="21">
        <v>32</v>
      </c>
      <c r="R316" s="21">
        <v>41</v>
      </c>
      <c r="S316" s="24">
        <v>0.20398009950248755</v>
      </c>
      <c r="T316" s="21">
        <v>39</v>
      </c>
      <c r="U316" s="24">
        <v>0.19402985074626866</v>
      </c>
      <c r="V316" s="21">
        <v>83</v>
      </c>
      <c r="W316" s="24">
        <v>0.41293532338308458</v>
      </c>
      <c r="X316" s="21">
        <v>18</v>
      </c>
      <c r="Y316" s="21">
        <v>6</v>
      </c>
      <c r="Z316" s="22">
        <v>0.26100000000000001</v>
      </c>
      <c r="AA316" s="23">
        <v>0.33035714285714285</v>
      </c>
      <c r="AB316" s="22">
        <v>0.433</v>
      </c>
      <c r="AC316" s="22">
        <v>0.39900000000000002</v>
      </c>
      <c r="AD316" s="22">
        <v>0.83200000000000007</v>
      </c>
      <c r="AE316" s="22">
        <v>0.13800000000000001</v>
      </c>
      <c r="AF316" s="21">
        <v>6</v>
      </c>
      <c r="AG316" s="21">
        <v>1</v>
      </c>
      <c r="AH316" s="21">
        <v>0</v>
      </c>
      <c r="AI316" s="21">
        <v>61</v>
      </c>
      <c r="AJ316" s="21">
        <v>13</v>
      </c>
      <c r="AK316" s="21">
        <v>3</v>
      </c>
      <c r="AL316" s="21">
        <v>39</v>
      </c>
      <c r="AM316" s="21">
        <v>27</v>
      </c>
      <c r="AN316" s="20" t="s">
        <v>1612</v>
      </c>
      <c r="AO316" s="23">
        <v>32.247761194029849</v>
      </c>
      <c r="AP316" s="21">
        <v>118.92332200789579</v>
      </c>
      <c r="AQ316" s="22">
        <v>0.37980099502487558</v>
      </c>
      <c r="AR316" s="23">
        <v>6.0968456287695174</v>
      </c>
      <c r="AS316" s="23">
        <v>38.847726975106461</v>
      </c>
      <c r="AT316">
        <v>111.22103431308389</v>
      </c>
      <c r="AU316">
        <v>1.0692520775623269</v>
      </c>
      <c r="AV316">
        <v>56</v>
      </c>
      <c r="AW316" s="30">
        <v>3.5892857142857144</v>
      </c>
      <c r="AX316" s="29">
        <v>0.8214285714285714</v>
      </c>
      <c r="AY316" t="s">
        <v>1223</v>
      </c>
      <c r="AZ316" s="20" t="s">
        <v>210</v>
      </c>
      <c r="BA316" s="20" t="s">
        <v>68</v>
      </c>
      <c r="BB316" s="20" t="s">
        <v>684</v>
      </c>
      <c r="BC316" s="20">
        <v>112</v>
      </c>
      <c r="BD316" s="23">
        <v>3.0332565317261282E-2</v>
      </c>
      <c r="BE316" s="20"/>
      <c r="BF316" s="20"/>
      <c r="BG316" s="20"/>
    </row>
    <row r="317" spans="1:59" x14ac:dyDescent="0.3">
      <c r="A317" t="s">
        <v>13</v>
      </c>
      <c r="B317" s="20" t="s">
        <v>150</v>
      </c>
      <c r="C317" s="20" t="s">
        <v>462</v>
      </c>
      <c r="D317" s="20" t="s">
        <v>100</v>
      </c>
      <c r="E317" s="20" t="s">
        <v>101</v>
      </c>
      <c r="F317" s="21">
        <v>45</v>
      </c>
      <c r="G317" s="21">
        <v>199</v>
      </c>
      <c r="H317" s="23">
        <v>4.4222222222222225</v>
      </c>
      <c r="I317" s="21">
        <v>150</v>
      </c>
      <c r="J317" s="21">
        <v>33</v>
      </c>
      <c r="K317" s="23">
        <v>0.16582914572864321</v>
      </c>
      <c r="L317" s="21">
        <v>40</v>
      </c>
      <c r="M317" s="21">
        <v>29</v>
      </c>
      <c r="N317" s="21">
        <v>7</v>
      </c>
      <c r="O317" s="21">
        <v>3</v>
      </c>
      <c r="P317" s="21">
        <v>1</v>
      </c>
      <c r="Q317" s="21">
        <v>28</v>
      </c>
      <c r="R317" s="21">
        <v>44</v>
      </c>
      <c r="S317" s="24">
        <v>0.22110552763819097</v>
      </c>
      <c r="T317" s="21">
        <v>38</v>
      </c>
      <c r="U317" s="24">
        <v>0.19095477386934673</v>
      </c>
      <c r="V317" s="21">
        <v>83</v>
      </c>
      <c r="W317" s="24">
        <v>0.41708542713567837</v>
      </c>
      <c r="X317" s="21">
        <v>3</v>
      </c>
      <c r="Y317" s="21">
        <v>3</v>
      </c>
      <c r="Z317" s="22">
        <v>0.26700000000000002</v>
      </c>
      <c r="AA317" s="23">
        <v>0.35135135135135137</v>
      </c>
      <c r="AB317" s="22">
        <v>0.44700000000000001</v>
      </c>
      <c r="AC317" s="22">
        <v>0.373</v>
      </c>
      <c r="AD317" s="22">
        <v>0.82000000000000006</v>
      </c>
      <c r="AE317" s="22">
        <v>0.10599999999999998</v>
      </c>
      <c r="AF317" s="21">
        <v>5</v>
      </c>
      <c r="AG317" s="21">
        <v>0</v>
      </c>
      <c r="AH317" s="21">
        <v>0</v>
      </c>
      <c r="AI317" s="21">
        <v>56</v>
      </c>
      <c r="AJ317" s="21">
        <v>11</v>
      </c>
      <c r="AK317" s="21">
        <v>1</v>
      </c>
      <c r="AL317" s="21">
        <v>31</v>
      </c>
      <c r="AM317" s="21">
        <v>39</v>
      </c>
      <c r="AN317" s="20" t="s">
        <v>1298</v>
      </c>
      <c r="AO317" s="23">
        <v>30.027638190954775</v>
      </c>
      <c r="AP317" s="21">
        <v>115.69168240722223</v>
      </c>
      <c r="AQ317" s="22">
        <v>0.37999999999999995</v>
      </c>
      <c r="AR317" s="23">
        <v>6.0706170112217341</v>
      </c>
      <c r="AS317" s="23">
        <v>38.495618941177213</v>
      </c>
      <c r="AT317">
        <v>108.1986977953555</v>
      </c>
      <c r="AU317">
        <v>1.0692520775623269</v>
      </c>
      <c r="AV317">
        <v>56</v>
      </c>
      <c r="AW317" s="30">
        <v>3.5535714285714284</v>
      </c>
      <c r="AX317" s="29">
        <v>0.8035714285714286</v>
      </c>
      <c r="AY317" t="s">
        <v>1223</v>
      </c>
      <c r="AZ317" s="20" t="s">
        <v>213</v>
      </c>
      <c r="BA317" s="20" t="s">
        <v>68</v>
      </c>
      <c r="BB317" s="20" t="s">
        <v>688</v>
      </c>
      <c r="BC317" s="20">
        <v>111</v>
      </c>
      <c r="BD317" s="23">
        <v>3.0505613121717259E-2</v>
      </c>
      <c r="BE317" s="20"/>
      <c r="BF317" s="20"/>
      <c r="BG317" s="20"/>
    </row>
    <row r="318" spans="1:59" x14ac:dyDescent="0.3">
      <c r="A318" t="s">
        <v>13</v>
      </c>
      <c r="B318" s="20" t="s">
        <v>98</v>
      </c>
      <c r="C318" s="20" t="s">
        <v>459</v>
      </c>
      <c r="D318" s="20" t="s">
        <v>156</v>
      </c>
      <c r="E318" s="20" t="s">
        <v>105</v>
      </c>
      <c r="F318" s="21">
        <v>39</v>
      </c>
      <c r="G318" s="21">
        <v>170</v>
      </c>
      <c r="H318" s="23">
        <v>4.3589743589743586</v>
      </c>
      <c r="I318" s="21">
        <v>135</v>
      </c>
      <c r="J318" s="21">
        <v>33</v>
      </c>
      <c r="K318" s="23">
        <v>0.19411764705882353</v>
      </c>
      <c r="L318" s="21">
        <v>40</v>
      </c>
      <c r="M318" s="21">
        <v>30</v>
      </c>
      <c r="N318" s="21">
        <v>6</v>
      </c>
      <c r="O318" s="21">
        <v>2</v>
      </c>
      <c r="P318" s="21">
        <v>2</v>
      </c>
      <c r="Q318" s="21">
        <v>20</v>
      </c>
      <c r="R318" s="21">
        <v>27</v>
      </c>
      <c r="S318" s="24">
        <v>0.1588235294117647</v>
      </c>
      <c r="T318" s="21">
        <v>26</v>
      </c>
      <c r="U318" s="24">
        <v>0.15294117647058825</v>
      </c>
      <c r="V318" s="21">
        <v>55</v>
      </c>
      <c r="W318" s="24">
        <v>0.3235294117647059</v>
      </c>
      <c r="X318" s="21">
        <v>27</v>
      </c>
      <c r="Y318" s="21">
        <v>4</v>
      </c>
      <c r="Z318" s="22">
        <v>0.29599999999999999</v>
      </c>
      <c r="AA318" s="23">
        <v>0.34862385321100919</v>
      </c>
      <c r="AB318" s="22">
        <v>0.42899999999999999</v>
      </c>
      <c r="AC318" s="22">
        <v>0.41499999999999998</v>
      </c>
      <c r="AD318" s="22">
        <v>0.84399999999999997</v>
      </c>
      <c r="AE318" s="22">
        <v>0.11899999999999999</v>
      </c>
      <c r="AF318" s="21">
        <v>6</v>
      </c>
      <c r="AG318" s="21">
        <v>2</v>
      </c>
      <c r="AH318" s="21">
        <v>0</v>
      </c>
      <c r="AI318" s="21">
        <v>56</v>
      </c>
      <c r="AJ318" s="21">
        <v>10</v>
      </c>
      <c r="AK318" s="21">
        <v>0</v>
      </c>
      <c r="AL318" s="21">
        <v>37</v>
      </c>
      <c r="AM318" s="21">
        <v>32</v>
      </c>
      <c r="AN318" s="20" t="s">
        <v>1638</v>
      </c>
      <c r="AO318" s="23">
        <v>32.332588235294118</v>
      </c>
      <c r="AP318" s="21">
        <v>122.11836443232519</v>
      </c>
      <c r="AQ318" s="22">
        <v>0.38064705882352939</v>
      </c>
      <c r="AR318" s="23">
        <v>5.2816064046049824</v>
      </c>
      <c r="AS318" s="23">
        <v>32.981356797029257</v>
      </c>
      <c r="AT318">
        <v>114.20914393800362</v>
      </c>
      <c r="AU318">
        <v>1.0692520775623269</v>
      </c>
      <c r="AV318">
        <v>56</v>
      </c>
      <c r="AW318" s="30">
        <v>3.0357142857142856</v>
      </c>
      <c r="AX318" s="29">
        <v>0.6964285714285714</v>
      </c>
      <c r="AY318" t="s">
        <v>1223</v>
      </c>
      <c r="AZ318" s="20" t="s">
        <v>215</v>
      </c>
      <c r="BA318" s="20" t="s">
        <v>68</v>
      </c>
      <c r="BB318" s="20" t="s">
        <v>685</v>
      </c>
      <c r="BC318" s="20">
        <v>109</v>
      </c>
      <c r="BD318" s="23">
        <v>3.1068272968264601E-2</v>
      </c>
      <c r="BE318" s="20"/>
      <c r="BF318" s="20"/>
      <c r="BG318" s="20"/>
    </row>
    <row r="319" spans="1:59" x14ac:dyDescent="0.3">
      <c r="A319" t="s">
        <v>13</v>
      </c>
      <c r="B319" s="20" t="s">
        <v>119</v>
      </c>
      <c r="C319" s="20" t="s">
        <v>1242</v>
      </c>
      <c r="D319" s="20" t="s">
        <v>156</v>
      </c>
      <c r="E319" s="20" t="s">
        <v>101</v>
      </c>
      <c r="F319" s="21">
        <v>34</v>
      </c>
      <c r="G319" s="21">
        <v>158</v>
      </c>
      <c r="H319" s="23">
        <v>4.6470588235294121</v>
      </c>
      <c r="I319" s="21">
        <v>115</v>
      </c>
      <c r="J319" s="21">
        <v>30</v>
      </c>
      <c r="K319" s="23">
        <v>0.189873417721519</v>
      </c>
      <c r="L319" s="21">
        <v>46</v>
      </c>
      <c r="M319" s="21">
        <v>35</v>
      </c>
      <c r="N319" s="21">
        <v>8</v>
      </c>
      <c r="O319" s="21">
        <v>1</v>
      </c>
      <c r="P319" s="21">
        <v>2</v>
      </c>
      <c r="Q319" s="21">
        <v>37</v>
      </c>
      <c r="R319" s="21">
        <v>32</v>
      </c>
      <c r="S319" s="24">
        <v>0.20253164556962025</v>
      </c>
      <c r="T319" s="21">
        <v>26</v>
      </c>
      <c r="U319" s="24">
        <v>0.16455696202531644</v>
      </c>
      <c r="V319" s="21">
        <v>60</v>
      </c>
      <c r="W319" s="24">
        <v>0.379746835443038</v>
      </c>
      <c r="X319" s="21">
        <v>10</v>
      </c>
      <c r="Y319" s="21">
        <v>0</v>
      </c>
      <c r="Z319" s="22">
        <v>0.4</v>
      </c>
      <c r="AA319" s="23">
        <v>0.48351648351648352</v>
      </c>
      <c r="AB319" s="22">
        <v>0.53800000000000003</v>
      </c>
      <c r="AC319" s="22">
        <v>0.53900000000000003</v>
      </c>
      <c r="AD319" s="22">
        <v>1.077</v>
      </c>
      <c r="AE319" s="22">
        <v>0.13900000000000001</v>
      </c>
      <c r="AF319" s="21">
        <v>7</v>
      </c>
      <c r="AG319" s="21">
        <v>4</v>
      </c>
      <c r="AH319" s="21">
        <v>0</v>
      </c>
      <c r="AI319" s="21">
        <v>62</v>
      </c>
      <c r="AJ319" s="21">
        <v>11</v>
      </c>
      <c r="AK319" s="21">
        <v>2</v>
      </c>
      <c r="AL319" s="21">
        <v>20</v>
      </c>
      <c r="AM319" s="21">
        <v>24</v>
      </c>
      <c r="AN319" s="20" t="s">
        <v>1367</v>
      </c>
      <c r="AO319" s="23">
        <v>41.720632911392407</v>
      </c>
      <c r="AP319" s="21">
        <v>183.47229088343866</v>
      </c>
      <c r="AQ319" s="22">
        <v>0.4699367088607595</v>
      </c>
      <c r="AR319" s="23">
        <v>17.176408612361769</v>
      </c>
      <c r="AS319" s="23">
        <v>42.920882506497279</v>
      </c>
      <c r="AT319">
        <v>171.58937048943358</v>
      </c>
      <c r="AU319">
        <v>1.0692520775623269</v>
      </c>
      <c r="AV319">
        <v>56</v>
      </c>
      <c r="AW319" s="30">
        <v>2.8214285714285716</v>
      </c>
      <c r="AX319" s="29">
        <v>0.6071428571428571</v>
      </c>
      <c r="AY319" t="s">
        <v>1223</v>
      </c>
      <c r="AZ319" s="20" t="s">
        <v>1241</v>
      </c>
      <c r="BA319" s="20" t="s">
        <v>68</v>
      </c>
      <c r="BB319" s="20" t="s">
        <v>1243</v>
      </c>
      <c r="BC319" s="20">
        <v>91</v>
      </c>
      <c r="BD319" s="23">
        <v>0.10871144691368208</v>
      </c>
      <c r="BE319" s="20"/>
      <c r="BF319" s="20"/>
      <c r="BG319" s="20"/>
    </row>
    <row r="320" spans="1:59" x14ac:dyDescent="0.3">
      <c r="A320" t="s">
        <v>13</v>
      </c>
      <c r="B320" s="20" t="s">
        <v>176</v>
      </c>
      <c r="C320" s="20" t="s">
        <v>463</v>
      </c>
      <c r="D320" s="20" t="s">
        <v>100</v>
      </c>
      <c r="E320" s="20" t="s">
        <v>101</v>
      </c>
      <c r="F320" s="21">
        <v>31</v>
      </c>
      <c r="G320" s="21">
        <v>127</v>
      </c>
      <c r="H320" s="23">
        <v>4.096774193548387</v>
      </c>
      <c r="I320" s="21">
        <v>109</v>
      </c>
      <c r="J320" s="21">
        <v>18</v>
      </c>
      <c r="K320" s="23">
        <v>0.14173228346456693</v>
      </c>
      <c r="L320" s="21">
        <v>26</v>
      </c>
      <c r="M320" s="21">
        <v>19</v>
      </c>
      <c r="N320" s="21">
        <v>6</v>
      </c>
      <c r="O320" s="21">
        <v>1</v>
      </c>
      <c r="P320" s="21">
        <v>0</v>
      </c>
      <c r="Q320" s="21">
        <v>15</v>
      </c>
      <c r="R320" s="21">
        <v>16</v>
      </c>
      <c r="S320" s="24">
        <v>0.12598425196850394</v>
      </c>
      <c r="T320" s="21">
        <v>34</v>
      </c>
      <c r="U320" s="24">
        <v>0.26771653543307089</v>
      </c>
      <c r="V320" s="21">
        <v>50</v>
      </c>
      <c r="W320" s="24">
        <v>0.39370078740157483</v>
      </c>
      <c r="X320" s="21">
        <v>2</v>
      </c>
      <c r="Y320" s="21">
        <v>1</v>
      </c>
      <c r="Z320" s="22">
        <v>0.23899999999999999</v>
      </c>
      <c r="AA320" s="23">
        <v>0.34666666666666668</v>
      </c>
      <c r="AB320" s="22">
        <v>0.34100000000000003</v>
      </c>
      <c r="AC320" s="22">
        <v>0.312</v>
      </c>
      <c r="AD320" s="22">
        <v>0.65300000000000002</v>
      </c>
      <c r="AE320" s="22">
        <v>7.3000000000000009E-2</v>
      </c>
      <c r="AF320" s="21">
        <v>1</v>
      </c>
      <c r="AG320" s="21">
        <v>0</v>
      </c>
      <c r="AH320" s="21">
        <v>1</v>
      </c>
      <c r="AI320" s="21">
        <v>34</v>
      </c>
      <c r="AJ320" s="21">
        <v>7</v>
      </c>
      <c r="AK320" s="21">
        <v>3</v>
      </c>
      <c r="AL320" s="21">
        <v>28</v>
      </c>
      <c r="AM320" s="21">
        <v>15</v>
      </c>
      <c r="AN320" s="20" t="s">
        <v>1656</v>
      </c>
      <c r="AO320" s="23">
        <v>12.277322834645672</v>
      </c>
      <c r="AP320" s="21">
        <v>71.818996349860157</v>
      </c>
      <c r="AQ320" s="22">
        <v>0.30087301587301585</v>
      </c>
      <c r="AR320" s="23">
        <v>-4.8641584240871101</v>
      </c>
      <c r="AS320" s="23">
        <v>15.829184516135735</v>
      </c>
      <c r="AT320">
        <v>67.167506948962483</v>
      </c>
      <c r="AU320">
        <v>1.0692520775623269</v>
      </c>
      <c r="AV320">
        <v>56</v>
      </c>
      <c r="AW320" s="30">
        <v>2.2678571428571428</v>
      </c>
      <c r="AX320" s="29">
        <v>0.5535714285714286</v>
      </c>
      <c r="AY320" t="s">
        <v>1224</v>
      </c>
      <c r="AZ320" s="20" t="s">
        <v>214</v>
      </c>
      <c r="BA320" s="20" t="s">
        <v>68</v>
      </c>
      <c r="BB320" s="20" t="s">
        <v>689</v>
      </c>
      <c r="BC320" s="20">
        <v>75</v>
      </c>
      <c r="BD320" s="23">
        <v>-3.8300460032181967E-2</v>
      </c>
      <c r="BE320" s="20"/>
      <c r="BF320" s="20"/>
      <c r="BG320" s="20"/>
    </row>
    <row r="321" spans="1:59" x14ac:dyDescent="0.3">
      <c r="A321" t="s">
        <v>13</v>
      </c>
      <c r="B321" s="20" t="s">
        <v>161</v>
      </c>
      <c r="C321" s="20" t="s">
        <v>465</v>
      </c>
      <c r="D321" s="20" t="s">
        <v>91</v>
      </c>
      <c r="E321" s="20" t="s">
        <v>113</v>
      </c>
      <c r="F321" s="21">
        <v>36</v>
      </c>
      <c r="G321" s="21">
        <v>137</v>
      </c>
      <c r="H321" s="23">
        <v>3.8055555555555554</v>
      </c>
      <c r="I321" s="21">
        <v>103</v>
      </c>
      <c r="J321" s="21">
        <v>21</v>
      </c>
      <c r="K321" s="23">
        <v>0.15328467153284672</v>
      </c>
      <c r="L321" s="21">
        <v>30</v>
      </c>
      <c r="M321" s="21">
        <v>20</v>
      </c>
      <c r="N321" s="21">
        <v>9</v>
      </c>
      <c r="O321" s="21">
        <v>1</v>
      </c>
      <c r="P321" s="21">
        <v>0</v>
      </c>
      <c r="Q321" s="21">
        <v>32</v>
      </c>
      <c r="R321" s="21">
        <v>30</v>
      </c>
      <c r="S321" s="24">
        <v>0.21897810218978103</v>
      </c>
      <c r="T321" s="21">
        <v>16</v>
      </c>
      <c r="U321" s="24">
        <v>0.11678832116788321</v>
      </c>
      <c r="V321" s="21">
        <v>46</v>
      </c>
      <c r="W321" s="24">
        <v>0.33576642335766421</v>
      </c>
      <c r="X321" s="21">
        <v>7</v>
      </c>
      <c r="Y321" s="21">
        <v>3</v>
      </c>
      <c r="Z321" s="22">
        <v>0.29099999999999998</v>
      </c>
      <c r="AA321" s="23">
        <v>0.33333333333333331</v>
      </c>
      <c r="AB321" s="22">
        <v>0.441</v>
      </c>
      <c r="AC321" s="22">
        <v>0.39800000000000002</v>
      </c>
      <c r="AD321" s="22">
        <v>0.83899999999999997</v>
      </c>
      <c r="AE321" s="22">
        <v>0.10700000000000004</v>
      </c>
      <c r="AF321" s="21">
        <v>0</v>
      </c>
      <c r="AG321" s="21">
        <v>3</v>
      </c>
      <c r="AH321" s="21">
        <v>1</v>
      </c>
      <c r="AI321" s="21">
        <v>41</v>
      </c>
      <c r="AJ321" s="21">
        <v>10</v>
      </c>
      <c r="AK321" s="21">
        <v>2</v>
      </c>
      <c r="AL321" s="21">
        <v>32</v>
      </c>
      <c r="AM321" s="21">
        <v>26</v>
      </c>
      <c r="AN321" s="20" t="s">
        <v>1589</v>
      </c>
      <c r="AO321" s="23">
        <v>21.887591240875913</v>
      </c>
      <c r="AP321" s="21">
        <v>120.74927967336065</v>
      </c>
      <c r="AQ321" s="22">
        <v>0.37904411764705881</v>
      </c>
      <c r="AR321" s="23">
        <v>4.0653943173683631</v>
      </c>
      <c r="AS321" s="23">
        <v>26.388134339498517</v>
      </c>
      <c r="AT321">
        <v>112.92873047171811</v>
      </c>
      <c r="AU321">
        <v>1.0692520775623269</v>
      </c>
      <c r="AV321">
        <v>56</v>
      </c>
      <c r="AW321" s="30">
        <v>2.4464285714285716</v>
      </c>
      <c r="AX321" s="29">
        <v>0.6428571428571429</v>
      </c>
      <c r="AY321" t="s">
        <v>1224</v>
      </c>
      <c r="AZ321" s="20" t="s">
        <v>218</v>
      </c>
      <c r="BA321" s="20" t="s">
        <v>68</v>
      </c>
      <c r="BB321" s="20" t="s">
        <v>691</v>
      </c>
      <c r="BC321" s="20">
        <v>90</v>
      </c>
      <c r="BD321" s="23">
        <v>2.9674411075681483E-2</v>
      </c>
      <c r="BE321" s="20"/>
      <c r="BF321" s="20"/>
      <c r="BG321" s="20"/>
    </row>
    <row r="322" spans="1:59" x14ac:dyDescent="0.3">
      <c r="A322" t="s">
        <v>13</v>
      </c>
      <c r="B322" s="20" t="s">
        <v>189</v>
      </c>
      <c r="C322" s="20" t="s">
        <v>461</v>
      </c>
      <c r="D322" s="20" t="s">
        <v>109</v>
      </c>
      <c r="E322" s="20" t="s">
        <v>105</v>
      </c>
      <c r="F322" s="21">
        <v>35</v>
      </c>
      <c r="G322" s="21">
        <v>131</v>
      </c>
      <c r="H322" s="23">
        <v>3.7428571428571429</v>
      </c>
      <c r="I322" s="21">
        <v>98</v>
      </c>
      <c r="J322" s="21">
        <v>29</v>
      </c>
      <c r="K322" s="23">
        <v>0.22137404580152673</v>
      </c>
      <c r="L322" s="21">
        <v>30</v>
      </c>
      <c r="M322" s="21">
        <v>26</v>
      </c>
      <c r="N322" s="21">
        <v>2</v>
      </c>
      <c r="O322" s="21">
        <v>0</v>
      </c>
      <c r="P322" s="21">
        <v>2</v>
      </c>
      <c r="Q322" s="21">
        <v>13</v>
      </c>
      <c r="R322" s="21">
        <v>16</v>
      </c>
      <c r="S322" s="24">
        <v>0.12213740458015267</v>
      </c>
      <c r="T322" s="21">
        <v>22</v>
      </c>
      <c r="U322" s="24">
        <v>0.16793893129770993</v>
      </c>
      <c r="V322" s="21">
        <v>40</v>
      </c>
      <c r="W322" s="24">
        <v>0.30534351145038169</v>
      </c>
      <c r="X322" s="21">
        <v>22</v>
      </c>
      <c r="Y322" s="21">
        <v>4</v>
      </c>
      <c r="Z322" s="22">
        <v>0.30599999999999999</v>
      </c>
      <c r="AA322" s="23">
        <v>0.3783783783783784</v>
      </c>
      <c r="AB322" s="22">
        <v>0.46</v>
      </c>
      <c r="AC322" s="22">
        <v>0.38800000000000001</v>
      </c>
      <c r="AD322" s="22">
        <v>0.84800000000000009</v>
      </c>
      <c r="AE322" s="22">
        <v>8.2000000000000017E-2</v>
      </c>
      <c r="AF322" s="21">
        <v>12</v>
      </c>
      <c r="AG322" s="21">
        <v>0</v>
      </c>
      <c r="AH322" s="21">
        <v>5</v>
      </c>
      <c r="AI322" s="21">
        <v>38</v>
      </c>
      <c r="AJ322" s="21">
        <v>4</v>
      </c>
      <c r="AK322" s="21">
        <v>1</v>
      </c>
      <c r="AL322" s="21">
        <v>28</v>
      </c>
      <c r="AM322" s="21">
        <v>17</v>
      </c>
      <c r="AN322" s="20" t="s">
        <v>1657</v>
      </c>
      <c r="AO322" s="23">
        <v>23.99969465648855</v>
      </c>
      <c r="AP322" s="21">
        <v>123.06504770394557</v>
      </c>
      <c r="AQ322" s="22">
        <v>0.39333333333333337</v>
      </c>
      <c r="AR322" s="23">
        <v>5.5150758986551152</v>
      </c>
      <c r="AS322" s="23">
        <v>26.860177671640884</v>
      </c>
      <c r="AT322">
        <v>115.09451352622888</v>
      </c>
      <c r="AU322">
        <v>1.0692520775623269</v>
      </c>
      <c r="AV322">
        <v>56</v>
      </c>
      <c r="AW322" s="30">
        <v>2.3392857142857144</v>
      </c>
      <c r="AX322" s="29">
        <v>0.625</v>
      </c>
      <c r="AY322" t="s">
        <v>1224</v>
      </c>
      <c r="AZ322" s="20" t="s">
        <v>216</v>
      </c>
      <c r="BA322" s="20" t="s">
        <v>68</v>
      </c>
      <c r="BB322" s="20" t="s">
        <v>687</v>
      </c>
      <c r="BC322" s="20">
        <v>74</v>
      </c>
      <c r="BD322" s="23">
        <v>4.2099816020268056E-2</v>
      </c>
      <c r="BE322" s="20"/>
      <c r="BF322" s="20"/>
      <c r="BG322" s="20"/>
    </row>
    <row r="323" spans="1:59" x14ac:dyDescent="0.3">
      <c r="A323" t="s">
        <v>13</v>
      </c>
      <c r="B323" s="20" t="s">
        <v>211</v>
      </c>
      <c r="C323" s="20" t="s">
        <v>460</v>
      </c>
      <c r="D323" s="20" t="s">
        <v>91</v>
      </c>
      <c r="E323" s="20" t="s">
        <v>101</v>
      </c>
      <c r="F323" s="21">
        <v>24</v>
      </c>
      <c r="G323" s="21">
        <v>103</v>
      </c>
      <c r="H323" s="23">
        <v>4.291666666666667</v>
      </c>
      <c r="I323" s="21">
        <v>91</v>
      </c>
      <c r="J323" s="21">
        <v>17</v>
      </c>
      <c r="K323" s="23">
        <v>0.1650485436893204</v>
      </c>
      <c r="L323" s="21">
        <v>23</v>
      </c>
      <c r="M323" s="21">
        <v>9</v>
      </c>
      <c r="N323" s="21">
        <v>12</v>
      </c>
      <c r="O323" s="21">
        <v>1</v>
      </c>
      <c r="P323" s="21">
        <v>1</v>
      </c>
      <c r="Q323" s="21">
        <v>20</v>
      </c>
      <c r="R323" s="21">
        <v>8</v>
      </c>
      <c r="S323" s="24">
        <v>7.7669902912621352E-2</v>
      </c>
      <c r="T323" s="21">
        <v>15</v>
      </c>
      <c r="U323" s="24">
        <v>0.14563106796116504</v>
      </c>
      <c r="V323" s="21">
        <v>24</v>
      </c>
      <c r="W323" s="24">
        <v>0.23300970873786409</v>
      </c>
      <c r="X323" s="21">
        <v>1</v>
      </c>
      <c r="Y323" s="21">
        <v>0</v>
      </c>
      <c r="Z323" s="22">
        <v>0.253</v>
      </c>
      <c r="AA323" s="23">
        <v>0.29333333333333333</v>
      </c>
      <c r="AB323" s="22">
        <v>0.34</v>
      </c>
      <c r="AC323" s="22">
        <v>0.44</v>
      </c>
      <c r="AD323" s="22">
        <v>0.78</v>
      </c>
      <c r="AE323" s="22">
        <v>0.187</v>
      </c>
      <c r="AF323" s="21">
        <v>4</v>
      </c>
      <c r="AG323" s="21">
        <v>0</v>
      </c>
      <c r="AH323" s="21">
        <v>0</v>
      </c>
      <c r="AI323" s="21">
        <v>40</v>
      </c>
      <c r="AJ323" s="21">
        <v>14</v>
      </c>
      <c r="AK323" s="21">
        <v>0</v>
      </c>
      <c r="AL323" s="21">
        <v>24</v>
      </c>
      <c r="AM323" s="21">
        <v>23</v>
      </c>
      <c r="AN323" s="20" t="s">
        <v>1383</v>
      </c>
      <c r="AO323" s="23">
        <v>14.829126213592234</v>
      </c>
      <c r="AP323" s="21">
        <v>105.48192701326222</v>
      </c>
      <c r="AQ323" s="22">
        <v>0.34339805825242714</v>
      </c>
      <c r="AR323" s="23">
        <v>-0.13618271802833937</v>
      </c>
      <c r="AS323" s="23">
        <v>16.646607225616961</v>
      </c>
      <c r="AT323">
        <v>98.650195989087209</v>
      </c>
      <c r="AU323">
        <v>1.0692520775623269</v>
      </c>
      <c r="AV323">
        <v>56</v>
      </c>
      <c r="AW323" s="30">
        <v>1.8392857142857142</v>
      </c>
      <c r="AX323" s="29">
        <v>0.42857142857142855</v>
      </c>
      <c r="AY323" t="s">
        <v>1224</v>
      </c>
      <c r="AZ323" s="20" t="s">
        <v>212</v>
      </c>
      <c r="BA323" s="20" t="s">
        <v>68</v>
      </c>
      <c r="BB323" s="20" t="s">
        <v>686</v>
      </c>
      <c r="BC323" s="20">
        <v>75</v>
      </c>
      <c r="BD323" s="23">
        <v>-1.3221623109547511E-3</v>
      </c>
      <c r="BE323" s="20"/>
      <c r="BF323" s="20"/>
      <c r="BG323" s="20"/>
    </row>
    <row r="324" spans="1:59" x14ac:dyDescent="0.3">
      <c r="A324" t="s">
        <v>13</v>
      </c>
      <c r="B324" s="20" t="s">
        <v>125</v>
      </c>
      <c r="C324" s="20" t="s">
        <v>850</v>
      </c>
      <c r="D324" s="20" t="s">
        <v>91</v>
      </c>
      <c r="E324" s="20" t="s">
        <v>105</v>
      </c>
      <c r="F324" s="21">
        <v>27</v>
      </c>
      <c r="G324" s="21">
        <v>112</v>
      </c>
      <c r="H324" s="23">
        <v>4.1481481481481479</v>
      </c>
      <c r="I324" s="21">
        <v>80</v>
      </c>
      <c r="J324" s="21">
        <v>22</v>
      </c>
      <c r="K324" s="23">
        <v>0.19642857142857142</v>
      </c>
      <c r="L324" s="21">
        <v>17</v>
      </c>
      <c r="M324" s="21">
        <v>15</v>
      </c>
      <c r="N324" s="21">
        <v>2</v>
      </c>
      <c r="O324" s="21">
        <v>0</v>
      </c>
      <c r="P324" s="21">
        <v>0</v>
      </c>
      <c r="Q324" s="21">
        <v>8</v>
      </c>
      <c r="R324" s="21">
        <v>23</v>
      </c>
      <c r="S324" s="24">
        <v>0.20535714285714285</v>
      </c>
      <c r="T324" s="21">
        <v>26</v>
      </c>
      <c r="U324" s="24">
        <v>0.23214285714285715</v>
      </c>
      <c r="V324" s="21">
        <v>49</v>
      </c>
      <c r="W324" s="24">
        <v>0.4375</v>
      </c>
      <c r="X324" s="21">
        <v>15</v>
      </c>
      <c r="Y324" s="21">
        <v>1</v>
      </c>
      <c r="Z324" s="22">
        <v>0.21199999999999999</v>
      </c>
      <c r="AA324" s="23">
        <v>0.31481481481481483</v>
      </c>
      <c r="AB324" s="22">
        <v>0.42699999999999999</v>
      </c>
      <c r="AC324" s="22">
        <v>0.23699999999999999</v>
      </c>
      <c r="AD324" s="22">
        <v>0.66399999999999992</v>
      </c>
      <c r="AE324" s="22">
        <v>2.4999999999999994E-2</v>
      </c>
      <c r="AF324" s="21">
        <v>7</v>
      </c>
      <c r="AG324" s="21">
        <v>0</v>
      </c>
      <c r="AH324" s="21">
        <v>2</v>
      </c>
      <c r="AI324" s="21">
        <v>19</v>
      </c>
      <c r="AJ324" s="21">
        <v>2</v>
      </c>
      <c r="AK324" s="21">
        <v>1</v>
      </c>
      <c r="AL324" s="21">
        <v>26</v>
      </c>
      <c r="AM324" s="21">
        <v>13</v>
      </c>
      <c r="AN324" s="20" t="s">
        <v>367</v>
      </c>
      <c r="AO324" s="23">
        <v>14.319642857142856</v>
      </c>
      <c r="AP324" s="21">
        <v>74.419630558597859</v>
      </c>
      <c r="AQ324" s="22">
        <v>0.33454545454545453</v>
      </c>
      <c r="AR324" s="23">
        <v>-1.0102488007233947</v>
      </c>
      <c r="AS324" s="23">
        <v>17.238998516638485</v>
      </c>
      <c r="AT324">
        <v>69.599706299621317</v>
      </c>
      <c r="AU324">
        <v>1.0692520775623269</v>
      </c>
      <c r="AV324">
        <v>56</v>
      </c>
      <c r="AW324" s="30">
        <v>2</v>
      </c>
      <c r="AX324" s="29">
        <v>0.48214285714285715</v>
      </c>
      <c r="AY324" t="s">
        <v>1224</v>
      </c>
      <c r="AZ324" s="20" t="s">
        <v>849</v>
      </c>
      <c r="BA324" s="20" t="s">
        <v>68</v>
      </c>
      <c r="BB324" s="20" t="s">
        <v>851</v>
      </c>
      <c r="BC324" s="20">
        <v>54</v>
      </c>
      <c r="BD324" s="23">
        <v>-9.0200785778874523E-3</v>
      </c>
      <c r="BE324" s="20"/>
      <c r="BF324" s="20"/>
      <c r="BG324" s="20"/>
    </row>
    <row r="325" spans="1:59" x14ac:dyDescent="0.3">
      <c r="A325" t="s">
        <v>13</v>
      </c>
      <c r="B325" s="20" t="s">
        <v>106</v>
      </c>
      <c r="C325" s="20" t="s">
        <v>464</v>
      </c>
      <c r="D325" s="20" t="s">
        <v>109</v>
      </c>
      <c r="E325" s="20" t="s">
        <v>105</v>
      </c>
      <c r="F325" s="21">
        <v>29</v>
      </c>
      <c r="G325" s="21">
        <v>112</v>
      </c>
      <c r="H325" s="23">
        <v>3.8620689655172415</v>
      </c>
      <c r="I325" s="21">
        <v>90</v>
      </c>
      <c r="J325" s="21">
        <v>24</v>
      </c>
      <c r="K325" s="23">
        <v>0.21428571428571427</v>
      </c>
      <c r="L325" s="21">
        <v>26</v>
      </c>
      <c r="M325" s="21">
        <v>25</v>
      </c>
      <c r="N325" s="21">
        <v>1</v>
      </c>
      <c r="O325" s="21">
        <v>0</v>
      </c>
      <c r="P325" s="21">
        <v>0</v>
      </c>
      <c r="Q325" s="21">
        <v>8</v>
      </c>
      <c r="R325" s="21">
        <v>14</v>
      </c>
      <c r="S325" s="24">
        <v>0.125</v>
      </c>
      <c r="T325" s="21">
        <v>15</v>
      </c>
      <c r="U325" s="24">
        <v>0.13392857142857142</v>
      </c>
      <c r="V325" s="21">
        <v>29</v>
      </c>
      <c r="W325" s="24">
        <v>0.25892857142857145</v>
      </c>
      <c r="X325" s="21">
        <v>18</v>
      </c>
      <c r="Y325" s="21">
        <v>4</v>
      </c>
      <c r="Z325" s="22">
        <v>0.28899999999999998</v>
      </c>
      <c r="AA325" s="23">
        <v>0.34210526315789475</v>
      </c>
      <c r="AB325" s="22">
        <v>0.39800000000000002</v>
      </c>
      <c r="AC325" s="22">
        <v>0.3</v>
      </c>
      <c r="AD325" s="22">
        <v>0.69799999999999995</v>
      </c>
      <c r="AE325" s="22">
        <v>1.100000000000001E-2</v>
      </c>
      <c r="AF325" s="21">
        <v>3</v>
      </c>
      <c r="AG325" s="21">
        <v>1</v>
      </c>
      <c r="AH325" s="21">
        <v>4</v>
      </c>
      <c r="AI325" s="21">
        <v>27</v>
      </c>
      <c r="AJ325" s="21">
        <v>1</v>
      </c>
      <c r="AK325" s="21">
        <v>4</v>
      </c>
      <c r="AL325" s="21">
        <v>41</v>
      </c>
      <c r="AM325" s="21">
        <v>12</v>
      </c>
      <c r="AN325" s="20" t="s">
        <v>1658</v>
      </c>
      <c r="AO325" s="23">
        <v>13.556250000000002</v>
      </c>
      <c r="AP325" s="21">
        <v>83.536905772512512</v>
      </c>
      <c r="AQ325" s="22">
        <v>0.32722222222222225</v>
      </c>
      <c r="AR325" s="23">
        <v>-1.7234679487251479</v>
      </c>
      <c r="AS325" s="23">
        <v>16.52577936863673</v>
      </c>
      <c r="AT325">
        <v>78.126484414189164</v>
      </c>
      <c r="AU325">
        <v>1.0692520775623269</v>
      </c>
      <c r="AV325">
        <v>56</v>
      </c>
      <c r="AW325" s="30">
        <v>2</v>
      </c>
      <c r="AX325" s="29">
        <v>0.5178571428571429</v>
      </c>
      <c r="AY325" t="s">
        <v>1224</v>
      </c>
      <c r="AZ325" s="20" t="s">
        <v>217</v>
      </c>
      <c r="BA325" s="20" t="s">
        <v>68</v>
      </c>
      <c r="BB325" s="20" t="s">
        <v>690</v>
      </c>
      <c r="BC325" s="20">
        <v>76</v>
      </c>
      <c r="BD325" s="23">
        <v>-1.5388106685045963E-2</v>
      </c>
      <c r="BE325" s="20"/>
      <c r="BF325" s="20"/>
      <c r="BG325" s="20"/>
    </row>
    <row r="326" spans="1:59" x14ac:dyDescent="0.3">
      <c r="A326" t="s">
        <v>13</v>
      </c>
      <c r="B326" s="20" t="s">
        <v>103</v>
      </c>
      <c r="C326" s="20" t="s">
        <v>457</v>
      </c>
      <c r="D326" s="20" t="s">
        <v>91</v>
      </c>
      <c r="E326" s="20" t="s">
        <v>101</v>
      </c>
      <c r="F326" s="21">
        <v>28</v>
      </c>
      <c r="G326" s="21">
        <v>106</v>
      </c>
      <c r="H326" s="23">
        <v>3.7857142857142856</v>
      </c>
      <c r="I326" s="21">
        <v>89</v>
      </c>
      <c r="J326" s="21">
        <v>9</v>
      </c>
      <c r="K326" s="23">
        <v>8.4905660377358486E-2</v>
      </c>
      <c r="L326" s="21">
        <v>21</v>
      </c>
      <c r="M326" s="21">
        <v>17</v>
      </c>
      <c r="N326" s="21">
        <v>3</v>
      </c>
      <c r="O326" s="21">
        <v>1</v>
      </c>
      <c r="P326" s="21">
        <v>0</v>
      </c>
      <c r="Q326" s="21">
        <v>16</v>
      </c>
      <c r="R326" s="21">
        <v>12</v>
      </c>
      <c r="S326" s="24">
        <v>0.11320754716981132</v>
      </c>
      <c r="T326" s="21">
        <v>19</v>
      </c>
      <c r="U326" s="24">
        <v>0.17924528301886791</v>
      </c>
      <c r="V326" s="21">
        <v>31</v>
      </c>
      <c r="W326" s="24">
        <v>0.29245283018867924</v>
      </c>
      <c r="X326" s="21">
        <v>7</v>
      </c>
      <c r="Y326" s="21">
        <v>3</v>
      </c>
      <c r="Z326" s="22">
        <v>0.23599999999999999</v>
      </c>
      <c r="AA326" s="23">
        <v>0.3</v>
      </c>
      <c r="AB326" s="22">
        <v>0.35199999999999998</v>
      </c>
      <c r="AC326" s="22">
        <v>0.29199999999999998</v>
      </c>
      <c r="AD326" s="22">
        <v>0.64399999999999991</v>
      </c>
      <c r="AE326" s="22">
        <v>5.5999999999999994E-2</v>
      </c>
      <c r="AF326" s="21">
        <v>4</v>
      </c>
      <c r="AG326" s="21">
        <v>0</v>
      </c>
      <c r="AH326" s="21">
        <v>1</v>
      </c>
      <c r="AI326" s="21">
        <v>26</v>
      </c>
      <c r="AJ326" s="21">
        <v>4</v>
      </c>
      <c r="AK326" s="21">
        <v>4</v>
      </c>
      <c r="AL326" s="21">
        <v>25</v>
      </c>
      <c r="AM326" s="21">
        <v>20</v>
      </c>
      <c r="AN326" s="20" t="s">
        <v>855</v>
      </c>
      <c r="AO326" s="23">
        <v>9.7132075471698105</v>
      </c>
      <c r="AP326" s="21">
        <v>69.393436790542751</v>
      </c>
      <c r="AQ326" s="22">
        <v>0.30209523809523808</v>
      </c>
      <c r="AR326" s="23">
        <v>-3.9471917585803689</v>
      </c>
      <c r="AS326" s="23">
        <v>13.324417309637123</v>
      </c>
      <c r="AT326">
        <v>64.899043216025731</v>
      </c>
      <c r="AU326">
        <v>1.0692520775623269</v>
      </c>
      <c r="AV326">
        <v>56</v>
      </c>
      <c r="AW326" s="30">
        <v>1.8928571428571428</v>
      </c>
      <c r="AX326" s="29">
        <v>0.5</v>
      </c>
      <c r="AY326" t="s">
        <v>1224</v>
      </c>
      <c r="AZ326" s="20" t="s">
        <v>209</v>
      </c>
      <c r="BA326" s="20" t="s">
        <v>68</v>
      </c>
      <c r="BB326" s="20" t="s">
        <v>683</v>
      </c>
      <c r="BC326" s="20">
        <v>70</v>
      </c>
      <c r="BD326" s="23">
        <v>-3.7237658099814802E-2</v>
      </c>
      <c r="BE326" s="20"/>
      <c r="BF326" s="20"/>
      <c r="BG326" s="20"/>
    </row>
    <row r="327" spans="1:59" x14ac:dyDescent="0.3">
      <c r="A327" t="s">
        <v>13</v>
      </c>
      <c r="B327" s="20" t="s">
        <v>146</v>
      </c>
      <c r="C327" s="20" t="s">
        <v>853</v>
      </c>
      <c r="D327" s="20" t="s">
        <v>109</v>
      </c>
      <c r="E327" s="20" t="s">
        <v>101</v>
      </c>
      <c r="F327" s="21">
        <v>26</v>
      </c>
      <c r="G327" s="21">
        <v>98</v>
      </c>
      <c r="H327" s="23">
        <v>3.7692307692307692</v>
      </c>
      <c r="I327" s="21">
        <v>73</v>
      </c>
      <c r="J327" s="21">
        <v>12</v>
      </c>
      <c r="K327" s="23">
        <v>0.12244897959183673</v>
      </c>
      <c r="L327" s="21">
        <v>8</v>
      </c>
      <c r="M327" s="21">
        <v>8</v>
      </c>
      <c r="N327" s="21">
        <v>0</v>
      </c>
      <c r="O327" s="21">
        <v>0</v>
      </c>
      <c r="P327" s="21">
        <v>0</v>
      </c>
      <c r="Q327" s="21">
        <v>5</v>
      </c>
      <c r="R327" s="21">
        <v>20</v>
      </c>
      <c r="S327" s="24">
        <v>0.20408163265306123</v>
      </c>
      <c r="T327" s="21">
        <v>18</v>
      </c>
      <c r="U327" s="24">
        <v>0.18367346938775511</v>
      </c>
      <c r="V327" s="21">
        <v>38</v>
      </c>
      <c r="W327" s="24">
        <v>0.38775510204081631</v>
      </c>
      <c r="X327" s="21">
        <v>0</v>
      </c>
      <c r="Y327" s="21">
        <v>0</v>
      </c>
      <c r="Z327" s="22">
        <v>0.11</v>
      </c>
      <c r="AA327" s="23">
        <v>0.14035087719298245</v>
      </c>
      <c r="AB327" s="22">
        <v>0.316</v>
      </c>
      <c r="AC327" s="22">
        <v>0.11</v>
      </c>
      <c r="AD327" s="22">
        <v>0.42599999999999999</v>
      </c>
      <c r="AE327" s="22">
        <v>0</v>
      </c>
      <c r="AF327" s="21">
        <v>3</v>
      </c>
      <c r="AG327" s="21">
        <v>2</v>
      </c>
      <c r="AH327" s="21">
        <v>0</v>
      </c>
      <c r="AI327" s="21">
        <v>8</v>
      </c>
      <c r="AJ327" s="21">
        <v>0</v>
      </c>
      <c r="AK327" s="21">
        <v>2</v>
      </c>
      <c r="AL327" s="21">
        <v>19</v>
      </c>
      <c r="AM327" s="21">
        <v>25</v>
      </c>
      <c r="AN327" s="20" t="s">
        <v>1355</v>
      </c>
      <c r="AO327" s="23">
        <v>4.4446938775510203</v>
      </c>
      <c r="AP327" s="21">
        <v>11.747855395261709</v>
      </c>
      <c r="AQ327" s="22">
        <v>0.23551020408163265</v>
      </c>
      <c r="AR327" s="23">
        <v>-9.3234933923325745</v>
      </c>
      <c r="AS327" s="23">
        <v>6.6445980103590685</v>
      </c>
      <c r="AT327">
        <v>10.986983931838024</v>
      </c>
      <c r="AU327">
        <v>1.0692520775623269</v>
      </c>
      <c r="AV327">
        <v>56</v>
      </c>
      <c r="AW327" s="30">
        <v>1.75</v>
      </c>
      <c r="AX327" s="29">
        <v>0.4642857142857143</v>
      </c>
      <c r="AY327" t="s">
        <v>1224</v>
      </c>
      <c r="AZ327" s="20" t="s">
        <v>852</v>
      </c>
      <c r="BA327" s="20" t="s">
        <v>68</v>
      </c>
      <c r="BB327" s="20" t="s">
        <v>854</v>
      </c>
      <c r="BC327" s="20">
        <v>57</v>
      </c>
      <c r="BD327" s="23">
        <v>-9.5137687676863009E-2</v>
      </c>
      <c r="BE327" s="20"/>
      <c r="BF327" s="20"/>
      <c r="BG327" s="20"/>
    </row>
    <row r="328" spans="1:59" x14ac:dyDescent="0.3">
      <c r="A328" t="s">
        <v>13</v>
      </c>
      <c r="B328" s="20" t="s">
        <v>313</v>
      </c>
      <c r="C328" s="20" t="s">
        <v>847</v>
      </c>
      <c r="D328" s="20" t="s">
        <v>100</v>
      </c>
      <c r="E328" s="20" t="s">
        <v>113</v>
      </c>
      <c r="F328" s="21">
        <v>18</v>
      </c>
      <c r="G328" s="21">
        <v>67</v>
      </c>
      <c r="H328" s="23">
        <v>3.7222222222222223</v>
      </c>
      <c r="I328" s="21">
        <v>55</v>
      </c>
      <c r="J328" s="21">
        <v>6</v>
      </c>
      <c r="K328" s="23">
        <v>8.9552238805970144E-2</v>
      </c>
      <c r="L328" s="21">
        <v>9</v>
      </c>
      <c r="M328" s="21">
        <v>8</v>
      </c>
      <c r="N328" s="21">
        <v>1</v>
      </c>
      <c r="O328" s="21">
        <v>0</v>
      </c>
      <c r="P328" s="21">
        <v>0</v>
      </c>
      <c r="Q328" s="21">
        <v>5</v>
      </c>
      <c r="R328" s="21">
        <v>5</v>
      </c>
      <c r="S328" s="24">
        <v>7.4626865671641784E-2</v>
      </c>
      <c r="T328" s="21">
        <v>17</v>
      </c>
      <c r="U328" s="24">
        <v>0.2537313432835821</v>
      </c>
      <c r="V328" s="21">
        <v>22</v>
      </c>
      <c r="W328" s="24">
        <v>0.32835820895522388</v>
      </c>
      <c r="X328" s="21">
        <v>2</v>
      </c>
      <c r="Y328" s="21">
        <v>1</v>
      </c>
      <c r="Z328" s="22">
        <v>0.16400000000000001</v>
      </c>
      <c r="AA328" s="23">
        <v>0.23684210526315788</v>
      </c>
      <c r="AB328" s="22">
        <v>0.27</v>
      </c>
      <c r="AC328" s="22">
        <v>0.182</v>
      </c>
      <c r="AD328" s="22">
        <v>0.45200000000000001</v>
      </c>
      <c r="AE328" s="22">
        <v>1.7999999999999988E-2</v>
      </c>
      <c r="AF328" s="21">
        <v>3</v>
      </c>
      <c r="AG328" s="21">
        <v>0</v>
      </c>
      <c r="AH328" s="21">
        <v>4</v>
      </c>
      <c r="AI328" s="21">
        <v>10</v>
      </c>
      <c r="AJ328" s="21">
        <v>1</v>
      </c>
      <c r="AK328" s="21">
        <v>1</v>
      </c>
      <c r="AL328" s="21">
        <v>26</v>
      </c>
      <c r="AM328" s="21">
        <v>7</v>
      </c>
      <c r="AN328" s="20" t="s">
        <v>1659</v>
      </c>
      <c r="AO328" s="23">
        <v>3.4029850746268657</v>
      </c>
      <c r="AP328" s="21">
        <v>18.807076772836908</v>
      </c>
      <c r="AQ328" s="22">
        <v>0.22222222222222221</v>
      </c>
      <c r="AR328" s="23">
        <v>-7.148394452245908</v>
      </c>
      <c r="AS328" s="23">
        <v>3.7685659965330727</v>
      </c>
      <c r="AT328">
        <v>17.589001852316382</v>
      </c>
      <c r="AU328">
        <v>1.0692520775623269</v>
      </c>
      <c r="AV328">
        <v>56</v>
      </c>
      <c r="AW328" s="30">
        <v>1.1964285714285714</v>
      </c>
      <c r="AX328" s="29">
        <v>0.32142857142857145</v>
      </c>
      <c r="AY328" t="s">
        <v>1224</v>
      </c>
      <c r="AZ328" s="20" t="s">
        <v>846</v>
      </c>
      <c r="BA328" s="20" t="s">
        <v>68</v>
      </c>
      <c r="BB328" s="20" t="s">
        <v>848</v>
      </c>
      <c r="BC328" s="20">
        <v>38</v>
      </c>
      <c r="BD328" s="23">
        <v>-0.10669245451113296</v>
      </c>
      <c r="BE328" s="20"/>
      <c r="BF328" s="20"/>
      <c r="BG328" s="20"/>
    </row>
    <row r="329" spans="1:59" x14ac:dyDescent="0.3">
      <c r="A329" t="s">
        <v>13</v>
      </c>
      <c r="B329" s="20" t="s">
        <v>943</v>
      </c>
      <c r="C329" s="20" t="s">
        <v>466</v>
      </c>
      <c r="D329" s="20" t="s">
        <v>109</v>
      </c>
      <c r="E329" s="20" t="s">
        <v>113</v>
      </c>
      <c r="F329" s="21">
        <v>15</v>
      </c>
      <c r="G329" s="21">
        <v>60</v>
      </c>
      <c r="H329" s="23">
        <v>4</v>
      </c>
      <c r="I329" s="21">
        <v>40</v>
      </c>
      <c r="J329" s="21">
        <v>6</v>
      </c>
      <c r="K329" s="23">
        <v>0.1</v>
      </c>
      <c r="L329" s="21">
        <v>6</v>
      </c>
      <c r="M329" s="21">
        <v>5</v>
      </c>
      <c r="N329" s="21">
        <v>1</v>
      </c>
      <c r="O329" s="21">
        <v>0</v>
      </c>
      <c r="P329" s="21">
        <v>0</v>
      </c>
      <c r="Q329" s="21">
        <v>3</v>
      </c>
      <c r="R329" s="21">
        <v>11</v>
      </c>
      <c r="S329" s="24">
        <v>0.18333333333333332</v>
      </c>
      <c r="T329" s="21">
        <v>10</v>
      </c>
      <c r="U329" s="24">
        <v>0.16666666666666666</v>
      </c>
      <c r="V329" s="21">
        <v>21</v>
      </c>
      <c r="W329" s="24">
        <v>0.35</v>
      </c>
      <c r="X329" s="21">
        <v>0</v>
      </c>
      <c r="Y329" s="21">
        <v>1</v>
      </c>
      <c r="Z329" s="22">
        <v>0.15</v>
      </c>
      <c r="AA329" s="23">
        <v>0.19354838709677419</v>
      </c>
      <c r="AB329" s="22">
        <v>0.41699999999999998</v>
      </c>
      <c r="AC329" s="22">
        <v>0.17499999999999999</v>
      </c>
      <c r="AD329" s="22">
        <v>0.59199999999999997</v>
      </c>
      <c r="AE329" s="22">
        <v>2.4999999999999994E-2</v>
      </c>
      <c r="AF329" s="21">
        <v>8</v>
      </c>
      <c r="AG329" s="21">
        <v>1</v>
      </c>
      <c r="AH329" s="21">
        <v>0</v>
      </c>
      <c r="AI329" s="21">
        <v>7</v>
      </c>
      <c r="AJ329" s="21">
        <v>1</v>
      </c>
      <c r="AK329" s="21">
        <v>4</v>
      </c>
      <c r="AL329" s="21">
        <v>11</v>
      </c>
      <c r="AM329" s="21">
        <v>10</v>
      </c>
      <c r="AN329" s="20" t="s">
        <v>1267</v>
      </c>
      <c r="AO329" s="23">
        <v>4.1533333333333333</v>
      </c>
      <c r="AP329" s="21">
        <v>55.373806411251536</v>
      </c>
      <c r="AQ329" s="22">
        <v>0.31783333333333336</v>
      </c>
      <c r="AR329" s="23">
        <v>-1.4131414735665262</v>
      </c>
      <c r="AS329" s="23">
        <v>8.3632410178773373</v>
      </c>
      <c r="AT329">
        <v>51.787419985652342</v>
      </c>
      <c r="AU329">
        <v>1.0692520775623269</v>
      </c>
      <c r="AV329">
        <v>56</v>
      </c>
      <c r="AW329" s="30">
        <v>1.0714285714285714</v>
      </c>
      <c r="AX329" s="29">
        <v>0.26785714285714285</v>
      </c>
      <c r="AY329" t="s">
        <v>1224</v>
      </c>
      <c r="AZ329" s="20" t="s">
        <v>219</v>
      </c>
      <c r="BA329" s="20" t="s">
        <v>68</v>
      </c>
      <c r="BB329" s="20" t="s">
        <v>692</v>
      </c>
      <c r="BC329" s="20">
        <v>31</v>
      </c>
      <c r="BD329" s="23">
        <v>-2.3552357892775436E-2</v>
      </c>
      <c r="BE329" s="20"/>
      <c r="BF329" s="20"/>
      <c r="BG329" s="20"/>
    </row>
    <row r="330" spans="1:59" x14ac:dyDescent="0.3">
      <c r="A330" t="s">
        <v>13</v>
      </c>
      <c r="B330" s="20" t="s">
        <v>239</v>
      </c>
      <c r="C330" s="20" t="s">
        <v>1463</v>
      </c>
      <c r="D330" s="20" t="s">
        <v>156</v>
      </c>
      <c r="E330" s="20" t="s">
        <v>113</v>
      </c>
      <c r="F330" s="21">
        <v>8</v>
      </c>
      <c r="G330" s="21">
        <v>31</v>
      </c>
      <c r="H330" s="23">
        <v>3.875</v>
      </c>
      <c r="I330" s="21">
        <v>26</v>
      </c>
      <c r="J330" s="21">
        <v>3</v>
      </c>
      <c r="K330" s="23">
        <v>9.6774193548387094E-2</v>
      </c>
      <c r="L330" s="21">
        <v>3</v>
      </c>
      <c r="M330" s="21">
        <v>3</v>
      </c>
      <c r="N330" s="21">
        <v>0</v>
      </c>
      <c r="O330" s="21">
        <v>0</v>
      </c>
      <c r="P330" s="21">
        <v>0</v>
      </c>
      <c r="Q330" s="21">
        <v>0</v>
      </c>
      <c r="R330" s="21">
        <v>3</v>
      </c>
      <c r="S330" s="24">
        <v>9.6774193548387094E-2</v>
      </c>
      <c r="T330" s="21">
        <v>9</v>
      </c>
      <c r="U330" s="24">
        <v>0.29032258064516131</v>
      </c>
      <c r="V330" s="21">
        <v>12</v>
      </c>
      <c r="W330" s="24">
        <v>0.38709677419354838</v>
      </c>
      <c r="X330" s="21">
        <v>0</v>
      </c>
      <c r="Y330" s="21">
        <v>0</v>
      </c>
      <c r="Z330" s="22">
        <v>0.115</v>
      </c>
      <c r="AA330" s="23">
        <v>0.17647058823529413</v>
      </c>
      <c r="AB330" s="22">
        <v>0.25800000000000001</v>
      </c>
      <c r="AC330" s="22">
        <v>0.115</v>
      </c>
      <c r="AD330" s="22">
        <v>0.373</v>
      </c>
      <c r="AE330" s="22">
        <v>0</v>
      </c>
      <c r="AF330" s="21">
        <v>2</v>
      </c>
      <c r="AG330" s="21">
        <v>0</v>
      </c>
      <c r="AH330" s="21">
        <v>0</v>
      </c>
      <c r="AI330" s="21">
        <v>3</v>
      </c>
      <c r="AJ330" s="21">
        <v>0</v>
      </c>
      <c r="AK330" s="21">
        <v>0</v>
      </c>
      <c r="AL330" s="21">
        <v>4</v>
      </c>
      <c r="AM330" s="21">
        <v>9</v>
      </c>
      <c r="AN330" s="20" t="s">
        <v>1459</v>
      </c>
      <c r="AO330" s="23">
        <v>1.1096774193548387</v>
      </c>
      <c r="AP330" s="21">
        <v>-2.0866633457207517</v>
      </c>
      <c r="AQ330" s="22">
        <v>0.19935483870967741</v>
      </c>
      <c r="AR330" s="23">
        <v>-3.923891210618069</v>
      </c>
      <c r="AS330" s="23">
        <v>1.1272397432945938</v>
      </c>
      <c r="AT330">
        <v>-1.9515167559719984</v>
      </c>
      <c r="AU330">
        <v>1.0692520775623269</v>
      </c>
      <c r="AV330">
        <v>56</v>
      </c>
      <c r="AW330" s="30">
        <v>0.5535714285714286</v>
      </c>
      <c r="AX330" s="29">
        <v>0.14285714285714285</v>
      </c>
      <c r="AY330" t="s">
        <v>1224</v>
      </c>
      <c r="AZ330" s="20" t="s">
        <v>1464</v>
      </c>
      <c r="BA330" s="20" t="s">
        <v>68</v>
      </c>
      <c r="BB330" s="20" t="s">
        <v>1465</v>
      </c>
      <c r="BC330" s="20">
        <v>17</v>
      </c>
      <c r="BD330" s="23">
        <v>-0.12657713582638933</v>
      </c>
      <c r="BE330" s="20"/>
      <c r="BF330" s="20"/>
      <c r="BG330" s="20"/>
    </row>
    <row r="331" spans="1:59" x14ac:dyDescent="0.3">
      <c r="A331" t="s">
        <v>13</v>
      </c>
      <c r="B331" s="20" t="s">
        <v>171</v>
      </c>
      <c r="C331" s="20" t="s">
        <v>1660</v>
      </c>
      <c r="D331" s="20" t="s">
        <v>109</v>
      </c>
      <c r="E331" s="20" t="s">
        <v>241</v>
      </c>
      <c r="F331" s="21">
        <v>11</v>
      </c>
      <c r="G331" s="21">
        <v>4</v>
      </c>
      <c r="H331" s="23">
        <v>0.36363636363636365</v>
      </c>
      <c r="I331" s="21">
        <v>3</v>
      </c>
      <c r="J331" s="21">
        <v>1</v>
      </c>
      <c r="K331" s="23">
        <v>0.25</v>
      </c>
      <c r="L331" s="21">
        <v>1</v>
      </c>
      <c r="M331" s="21">
        <v>1</v>
      </c>
      <c r="N331" s="21">
        <v>0</v>
      </c>
      <c r="O331" s="21">
        <v>0</v>
      </c>
      <c r="P331" s="21">
        <v>0</v>
      </c>
      <c r="Q331" s="21">
        <v>1</v>
      </c>
      <c r="R331" s="21">
        <v>0</v>
      </c>
      <c r="S331" s="24">
        <v>0</v>
      </c>
      <c r="T331" s="21">
        <v>1</v>
      </c>
      <c r="U331" s="24">
        <v>0.25</v>
      </c>
      <c r="V331" s="21">
        <v>1</v>
      </c>
      <c r="W331" s="24">
        <v>0.25</v>
      </c>
      <c r="X331" s="21">
        <v>0</v>
      </c>
      <c r="Y331" s="21">
        <v>0</v>
      </c>
      <c r="Z331" s="22">
        <v>0.33300000000000002</v>
      </c>
      <c r="AA331" s="23">
        <v>0.33333333333333331</v>
      </c>
      <c r="AB331" s="22">
        <v>0.25</v>
      </c>
      <c r="AC331" s="22">
        <v>0.33300000000000002</v>
      </c>
      <c r="AD331" s="22">
        <v>0.58299999999999996</v>
      </c>
      <c r="AE331" s="22">
        <v>0</v>
      </c>
      <c r="AF331" s="21">
        <v>0</v>
      </c>
      <c r="AG331" s="21">
        <v>1</v>
      </c>
      <c r="AH331" s="21">
        <v>0</v>
      </c>
      <c r="AI331" s="21">
        <v>1</v>
      </c>
      <c r="AJ331" s="21">
        <v>0</v>
      </c>
      <c r="AK331" s="21">
        <v>0</v>
      </c>
      <c r="AL331" s="21">
        <v>1</v>
      </c>
      <c r="AM331" s="21">
        <v>1</v>
      </c>
      <c r="AN331" s="20" t="s">
        <v>364</v>
      </c>
      <c r="AO331" s="23">
        <v>0.38</v>
      </c>
      <c r="AP331" s="21">
        <v>53.59967658908009</v>
      </c>
      <c r="AQ331" s="22">
        <v>0.2225</v>
      </c>
      <c r="AR331" s="23">
        <v>-0.42580363446965258</v>
      </c>
      <c r="AS331" s="23">
        <v>0.22595519829327165</v>
      </c>
      <c r="AT331">
        <v>50.12819494470962</v>
      </c>
      <c r="AU331">
        <v>1.0692520775623269</v>
      </c>
      <c r="AV331">
        <v>56</v>
      </c>
      <c r="AW331" s="30">
        <v>7.1428571428571425E-2</v>
      </c>
      <c r="AX331" s="29">
        <v>0.19642857142857142</v>
      </c>
      <c r="AY331" t="s">
        <v>1224</v>
      </c>
      <c r="AZ331" s="20" t="s">
        <v>1661</v>
      </c>
      <c r="BA331" s="20" t="s">
        <v>68</v>
      </c>
      <c r="BB331" s="20" t="s">
        <v>1662</v>
      </c>
      <c r="BC331" s="20">
        <v>3</v>
      </c>
      <c r="BD331" s="23">
        <v>-0.10645090861741315</v>
      </c>
      <c r="BE331" s="20"/>
      <c r="BF331" s="20"/>
      <c r="BG331" s="20"/>
    </row>
    <row r="332" spans="1:59" x14ac:dyDescent="0.3">
      <c r="A332" t="s">
        <v>14</v>
      </c>
      <c r="B332" s="20" t="s">
        <v>220</v>
      </c>
      <c r="C332" s="20" t="s">
        <v>467</v>
      </c>
      <c r="D332" s="20" t="s">
        <v>100</v>
      </c>
      <c r="E332" s="20" t="s">
        <v>101</v>
      </c>
      <c r="F332" s="21">
        <v>47</v>
      </c>
      <c r="G332" s="21">
        <v>215</v>
      </c>
      <c r="H332" s="23">
        <v>4.5744680851063828</v>
      </c>
      <c r="I332" s="21">
        <v>191</v>
      </c>
      <c r="J332" s="21">
        <v>40</v>
      </c>
      <c r="K332" s="23">
        <v>0.18604651162790697</v>
      </c>
      <c r="L332" s="21">
        <v>71</v>
      </c>
      <c r="M332" s="21">
        <v>52</v>
      </c>
      <c r="N332" s="21">
        <v>11</v>
      </c>
      <c r="O332" s="21">
        <v>2</v>
      </c>
      <c r="P332" s="21">
        <v>6</v>
      </c>
      <c r="Q332" s="21">
        <v>39</v>
      </c>
      <c r="R332" s="21">
        <v>17</v>
      </c>
      <c r="S332" s="24">
        <v>7.9069767441860464E-2</v>
      </c>
      <c r="T332" s="21">
        <v>26</v>
      </c>
      <c r="U332" s="24">
        <v>0.12093023255813953</v>
      </c>
      <c r="V332" s="21">
        <v>49</v>
      </c>
      <c r="W332" s="24">
        <v>0.22790697674418606</v>
      </c>
      <c r="X332" s="21">
        <v>0</v>
      </c>
      <c r="Y332" s="21">
        <v>0</v>
      </c>
      <c r="Z332" s="22">
        <v>0.372</v>
      </c>
      <c r="AA332" s="23">
        <v>0.40123456790123457</v>
      </c>
      <c r="AB332" s="22">
        <v>0.42799999999999999</v>
      </c>
      <c r="AC332" s="22">
        <v>0.54500000000000004</v>
      </c>
      <c r="AD332" s="22">
        <v>0.97300000000000009</v>
      </c>
      <c r="AE332" s="22">
        <v>0.17300000000000004</v>
      </c>
      <c r="AF332" s="21">
        <v>4</v>
      </c>
      <c r="AG332" s="21">
        <v>3</v>
      </c>
      <c r="AH332" s="21">
        <v>0</v>
      </c>
      <c r="AI332" s="21">
        <v>104</v>
      </c>
      <c r="AJ332" s="21">
        <v>19</v>
      </c>
      <c r="AK332" s="21">
        <v>4</v>
      </c>
      <c r="AL332" s="21">
        <v>32</v>
      </c>
      <c r="AM332" s="21">
        <v>58</v>
      </c>
      <c r="AN332" s="20" t="s">
        <v>1448</v>
      </c>
      <c r="AO332" s="23">
        <v>45.440744186046516</v>
      </c>
      <c r="AP332" s="21">
        <v>156.31136235471587</v>
      </c>
      <c r="AQ332" s="22">
        <v>0.421860465116279</v>
      </c>
      <c r="AR332" s="23">
        <v>14.384793777690948</v>
      </c>
      <c r="AS332" s="23">
        <v>49.41683103869812</v>
      </c>
      <c r="AT332">
        <v>172.87696869122107</v>
      </c>
      <c r="AU332">
        <v>0.90417690417690422</v>
      </c>
      <c r="AV332">
        <v>54</v>
      </c>
      <c r="AW332" s="30">
        <v>3.9814814814814814</v>
      </c>
      <c r="AX332" s="29">
        <v>0.87037037037037035</v>
      </c>
      <c r="AY332" t="s">
        <v>1223</v>
      </c>
      <c r="AZ332" s="20" t="s">
        <v>221</v>
      </c>
      <c r="BA332" s="20" t="s">
        <v>71</v>
      </c>
      <c r="BB332" s="20" t="s">
        <v>693</v>
      </c>
      <c r="BC332" s="20">
        <v>162</v>
      </c>
      <c r="BD332" s="23">
        <v>6.6906017570655577E-2</v>
      </c>
      <c r="BE332" s="20"/>
      <c r="BF332" s="20"/>
      <c r="BG332" s="20"/>
    </row>
    <row r="333" spans="1:59" x14ac:dyDescent="0.3">
      <c r="A333" t="s">
        <v>14</v>
      </c>
      <c r="B333" s="20" t="s">
        <v>157</v>
      </c>
      <c r="C333" s="20" t="s">
        <v>476</v>
      </c>
      <c r="D333" s="20" t="s">
        <v>109</v>
      </c>
      <c r="E333" s="20" t="s">
        <v>101</v>
      </c>
      <c r="F333" s="21">
        <v>49</v>
      </c>
      <c r="G333" s="21">
        <v>219</v>
      </c>
      <c r="H333" s="23">
        <v>4.4693877551020407</v>
      </c>
      <c r="I333" s="21">
        <v>176</v>
      </c>
      <c r="J333" s="21">
        <v>52</v>
      </c>
      <c r="K333" s="23">
        <v>0.23744292237442921</v>
      </c>
      <c r="L333" s="21">
        <v>57</v>
      </c>
      <c r="M333" s="21">
        <v>40</v>
      </c>
      <c r="N333" s="21">
        <v>11</v>
      </c>
      <c r="O333" s="21">
        <v>3</v>
      </c>
      <c r="P333" s="21">
        <v>3</v>
      </c>
      <c r="Q333" s="21">
        <v>31</v>
      </c>
      <c r="R333" s="21">
        <v>31</v>
      </c>
      <c r="S333" s="24">
        <v>0.14155251141552511</v>
      </c>
      <c r="T333" s="21">
        <v>33</v>
      </c>
      <c r="U333" s="24">
        <v>0.15068493150684931</v>
      </c>
      <c r="V333" s="21">
        <v>67</v>
      </c>
      <c r="W333" s="24">
        <v>0.30593607305936071</v>
      </c>
      <c r="X333" s="21">
        <v>20</v>
      </c>
      <c r="Y333" s="21">
        <v>5</v>
      </c>
      <c r="Z333" s="22">
        <v>0.32400000000000001</v>
      </c>
      <c r="AA333" s="23">
        <v>0.38297872340425532</v>
      </c>
      <c r="AB333" s="22">
        <v>0.45200000000000001</v>
      </c>
      <c r="AC333" s="22">
        <v>0.47199999999999998</v>
      </c>
      <c r="AD333" s="22">
        <v>0.92399999999999993</v>
      </c>
      <c r="AE333" s="22">
        <v>0.14799999999999996</v>
      </c>
      <c r="AF333" s="21">
        <v>11</v>
      </c>
      <c r="AG333" s="21">
        <v>1</v>
      </c>
      <c r="AH333" s="21">
        <v>0</v>
      </c>
      <c r="AI333" s="21">
        <v>83</v>
      </c>
      <c r="AJ333" s="21">
        <v>17</v>
      </c>
      <c r="AK333" s="21">
        <v>3</v>
      </c>
      <c r="AL333" s="21">
        <v>33</v>
      </c>
      <c r="AM333" s="21">
        <v>45</v>
      </c>
      <c r="AN333" s="20" t="s">
        <v>1457</v>
      </c>
      <c r="AO333" s="23">
        <v>43.563652968036529</v>
      </c>
      <c r="AP333" s="21">
        <v>143.23688128650863</v>
      </c>
      <c r="AQ333" s="22">
        <v>0.41114155251141549</v>
      </c>
      <c r="AR333" s="23">
        <v>12.611164056264778</v>
      </c>
      <c r="AS333" s="23">
        <v>48.294960150034875</v>
      </c>
      <c r="AT333">
        <v>158.41687685763318</v>
      </c>
      <c r="AU333">
        <v>0.90417690417690422</v>
      </c>
      <c r="AV333">
        <v>54</v>
      </c>
      <c r="AW333" s="30">
        <v>4.0555555555555554</v>
      </c>
      <c r="AX333" s="29">
        <v>0.90740740740740744</v>
      </c>
      <c r="AY333" t="s">
        <v>1223</v>
      </c>
      <c r="AZ333" s="20" t="s">
        <v>230</v>
      </c>
      <c r="BA333" s="20" t="s">
        <v>71</v>
      </c>
      <c r="BB333" s="20" t="s">
        <v>702</v>
      </c>
      <c r="BC333" s="20">
        <v>141</v>
      </c>
      <c r="BD333" s="23">
        <v>5.758522400120903E-2</v>
      </c>
      <c r="BE333" s="20"/>
      <c r="BF333" s="20"/>
      <c r="BG333" s="20"/>
    </row>
    <row r="334" spans="1:59" x14ac:dyDescent="0.3">
      <c r="A334" t="s">
        <v>14</v>
      </c>
      <c r="B334" s="20" t="s">
        <v>110</v>
      </c>
      <c r="C334" s="20" t="s">
        <v>1066</v>
      </c>
      <c r="D334" s="20" t="s">
        <v>109</v>
      </c>
      <c r="E334" s="20" t="s">
        <v>105</v>
      </c>
      <c r="F334" s="21">
        <v>40</v>
      </c>
      <c r="G334" s="21">
        <v>172</v>
      </c>
      <c r="H334" s="23">
        <v>4.3</v>
      </c>
      <c r="I334" s="21">
        <v>150</v>
      </c>
      <c r="J334" s="21">
        <v>36</v>
      </c>
      <c r="K334" s="23">
        <v>0.20930232558139536</v>
      </c>
      <c r="L334" s="21">
        <v>48</v>
      </c>
      <c r="M334" s="21">
        <v>31</v>
      </c>
      <c r="N334" s="21">
        <v>12</v>
      </c>
      <c r="O334" s="21">
        <v>2</v>
      </c>
      <c r="P334" s="21">
        <v>3</v>
      </c>
      <c r="Q334" s="21">
        <v>33</v>
      </c>
      <c r="R334" s="21">
        <v>17</v>
      </c>
      <c r="S334" s="24">
        <v>9.8837209302325577E-2</v>
      </c>
      <c r="T334" s="21">
        <v>7</v>
      </c>
      <c r="U334" s="24">
        <v>4.0697674418604654E-2</v>
      </c>
      <c r="V334" s="21">
        <v>27</v>
      </c>
      <c r="W334" s="24">
        <v>0.15697674418604651</v>
      </c>
      <c r="X334" s="21">
        <v>9</v>
      </c>
      <c r="Y334" s="21">
        <v>0</v>
      </c>
      <c r="Z334" s="22">
        <v>0.32</v>
      </c>
      <c r="AA334" s="23">
        <v>0.31914893617021278</v>
      </c>
      <c r="AB334" s="22">
        <v>0.40100000000000002</v>
      </c>
      <c r="AC334" s="22">
        <v>0.48699999999999999</v>
      </c>
      <c r="AD334" s="22">
        <v>0.88800000000000001</v>
      </c>
      <c r="AE334" s="22">
        <v>0.16699999999999998</v>
      </c>
      <c r="AF334" s="21">
        <v>4</v>
      </c>
      <c r="AG334" s="21">
        <v>1</v>
      </c>
      <c r="AH334" s="21">
        <v>0</v>
      </c>
      <c r="AI334" s="21">
        <v>73</v>
      </c>
      <c r="AJ334" s="21">
        <v>17</v>
      </c>
      <c r="AK334" s="21">
        <v>5</v>
      </c>
      <c r="AL334" s="21">
        <v>40</v>
      </c>
      <c r="AM334" s="21">
        <v>48</v>
      </c>
      <c r="AN334" s="20" t="s">
        <v>1367</v>
      </c>
      <c r="AO334" s="23">
        <v>31.129302325581396</v>
      </c>
      <c r="AP334" s="21">
        <v>133.88231622355855</v>
      </c>
      <c r="AQ334" s="22">
        <v>0.38941860465116279</v>
      </c>
      <c r="AR334" s="23">
        <v>6.6556611091092899</v>
      </c>
      <c r="AS334" s="23">
        <v>34.681290917915035</v>
      </c>
      <c r="AT334">
        <v>148.07093125812045</v>
      </c>
      <c r="AU334">
        <v>0.90417690417690422</v>
      </c>
      <c r="AV334">
        <v>54</v>
      </c>
      <c r="AW334" s="30">
        <v>3.1851851851851851</v>
      </c>
      <c r="AX334" s="29">
        <v>0.7407407407407407</v>
      </c>
      <c r="AY334" t="s">
        <v>1223</v>
      </c>
      <c r="AZ334" s="20" t="s">
        <v>1065</v>
      </c>
      <c r="BA334" s="20" t="s">
        <v>71</v>
      </c>
      <c r="BB334" s="20" t="s">
        <v>1067</v>
      </c>
      <c r="BC334" s="20">
        <v>141</v>
      </c>
      <c r="BD334" s="23">
        <v>3.8695704122728429E-2</v>
      </c>
      <c r="BE334" s="20"/>
      <c r="BF334" s="20"/>
      <c r="BG334" s="20"/>
    </row>
    <row r="335" spans="1:59" x14ac:dyDescent="0.3">
      <c r="A335" t="s">
        <v>14</v>
      </c>
      <c r="B335" s="20" t="s">
        <v>94</v>
      </c>
      <c r="C335" s="20" t="s">
        <v>473</v>
      </c>
      <c r="D335" s="20" t="s">
        <v>91</v>
      </c>
      <c r="E335" s="20" t="s">
        <v>101</v>
      </c>
      <c r="F335" s="21">
        <v>39</v>
      </c>
      <c r="G335" s="21">
        <v>168</v>
      </c>
      <c r="H335" s="23">
        <v>4.3076923076923075</v>
      </c>
      <c r="I335" s="21">
        <v>138</v>
      </c>
      <c r="J335" s="21">
        <v>29</v>
      </c>
      <c r="K335" s="23">
        <v>0.17261904761904762</v>
      </c>
      <c r="L335" s="21">
        <v>47</v>
      </c>
      <c r="M335" s="21">
        <v>38</v>
      </c>
      <c r="N335" s="21">
        <v>8</v>
      </c>
      <c r="O335" s="21">
        <v>1</v>
      </c>
      <c r="P335" s="21">
        <v>0</v>
      </c>
      <c r="Q335" s="21">
        <v>21</v>
      </c>
      <c r="R335" s="21">
        <v>22</v>
      </c>
      <c r="S335" s="24">
        <v>0.13095238095238096</v>
      </c>
      <c r="T335" s="21">
        <v>15</v>
      </c>
      <c r="U335" s="24">
        <v>8.9285714285714288E-2</v>
      </c>
      <c r="V335" s="21">
        <v>37</v>
      </c>
      <c r="W335" s="24">
        <v>0.22023809523809523</v>
      </c>
      <c r="X335" s="21">
        <v>2</v>
      </c>
      <c r="Y335" s="21">
        <v>0</v>
      </c>
      <c r="Z335" s="22">
        <v>0.34100000000000003</v>
      </c>
      <c r="AA335" s="23">
        <v>0.376</v>
      </c>
      <c r="AB335" s="22">
        <v>0.44600000000000001</v>
      </c>
      <c r="AC335" s="22">
        <v>0.41299999999999998</v>
      </c>
      <c r="AD335" s="22">
        <v>0.85899999999999999</v>
      </c>
      <c r="AE335" s="22">
        <v>7.1999999999999953E-2</v>
      </c>
      <c r="AF335" s="21">
        <v>6</v>
      </c>
      <c r="AG335" s="21">
        <v>2</v>
      </c>
      <c r="AH335" s="21">
        <v>0</v>
      </c>
      <c r="AI335" s="21">
        <v>57</v>
      </c>
      <c r="AJ335" s="21">
        <v>9</v>
      </c>
      <c r="AK335" s="21">
        <v>7</v>
      </c>
      <c r="AL335" s="21">
        <v>42</v>
      </c>
      <c r="AM335" s="21">
        <v>26</v>
      </c>
      <c r="AN335" s="20" t="s">
        <v>1636</v>
      </c>
      <c r="AO335" s="23">
        <v>26.859999999999996</v>
      </c>
      <c r="AP335" s="21">
        <v>126.03165367512483</v>
      </c>
      <c r="AQ335" s="22">
        <v>0.38750000000000007</v>
      </c>
      <c r="AR335" s="23">
        <v>6.2205951783615605</v>
      </c>
      <c r="AS335" s="23">
        <v>33.59446615440438</v>
      </c>
      <c r="AT335">
        <v>139.38826914612989</v>
      </c>
      <c r="AU335">
        <v>0.90417690417690422</v>
      </c>
      <c r="AV335">
        <v>54</v>
      </c>
      <c r="AW335" s="30">
        <v>3.1111111111111112</v>
      </c>
      <c r="AX335" s="29">
        <v>0.72222222222222221</v>
      </c>
      <c r="AY335" t="s">
        <v>1223</v>
      </c>
      <c r="AZ335" s="20" t="s">
        <v>227</v>
      </c>
      <c r="BA335" s="20" t="s">
        <v>71</v>
      </c>
      <c r="BB335" s="20" t="s">
        <v>699</v>
      </c>
      <c r="BC335" s="20">
        <v>125</v>
      </c>
      <c r="BD335" s="23">
        <v>3.7027352252152146E-2</v>
      </c>
      <c r="BE335" s="20"/>
      <c r="BF335" s="20"/>
      <c r="BG335" s="20"/>
    </row>
    <row r="336" spans="1:59" x14ac:dyDescent="0.3">
      <c r="A336" t="s">
        <v>14</v>
      </c>
      <c r="B336" s="20" t="s">
        <v>116</v>
      </c>
      <c r="C336" s="20" t="s">
        <v>472</v>
      </c>
      <c r="D336" s="20" t="s">
        <v>109</v>
      </c>
      <c r="E336" s="20" t="s">
        <v>105</v>
      </c>
      <c r="F336" s="21">
        <v>46</v>
      </c>
      <c r="G336" s="21">
        <v>160</v>
      </c>
      <c r="H336" s="23">
        <v>3.4782608695652173</v>
      </c>
      <c r="I336" s="21">
        <v>131</v>
      </c>
      <c r="J336" s="21">
        <v>26</v>
      </c>
      <c r="K336" s="23">
        <v>0.16250000000000001</v>
      </c>
      <c r="L336" s="21">
        <v>32</v>
      </c>
      <c r="M336" s="21">
        <v>19</v>
      </c>
      <c r="N336" s="21">
        <v>9</v>
      </c>
      <c r="O336" s="21">
        <v>2</v>
      </c>
      <c r="P336" s="21">
        <v>2</v>
      </c>
      <c r="Q336" s="21">
        <v>20</v>
      </c>
      <c r="R336" s="21">
        <v>27</v>
      </c>
      <c r="S336" s="24">
        <v>0.16875000000000001</v>
      </c>
      <c r="T336" s="21">
        <v>40</v>
      </c>
      <c r="U336" s="24">
        <v>0.25</v>
      </c>
      <c r="V336" s="21">
        <v>69</v>
      </c>
      <c r="W336" s="24">
        <v>0.43125000000000002</v>
      </c>
      <c r="X336" s="21">
        <v>4</v>
      </c>
      <c r="Y336" s="21">
        <v>2</v>
      </c>
      <c r="Z336" s="22">
        <v>0.24399999999999999</v>
      </c>
      <c r="AA336" s="23">
        <v>0.33333333333333331</v>
      </c>
      <c r="AB336" s="22">
        <v>0.375</v>
      </c>
      <c r="AC336" s="22">
        <v>0.38900000000000001</v>
      </c>
      <c r="AD336" s="22">
        <v>0.76400000000000001</v>
      </c>
      <c r="AE336" s="22">
        <v>0.14500000000000002</v>
      </c>
      <c r="AF336" s="21">
        <v>1</v>
      </c>
      <c r="AG336" s="21">
        <v>1</v>
      </c>
      <c r="AH336" s="21">
        <v>0</v>
      </c>
      <c r="AI336" s="21">
        <v>51</v>
      </c>
      <c r="AJ336" s="21">
        <v>13</v>
      </c>
      <c r="AK336" s="21">
        <v>4</v>
      </c>
      <c r="AL336" s="21">
        <v>29</v>
      </c>
      <c r="AM336" s="21">
        <v>26</v>
      </c>
      <c r="AN336" s="20" t="s">
        <v>1623</v>
      </c>
      <c r="AO336" s="23">
        <v>20.547000000000001</v>
      </c>
      <c r="AP336" s="21">
        <v>101.11329882449867</v>
      </c>
      <c r="AQ336" s="22">
        <v>0.34456249999999999</v>
      </c>
      <c r="AR336" s="23">
        <v>-4.9536683133928443E-2</v>
      </c>
      <c r="AS336" s="23">
        <v>26.020816627383038</v>
      </c>
      <c r="AT336">
        <v>111.82911038470368</v>
      </c>
      <c r="AU336">
        <v>0.90417690417690422</v>
      </c>
      <c r="AV336">
        <v>54</v>
      </c>
      <c r="AW336" s="30">
        <v>2.9629629629629628</v>
      </c>
      <c r="AX336" s="29">
        <v>0.85185185185185186</v>
      </c>
      <c r="AY336" t="s">
        <v>1223</v>
      </c>
      <c r="AZ336" s="20" t="s">
        <v>225</v>
      </c>
      <c r="BA336" s="20" t="s">
        <v>71</v>
      </c>
      <c r="BB336" s="20" t="s">
        <v>698</v>
      </c>
      <c r="BC336" s="20">
        <v>90</v>
      </c>
      <c r="BD336" s="23">
        <v>-3.0960426958705277E-4</v>
      </c>
      <c r="BE336" s="20"/>
      <c r="BF336" s="20"/>
      <c r="BG336" s="20"/>
    </row>
    <row r="337" spans="1:59" x14ac:dyDescent="0.3">
      <c r="A337" t="s">
        <v>14</v>
      </c>
      <c r="B337" s="20" t="s">
        <v>943</v>
      </c>
      <c r="C337" s="20" t="s">
        <v>1018</v>
      </c>
      <c r="D337" s="20" t="s">
        <v>91</v>
      </c>
      <c r="E337" s="20" t="s">
        <v>105</v>
      </c>
      <c r="F337" s="21">
        <v>31</v>
      </c>
      <c r="G337" s="21">
        <v>133</v>
      </c>
      <c r="H337" s="23">
        <v>4.290322580645161</v>
      </c>
      <c r="I337" s="21">
        <v>119</v>
      </c>
      <c r="J337" s="21">
        <v>31</v>
      </c>
      <c r="K337" s="23">
        <v>0.23308270676691728</v>
      </c>
      <c r="L337" s="21">
        <v>40</v>
      </c>
      <c r="M337" s="21">
        <v>33</v>
      </c>
      <c r="N337" s="21">
        <v>3</v>
      </c>
      <c r="O337" s="21">
        <v>1</v>
      </c>
      <c r="P337" s="21">
        <v>3</v>
      </c>
      <c r="Q337" s="21">
        <v>18</v>
      </c>
      <c r="R337" s="21">
        <v>13</v>
      </c>
      <c r="S337" s="24">
        <v>9.7744360902255634E-2</v>
      </c>
      <c r="T337" s="21">
        <v>21</v>
      </c>
      <c r="U337" s="24">
        <v>0.15789473684210525</v>
      </c>
      <c r="V337" s="21">
        <v>37</v>
      </c>
      <c r="W337" s="24">
        <v>0.2781954887218045</v>
      </c>
      <c r="X337" s="21">
        <v>28</v>
      </c>
      <c r="Y337" s="21">
        <v>2</v>
      </c>
      <c r="Z337" s="22">
        <v>0.33600000000000002</v>
      </c>
      <c r="AA337" s="23">
        <v>0.38947368421052631</v>
      </c>
      <c r="AB337" s="22">
        <v>0.40600000000000003</v>
      </c>
      <c r="AC337" s="22">
        <v>0.45400000000000001</v>
      </c>
      <c r="AD337" s="22">
        <v>0.8600000000000001</v>
      </c>
      <c r="AE337" s="22">
        <v>0.11799999999999999</v>
      </c>
      <c r="AF337" s="21">
        <v>1</v>
      </c>
      <c r="AG337" s="21">
        <v>0</v>
      </c>
      <c r="AH337" s="21">
        <v>0</v>
      </c>
      <c r="AI337" s="21">
        <v>54</v>
      </c>
      <c r="AJ337" s="21">
        <v>7</v>
      </c>
      <c r="AK337" s="21">
        <v>2</v>
      </c>
      <c r="AL337" s="21">
        <v>25</v>
      </c>
      <c r="AM337" s="21">
        <v>29</v>
      </c>
      <c r="AN337" s="20" t="s">
        <v>1061</v>
      </c>
      <c r="AO337" s="23">
        <v>27.142857142857142</v>
      </c>
      <c r="AP337" s="21">
        <v>126.44307600959577</v>
      </c>
      <c r="AQ337" s="22">
        <v>0.38187969924812037</v>
      </c>
      <c r="AR337" s="23">
        <v>4.2746378495362354</v>
      </c>
      <c r="AS337" s="23">
        <v>25.945619038903466</v>
      </c>
      <c r="AT337">
        <v>139.84329330409096</v>
      </c>
      <c r="AU337">
        <v>0.90417690417690422</v>
      </c>
      <c r="AV337">
        <v>54</v>
      </c>
      <c r="AW337" s="30">
        <v>2.4629629629629628</v>
      </c>
      <c r="AX337" s="29">
        <v>0.57407407407407407</v>
      </c>
      <c r="AY337" t="s">
        <v>1224</v>
      </c>
      <c r="AZ337" s="20" t="s">
        <v>1017</v>
      </c>
      <c r="BA337" s="20" t="s">
        <v>71</v>
      </c>
      <c r="BB337" s="20" t="s">
        <v>1019</v>
      </c>
      <c r="BC337" s="20">
        <v>95</v>
      </c>
      <c r="BD337" s="23">
        <v>3.2140134207039366E-2</v>
      </c>
      <c r="BE337" s="20"/>
      <c r="BF337" s="20"/>
      <c r="BG337" s="20"/>
    </row>
    <row r="338" spans="1:59" x14ac:dyDescent="0.3">
      <c r="A338" t="s">
        <v>14</v>
      </c>
      <c r="B338" s="20" t="s">
        <v>107</v>
      </c>
      <c r="C338" s="20" t="s">
        <v>470</v>
      </c>
      <c r="D338" s="20" t="s">
        <v>100</v>
      </c>
      <c r="E338" s="20" t="s">
        <v>105</v>
      </c>
      <c r="F338" s="21">
        <v>40</v>
      </c>
      <c r="G338" s="21">
        <v>157</v>
      </c>
      <c r="H338" s="23">
        <v>3.9249999999999998</v>
      </c>
      <c r="I338" s="21">
        <v>115</v>
      </c>
      <c r="J338" s="21">
        <v>24</v>
      </c>
      <c r="K338" s="23">
        <v>0.15286624203821655</v>
      </c>
      <c r="L338" s="21">
        <v>34</v>
      </c>
      <c r="M338" s="21">
        <v>33</v>
      </c>
      <c r="N338" s="21">
        <v>0</v>
      </c>
      <c r="O338" s="21">
        <v>1</v>
      </c>
      <c r="P338" s="21">
        <v>0</v>
      </c>
      <c r="Q338" s="21">
        <v>24</v>
      </c>
      <c r="R338" s="21">
        <v>33</v>
      </c>
      <c r="S338" s="24">
        <v>0.21019108280254778</v>
      </c>
      <c r="T338" s="21">
        <v>19</v>
      </c>
      <c r="U338" s="24">
        <v>0.12101910828025478</v>
      </c>
      <c r="V338" s="21">
        <v>52</v>
      </c>
      <c r="W338" s="24">
        <v>0.33121019108280253</v>
      </c>
      <c r="X338" s="21">
        <v>4</v>
      </c>
      <c r="Y338" s="21">
        <v>0</v>
      </c>
      <c r="Z338" s="22">
        <v>0.29599999999999999</v>
      </c>
      <c r="AA338" s="23">
        <v>0.34343434343434343</v>
      </c>
      <c r="AB338" s="22">
        <v>0.46500000000000002</v>
      </c>
      <c r="AC338" s="22">
        <v>0.313</v>
      </c>
      <c r="AD338" s="22">
        <v>0.77800000000000002</v>
      </c>
      <c r="AE338" s="22">
        <v>1.7000000000000015E-2</v>
      </c>
      <c r="AF338" s="21">
        <v>6</v>
      </c>
      <c r="AG338" s="21">
        <v>3</v>
      </c>
      <c r="AH338" s="21">
        <v>0</v>
      </c>
      <c r="AI338" s="21">
        <v>36</v>
      </c>
      <c r="AJ338" s="21">
        <v>1</v>
      </c>
      <c r="AK338" s="21">
        <v>4</v>
      </c>
      <c r="AL338" s="21">
        <v>36</v>
      </c>
      <c r="AM338" s="21">
        <v>25</v>
      </c>
      <c r="AN338" s="20" t="s">
        <v>1612</v>
      </c>
      <c r="AO338" s="23">
        <v>21.877834394904461</v>
      </c>
      <c r="AP338" s="21">
        <v>104.49439505122164</v>
      </c>
      <c r="AQ338" s="22">
        <v>0.36993630573248404</v>
      </c>
      <c r="AR338" s="23">
        <v>3.4154682166313504</v>
      </c>
      <c r="AS338" s="23">
        <v>28.997002402576125</v>
      </c>
      <c r="AT338">
        <v>115.56852930936741</v>
      </c>
      <c r="AU338">
        <v>0.90417690417690422</v>
      </c>
      <c r="AV338">
        <v>54</v>
      </c>
      <c r="AW338" s="30">
        <v>2.9074074074074074</v>
      </c>
      <c r="AX338" s="29">
        <v>0.7407407407407407</v>
      </c>
      <c r="AY338" t="s">
        <v>1223</v>
      </c>
      <c r="AZ338" s="20" t="s">
        <v>223</v>
      </c>
      <c r="BA338" s="20" t="s">
        <v>71</v>
      </c>
      <c r="BB338" s="20" t="s">
        <v>696</v>
      </c>
      <c r="BC338" s="20">
        <v>99</v>
      </c>
      <c r="BD338" s="23">
        <v>2.1754574628225162E-2</v>
      </c>
      <c r="BE338" s="20"/>
      <c r="BF338" s="20"/>
      <c r="BG338" s="20"/>
    </row>
    <row r="339" spans="1:59" x14ac:dyDescent="0.3">
      <c r="A339" t="s">
        <v>14</v>
      </c>
      <c r="B339" s="20" t="s">
        <v>943</v>
      </c>
      <c r="C339" s="20" t="s">
        <v>471</v>
      </c>
      <c r="D339" s="20" t="s">
        <v>109</v>
      </c>
      <c r="E339" s="20" t="s">
        <v>101</v>
      </c>
      <c r="F339" s="21">
        <v>38</v>
      </c>
      <c r="G339" s="21">
        <v>140</v>
      </c>
      <c r="H339" s="23">
        <v>3.6842105263157894</v>
      </c>
      <c r="I339" s="21">
        <v>117</v>
      </c>
      <c r="J339" s="21">
        <v>19</v>
      </c>
      <c r="K339" s="23">
        <v>0.1357142857142857</v>
      </c>
      <c r="L339" s="21">
        <v>28</v>
      </c>
      <c r="M339" s="21">
        <v>19</v>
      </c>
      <c r="N339" s="21">
        <v>7</v>
      </c>
      <c r="O339" s="21">
        <v>1</v>
      </c>
      <c r="P339" s="21">
        <v>1</v>
      </c>
      <c r="Q339" s="21">
        <v>16</v>
      </c>
      <c r="R339" s="21">
        <v>21</v>
      </c>
      <c r="S339" s="24">
        <v>0.15</v>
      </c>
      <c r="T339" s="21">
        <v>40</v>
      </c>
      <c r="U339" s="24">
        <v>0.2857142857142857</v>
      </c>
      <c r="V339" s="21">
        <v>62</v>
      </c>
      <c r="W339" s="24">
        <v>0.44285714285714284</v>
      </c>
      <c r="X339" s="21">
        <v>10</v>
      </c>
      <c r="Y339" s="21">
        <v>3</v>
      </c>
      <c r="Z339" s="22">
        <v>0.23899999999999999</v>
      </c>
      <c r="AA339" s="23">
        <v>0.35526315789473684</v>
      </c>
      <c r="AB339" s="22">
        <v>0.36399999999999999</v>
      </c>
      <c r="AC339" s="22">
        <v>0.34200000000000003</v>
      </c>
      <c r="AD339" s="22">
        <v>0.70599999999999996</v>
      </c>
      <c r="AE339" s="22">
        <v>0.10300000000000004</v>
      </c>
      <c r="AF339" s="21">
        <v>2</v>
      </c>
      <c r="AG339" s="21">
        <v>0</v>
      </c>
      <c r="AH339" s="21">
        <v>0</v>
      </c>
      <c r="AI339" s="21">
        <v>40</v>
      </c>
      <c r="AJ339" s="21">
        <v>9</v>
      </c>
      <c r="AK339" s="21">
        <v>0</v>
      </c>
      <c r="AL339" s="21">
        <v>14</v>
      </c>
      <c r="AM339" s="21">
        <v>32</v>
      </c>
      <c r="AN339" s="20" t="s">
        <v>1459</v>
      </c>
      <c r="AO339" s="23">
        <v>17.547428571428572</v>
      </c>
      <c r="AP339" s="21">
        <v>85.781605207697126</v>
      </c>
      <c r="AQ339" s="22">
        <v>0.32464285714285712</v>
      </c>
      <c r="AR339" s="23">
        <v>-2.4683445977421892</v>
      </c>
      <c r="AS339" s="23">
        <v>20.343214548960159</v>
      </c>
      <c r="AT339">
        <v>94.872590542208499</v>
      </c>
      <c r="AU339">
        <v>0.90417690417690422</v>
      </c>
      <c r="AV339">
        <v>54</v>
      </c>
      <c r="AW339" s="30">
        <v>2.5925925925925926</v>
      </c>
      <c r="AX339" s="29">
        <v>0.70370370370370372</v>
      </c>
      <c r="AY339" t="s">
        <v>1224</v>
      </c>
      <c r="AZ339" s="20" t="s">
        <v>224</v>
      </c>
      <c r="BA339" s="20" t="s">
        <v>71</v>
      </c>
      <c r="BB339" s="20" t="s">
        <v>697</v>
      </c>
      <c r="BC339" s="20">
        <v>76</v>
      </c>
      <c r="BD339" s="23">
        <v>-1.7631032841015637E-2</v>
      </c>
      <c r="BE339" s="20"/>
      <c r="BF339" s="20"/>
      <c r="BG339" s="20"/>
    </row>
    <row r="340" spans="1:59" x14ac:dyDescent="0.3">
      <c r="A340" t="s">
        <v>14</v>
      </c>
      <c r="B340" s="20" t="s">
        <v>123</v>
      </c>
      <c r="C340" s="20" t="s">
        <v>469</v>
      </c>
      <c r="D340" s="20" t="s">
        <v>100</v>
      </c>
      <c r="E340" s="20" t="s">
        <v>113</v>
      </c>
      <c r="F340" s="21">
        <v>38</v>
      </c>
      <c r="G340" s="21">
        <v>153</v>
      </c>
      <c r="H340" s="23">
        <v>4.0263157894736841</v>
      </c>
      <c r="I340" s="21">
        <v>111</v>
      </c>
      <c r="J340" s="21">
        <v>31</v>
      </c>
      <c r="K340" s="23">
        <v>0.20261437908496732</v>
      </c>
      <c r="L340" s="21">
        <v>28</v>
      </c>
      <c r="M340" s="21">
        <v>23</v>
      </c>
      <c r="N340" s="21">
        <v>3</v>
      </c>
      <c r="O340" s="21">
        <v>0</v>
      </c>
      <c r="P340" s="21">
        <v>2</v>
      </c>
      <c r="Q340" s="21">
        <v>28</v>
      </c>
      <c r="R340" s="21">
        <v>33</v>
      </c>
      <c r="S340" s="24">
        <v>0.21568627450980393</v>
      </c>
      <c r="T340" s="21">
        <v>14</v>
      </c>
      <c r="U340" s="24">
        <v>9.1503267973856203E-2</v>
      </c>
      <c r="V340" s="21">
        <v>49</v>
      </c>
      <c r="W340" s="24">
        <v>0.3202614379084967</v>
      </c>
      <c r="X340" s="21">
        <v>8</v>
      </c>
      <c r="Y340" s="21">
        <v>1</v>
      </c>
      <c r="Z340" s="22">
        <v>0.252</v>
      </c>
      <c r="AA340" s="23">
        <v>0.26804123711340205</v>
      </c>
      <c r="AB340" s="22">
        <v>0.44400000000000001</v>
      </c>
      <c r="AC340" s="22">
        <v>0.33300000000000002</v>
      </c>
      <c r="AD340" s="22">
        <v>0.77700000000000002</v>
      </c>
      <c r="AE340" s="22">
        <v>8.1000000000000016E-2</v>
      </c>
      <c r="AF340" s="21">
        <v>7</v>
      </c>
      <c r="AG340" s="21">
        <v>2</v>
      </c>
      <c r="AH340" s="21">
        <v>0</v>
      </c>
      <c r="AI340" s="21">
        <v>37</v>
      </c>
      <c r="AJ340" s="21">
        <v>5</v>
      </c>
      <c r="AK340" s="21">
        <v>3</v>
      </c>
      <c r="AL340" s="21">
        <v>26</v>
      </c>
      <c r="AM340" s="21">
        <v>40</v>
      </c>
      <c r="AN340" s="20" t="s">
        <v>1236</v>
      </c>
      <c r="AO340" s="23">
        <v>22.002614379084967</v>
      </c>
      <c r="AP340" s="21">
        <v>104.30621549184008</v>
      </c>
      <c r="AQ340" s="22">
        <v>0.36790849673202619</v>
      </c>
      <c r="AR340" s="23">
        <v>3.0586631554488402</v>
      </c>
      <c r="AS340" s="23">
        <v>27.988438508630693</v>
      </c>
      <c r="AT340">
        <v>115.36040680755139</v>
      </c>
      <c r="AU340">
        <v>0.90417690417690422</v>
      </c>
      <c r="AV340">
        <v>54</v>
      </c>
      <c r="AW340" s="30">
        <v>2.8333333333333335</v>
      </c>
      <c r="AX340" s="29">
        <v>0.70370370370370372</v>
      </c>
      <c r="AY340" t="s">
        <v>1223</v>
      </c>
      <c r="AZ340" s="20" t="s">
        <v>222</v>
      </c>
      <c r="BA340" s="20" t="s">
        <v>71</v>
      </c>
      <c r="BB340" s="20" t="s">
        <v>695</v>
      </c>
      <c r="BC340" s="20">
        <v>97</v>
      </c>
      <c r="BD340" s="23">
        <v>1.9991262453913989E-2</v>
      </c>
      <c r="BE340" s="20"/>
      <c r="BF340" s="20"/>
      <c r="BG340" s="20"/>
    </row>
    <row r="341" spans="1:59" x14ac:dyDescent="0.3">
      <c r="A341" t="s">
        <v>14</v>
      </c>
      <c r="B341" s="20" t="s">
        <v>121</v>
      </c>
      <c r="C341" s="20" t="s">
        <v>1201</v>
      </c>
      <c r="D341" s="20" t="s">
        <v>100</v>
      </c>
      <c r="E341" s="20" t="s">
        <v>105</v>
      </c>
      <c r="F341" s="21">
        <v>33</v>
      </c>
      <c r="G341" s="21">
        <v>138</v>
      </c>
      <c r="H341" s="23">
        <v>4.1818181818181817</v>
      </c>
      <c r="I341" s="21">
        <v>105</v>
      </c>
      <c r="J341" s="21">
        <v>22</v>
      </c>
      <c r="K341" s="23">
        <v>0.15942028985507245</v>
      </c>
      <c r="L341" s="21">
        <v>27</v>
      </c>
      <c r="M341" s="21">
        <v>19</v>
      </c>
      <c r="N341" s="21">
        <v>8</v>
      </c>
      <c r="O341" s="21">
        <v>0</v>
      </c>
      <c r="P341" s="21">
        <v>0</v>
      </c>
      <c r="Q341" s="21">
        <v>20</v>
      </c>
      <c r="R341" s="21">
        <v>20</v>
      </c>
      <c r="S341" s="24">
        <v>0.14492753623188406</v>
      </c>
      <c r="T341" s="21">
        <v>34</v>
      </c>
      <c r="U341" s="24">
        <v>0.24637681159420291</v>
      </c>
      <c r="V341" s="21">
        <v>54</v>
      </c>
      <c r="W341" s="24">
        <v>0.39130434782608697</v>
      </c>
      <c r="X341" s="21">
        <v>7</v>
      </c>
      <c r="Y341" s="21">
        <v>0</v>
      </c>
      <c r="Z341" s="22">
        <v>0.25700000000000001</v>
      </c>
      <c r="AA341" s="23">
        <v>0.375</v>
      </c>
      <c r="AB341" s="22">
        <v>0.42799999999999999</v>
      </c>
      <c r="AC341" s="22">
        <v>0.33300000000000002</v>
      </c>
      <c r="AD341" s="22">
        <v>0.76100000000000001</v>
      </c>
      <c r="AE341" s="22">
        <v>7.6000000000000012E-2</v>
      </c>
      <c r="AF341" s="21">
        <v>12</v>
      </c>
      <c r="AG341" s="21">
        <v>1</v>
      </c>
      <c r="AH341" s="21">
        <v>0</v>
      </c>
      <c r="AI341" s="21">
        <v>35</v>
      </c>
      <c r="AJ341" s="21">
        <v>8</v>
      </c>
      <c r="AK341" s="21">
        <v>2</v>
      </c>
      <c r="AL341" s="21">
        <v>12</v>
      </c>
      <c r="AM341" s="21">
        <v>29</v>
      </c>
      <c r="AN341" s="20" t="s">
        <v>1633</v>
      </c>
      <c r="AO341" s="23">
        <v>19.611304347826088</v>
      </c>
      <c r="AP341" s="21">
        <v>100.12423290192172</v>
      </c>
      <c r="AQ341" s="22">
        <v>0.3587681159420289</v>
      </c>
      <c r="AR341" s="23">
        <v>1.6619485238404554</v>
      </c>
      <c r="AS341" s="23">
        <v>24.147628254161344</v>
      </c>
      <c r="AT341">
        <v>110.73522497576667</v>
      </c>
      <c r="AU341">
        <v>0.90417690417690422</v>
      </c>
      <c r="AV341">
        <v>54</v>
      </c>
      <c r="AW341" s="30">
        <v>2.5555555555555554</v>
      </c>
      <c r="AX341" s="29">
        <v>0.61111111111111116</v>
      </c>
      <c r="AY341" t="s">
        <v>1224</v>
      </c>
      <c r="AZ341" s="20" t="s">
        <v>1200</v>
      </c>
      <c r="BA341" s="20" t="s">
        <v>71</v>
      </c>
      <c r="BB341" s="20" t="s">
        <v>1202</v>
      </c>
      <c r="BC341" s="20">
        <v>72</v>
      </c>
      <c r="BD341" s="23">
        <v>1.2043105245220691E-2</v>
      </c>
      <c r="BE341" s="20"/>
      <c r="BF341" s="20"/>
      <c r="BG341" s="20"/>
    </row>
    <row r="342" spans="1:59" x14ac:dyDescent="0.3">
      <c r="A342" t="s">
        <v>14</v>
      </c>
      <c r="B342" s="20" t="s">
        <v>181</v>
      </c>
      <c r="C342" s="20" t="s">
        <v>475</v>
      </c>
      <c r="D342" s="20" t="s">
        <v>100</v>
      </c>
      <c r="E342" s="20" t="s">
        <v>113</v>
      </c>
      <c r="F342" s="21">
        <v>31</v>
      </c>
      <c r="G342" s="21">
        <v>105</v>
      </c>
      <c r="H342" s="23">
        <v>3.3870967741935485</v>
      </c>
      <c r="I342" s="21">
        <v>86</v>
      </c>
      <c r="J342" s="21">
        <v>15</v>
      </c>
      <c r="K342" s="23">
        <v>0.14285714285714285</v>
      </c>
      <c r="L342" s="21">
        <v>17</v>
      </c>
      <c r="M342" s="21">
        <v>14</v>
      </c>
      <c r="N342" s="21">
        <v>2</v>
      </c>
      <c r="O342" s="21">
        <v>1</v>
      </c>
      <c r="P342" s="21">
        <v>0</v>
      </c>
      <c r="Q342" s="21">
        <v>11</v>
      </c>
      <c r="R342" s="21">
        <v>15</v>
      </c>
      <c r="S342" s="24">
        <v>0.14285714285714285</v>
      </c>
      <c r="T342" s="21">
        <v>23</v>
      </c>
      <c r="U342" s="24">
        <v>0.21904761904761905</v>
      </c>
      <c r="V342" s="21">
        <v>38</v>
      </c>
      <c r="W342" s="24">
        <v>0.3619047619047619</v>
      </c>
      <c r="X342" s="21">
        <v>0</v>
      </c>
      <c r="Y342" s="21">
        <v>0</v>
      </c>
      <c r="Z342" s="22">
        <v>0.19800000000000001</v>
      </c>
      <c r="AA342" s="23">
        <v>0.265625</v>
      </c>
      <c r="AB342" s="22">
        <v>0.33300000000000002</v>
      </c>
      <c r="AC342" s="22">
        <v>0.24399999999999999</v>
      </c>
      <c r="AD342" s="22">
        <v>0.57699999999999996</v>
      </c>
      <c r="AE342" s="22">
        <v>4.5999999999999985E-2</v>
      </c>
      <c r="AF342" s="21">
        <v>3</v>
      </c>
      <c r="AG342" s="21">
        <v>1</v>
      </c>
      <c r="AH342" s="21">
        <v>0</v>
      </c>
      <c r="AI342" s="21">
        <v>21</v>
      </c>
      <c r="AJ342" s="21">
        <v>3</v>
      </c>
      <c r="AK342" s="21">
        <v>3</v>
      </c>
      <c r="AL342" s="21">
        <v>24</v>
      </c>
      <c r="AM342" s="21">
        <v>19</v>
      </c>
      <c r="AN342" s="20" t="s">
        <v>1504</v>
      </c>
      <c r="AO342" s="23">
        <v>7.9847619047619043</v>
      </c>
      <c r="AP342" s="21">
        <v>51.705718249287756</v>
      </c>
      <c r="AQ342" s="22">
        <v>0.27742857142857141</v>
      </c>
      <c r="AR342" s="23">
        <v>-6.1621280135240326</v>
      </c>
      <c r="AS342" s="23">
        <v>10.946541346502729</v>
      </c>
      <c r="AT342">
        <v>57.18540034635901</v>
      </c>
      <c r="AU342">
        <v>0.90417690417690422</v>
      </c>
      <c r="AV342">
        <v>54</v>
      </c>
      <c r="AW342" s="30">
        <v>1.9444444444444444</v>
      </c>
      <c r="AX342" s="29">
        <v>0.57407407407407407</v>
      </c>
      <c r="AY342" t="s">
        <v>1224</v>
      </c>
      <c r="AZ342" s="20" t="s">
        <v>229</v>
      </c>
      <c r="BA342" s="20" t="s">
        <v>71</v>
      </c>
      <c r="BB342" s="20" t="s">
        <v>701</v>
      </c>
      <c r="BC342" s="20">
        <v>64</v>
      </c>
      <c r="BD342" s="23">
        <v>-5.8686933462133641E-2</v>
      </c>
      <c r="BE342" s="20"/>
      <c r="BF342" s="20"/>
      <c r="BG342" s="20"/>
    </row>
    <row r="343" spans="1:59" x14ac:dyDescent="0.3">
      <c r="A343" t="s">
        <v>14</v>
      </c>
      <c r="B343" s="20" t="s">
        <v>943</v>
      </c>
      <c r="C343" s="20" t="s">
        <v>1021</v>
      </c>
      <c r="D343" s="20" t="s">
        <v>100</v>
      </c>
      <c r="E343" s="20" t="s">
        <v>101</v>
      </c>
      <c r="F343" s="21">
        <v>24</v>
      </c>
      <c r="G343" s="21">
        <v>92</v>
      </c>
      <c r="H343" s="23">
        <v>3.8333333333333335</v>
      </c>
      <c r="I343" s="21">
        <v>78</v>
      </c>
      <c r="J343" s="21">
        <v>9</v>
      </c>
      <c r="K343" s="23">
        <v>9.7826086956521743E-2</v>
      </c>
      <c r="L343" s="21">
        <v>24</v>
      </c>
      <c r="M343" s="21">
        <v>17</v>
      </c>
      <c r="N343" s="21">
        <v>3</v>
      </c>
      <c r="O343" s="21">
        <v>0</v>
      </c>
      <c r="P343" s="21">
        <v>4</v>
      </c>
      <c r="Q343" s="21">
        <v>21</v>
      </c>
      <c r="R343" s="21">
        <v>11</v>
      </c>
      <c r="S343" s="24">
        <v>0.11956521739130435</v>
      </c>
      <c r="T343" s="21">
        <v>14</v>
      </c>
      <c r="U343" s="24">
        <v>0.15217391304347827</v>
      </c>
      <c r="V343" s="21">
        <v>29</v>
      </c>
      <c r="W343" s="24">
        <v>0.31521739130434784</v>
      </c>
      <c r="X343" s="21">
        <v>0</v>
      </c>
      <c r="Y343" s="21">
        <v>0</v>
      </c>
      <c r="Z343" s="22">
        <v>0.308</v>
      </c>
      <c r="AA343" s="23">
        <v>0.31746031746031744</v>
      </c>
      <c r="AB343" s="22">
        <v>0.38</v>
      </c>
      <c r="AC343" s="22">
        <v>0.5</v>
      </c>
      <c r="AD343" s="22">
        <v>0.88</v>
      </c>
      <c r="AE343" s="22">
        <v>0.192</v>
      </c>
      <c r="AF343" s="21">
        <v>0</v>
      </c>
      <c r="AG343" s="21">
        <v>3</v>
      </c>
      <c r="AH343" s="21">
        <v>0</v>
      </c>
      <c r="AI343" s="21">
        <v>39</v>
      </c>
      <c r="AJ343" s="21">
        <v>7</v>
      </c>
      <c r="AK343" s="21">
        <v>4</v>
      </c>
      <c r="AL343" s="21">
        <v>15</v>
      </c>
      <c r="AM343" s="21">
        <v>29</v>
      </c>
      <c r="AN343" s="20" t="s">
        <v>1363</v>
      </c>
      <c r="AO343" s="23">
        <v>14.630652173913044</v>
      </c>
      <c r="AP343" s="21">
        <v>131.8389012577168</v>
      </c>
      <c r="AQ343" s="22">
        <v>0.37967391304347825</v>
      </c>
      <c r="AR343" s="23">
        <v>2.7804294506762517</v>
      </c>
      <c r="AS343" s="23">
        <v>17.770882604223509</v>
      </c>
      <c r="AT343">
        <v>145.81095872796396</v>
      </c>
      <c r="AU343">
        <v>0.90417690417690422</v>
      </c>
      <c r="AV343">
        <v>54</v>
      </c>
      <c r="AW343" s="30">
        <v>1.7037037037037037</v>
      </c>
      <c r="AX343" s="29">
        <v>0.44444444444444442</v>
      </c>
      <c r="AY343" t="s">
        <v>1224</v>
      </c>
      <c r="AZ343" s="20" t="s">
        <v>1020</v>
      </c>
      <c r="BA343" s="20" t="s">
        <v>71</v>
      </c>
      <c r="BB343" s="20" t="s">
        <v>1022</v>
      </c>
      <c r="BC343" s="20">
        <v>63</v>
      </c>
      <c r="BD343" s="23">
        <v>3.0222059246480998E-2</v>
      </c>
      <c r="BE343" s="20"/>
      <c r="BF343" s="20"/>
      <c r="BG343" s="20"/>
    </row>
    <row r="344" spans="1:59" x14ac:dyDescent="0.3">
      <c r="A344" t="s">
        <v>14</v>
      </c>
      <c r="B344" s="20" t="s">
        <v>943</v>
      </c>
      <c r="C344" s="20" t="s">
        <v>474</v>
      </c>
      <c r="D344" s="20" t="s">
        <v>91</v>
      </c>
      <c r="E344" s="20" t="s">
        <v>101</v>
      </c>
      <c r="F344" s="21">
        <v>27</v>
      </c>
      <c r="G344" s="21">
        <v>78</v>
      </c>
      <c r="H344" s="23">
        <v>2.8888888888888888</v>
      </c>
      <c r="I344" s="21">
        <v>67</v>
      </c>
      <c r="J344" s="21">
        <v>10</v>
      </c>
      <c r="K344" s="23">
        <v>0.12820512820512819</v>
      </c>
      <c r="L344" s="21">
        <v>12</v>
      </c>
      <c r="M344" s="21">
        <v>11</v>
      </c>
      <c r="N344" s="21">
        <v>1</v>
      </c>
      <c r="O344" s="21">
        <v>0</v>
      </c>
      <c r="P344" s="21">
        <v>0</v>
      </c>
      <c r="Q344" s="21">
        <v>8</v>
      </c>
      <c r="R344" s="21">
        <v>9</v>
      </c>
      <c r="S344" s="24">
        <v>0.11538461538461539</v>
      </c>
      <c r="T344" s="21">
        <v>13</v>
      </c>
      <c r="U344" s="24">
        <v>0.16666666666666666</v>
      </c>
      <c r="V344" s="21">
        <v>22</v>
      </c>
      <c r="W344" s="24">
        <v>0.28205128205128205</v>
      </c>
      <c r="X344" s="21">
        <v>3</v>
      </c>
      <c r="Y344" s="21">
        <v>3</v>
      </c>
      <c r="Z344" s="22">
        <v>0.17899999999999999</v>
      </c>
      <c r="AA344" s="23">
        <v>0.21818181818181817</v>
      </c>
      <c r="AB344" s="22">
        <v>0.28199999999999997</v>
      </c>
      <c r="AC344" s="22">
        <v>0.19400000000000001</v>
      </c>
      <c r="AD344" s="22">
        <v>0.47599999999999998</v>
      </c>
      <c r="AE344" s="22">
        <v>1.5000000000000013E-2</v>
      </c>
      <c r="AF344" s="21">
        <v>1</v>
      </c>
      <c r="AG344" s="21">
        <v>1</v>
      </c>
      <c r="AH344" s="21">
        <v>0</v>
      </c>
      <c r="AI344" s="21">
        <v>13</v>
      </c>
      <c r="AJ344" s="21">
        <v>1</v>
      </c>
      <c r="AK344" s="21">
        <v>3</v>
      </c>
      <c r="AL344" s="21">
        <v>21</v>
      </c>
      <c r="AM344" s="21">
        <v>19</v>
      </c>
      <c r="AN344" s="20" t="s">
        <v>1133</v>
      </c>
      <c r="AO344" s="23">
        <v>3.6266666666666665</v>
      </c>
      <c r="AP344" s="21">
        <v>25.123967269207427</v>
      </c>
      <c r="AQ344" s="22">
        <v>0.23064102564102562</v>
      </c>
      <c r="AR344" s="23">
        <v>-7.7509969591147483</v>
      </c>
      <c r="AS344" s="23">
        <v>4.9583002797622742</v>
      </c>
      <c r="AT344">
        <v>27.786561626541907</v>
      </c>
      <c r="AU344">
        <v>0.90417690417690422</v>
      </c>
      <c r="AV344">
        <v>54</v>
      </c>
      <c r="AW344" s="30">
        <v>1.4444444444444444</v>
      </c>
      <c r="AX344" s="29">
        <v>0.5</v>
      </c>
      <c r="AY344" t="s">
        <v>1224</v>
      </c>
      <c r="AZ344" s="20" t="s">
        <v>228</v>
      </c>
      <c r="BA344" s="20" t="s">
        <v>71</v>
      </c>
      <c r="BB344" s="20" t="s">
        <v>700</v>
      </c>
      <c r="BC344" s="20">
        <v>55</v>
      </c>
      <c r="BD344" s="23">
        <v>-9.9371755886086516E-2</v>
      </c>
      <c r="BE344" s="35"/>
      <c r="BF344" s="35"/>
      <c r="BG344" s="35"/>
    </row>
    <row r="345" spans="1:59" x14ac:dyDescent="0.3">
      <c r="A345" t="s">
        <v>14</v>
      </c>
      <c r="B345" s="20" t="s">
        <v>189</v>
      </c>
      <c r="C345" s="20" t="s">
        <v>1356</v>
      </c>
      <c r="D345" s="20" t="s">
        <v>91</v>
      </c>
      <c r="E345" s="20" t="s">
        <v>101</v>
      </c>
      <c r="F345" s="21">
        <v>19</v>
      </c>
      <c r="G345" s="21">
        <v>81</v>
      </c>
      <c r="H345" s="23">
        <v>4.2631578947368425</v>
      </c>
      <c r="I345" s="21">
        <v>60</v>
      </c>
      <c r="J345" s="21">
        <v>24</v>
      </c>
      <c r="K345" s="23">
        <v>0.29629629629629628</v>
      </c>
      <c r="L345" s="21">
        <v>25</v>
      </c>
      <c r="M345" s="21">
        <v>13</v>
      </c>
      <c r="N345" s="21">
        <v>5</v>
      </c>
      <c r="O345" s="21">
        <v>1</v>
      </c>
      <c r="P345" s="21">
        <v>6</v>
      </c>
      <c r="Q345" s="21">
        <v>24</v>
      </c>
      <c r="R345" s="21">
        <v>16</v>
      </c>
      <c r="S345" s="24">
        <v>0.19753086419753085</v>
      </c>
      <c r="T345" s="21">
        <v>7</v>
      </c>
      <c r="U345" s="24">
        <v>8.6419753086419748E-2</v>
      </c>
      <c r="V345" s="21">
        <v>29</v>
      </c>
      <c r="W345" s="24">
        <v>0.35802469135802467</v>
      </c>
      <c r="X345" s="21">
        <v>0</v>
      </c>
      <c r="Y345" s="21">
        <v>0</v>
      </c>
      <c r="Z345" s="22">
        <v>0.41699999999999998</v>
      </c>
      <c r="AA345" s="23">
        <v>0.39583333333333331</v>
      </c>
      <c r="AB345" s="22">
        <v>0.55600000000000005</v>
      </c>
      <c r="AC345" s="22">
        <v>0.83299999999999996</v>
      </c>
      <c r="AD345" s="22">
        <v>1.389</v>
      </c>
      <c r="AE345" s="22">
        <v>0.41599999999999998</v>
      </c>
      <c r="AF345" s="21">
        <v>4</v>
      </c>
      <c r="AG345" s="21">
        <v>1</v>
      </c>
      <c r="AH345" s="21">
        <v>0</v>
      </c>
      <c r="AI345" s="21">
        <v>50</v>
      </c>
      <c r="AJ345" s="21">
        <v>12</v>
      </c>
      <c r="AK345" s="21">
        <v>1</v>
      </c>
      <c r="AL345" s="21">
        <v>15</v>
      </c>
      <c r="AM345" s="21">
        <v>14</v>
      </c>
      <c r="AN345" s="20" t="s">
        <v>1603</v>
      </c>
      <c r="AO345" s="23">
        <v>30.267654320987656</v>
      </c>
      <c r="AP345" s="21">
        <v>266.09690836842452</v>
      </c>
      <c r="AQ345" s="22">
        <v>0.56864197530864191</v>
      </c>
      <c r="AR345" s="23">
        <v>15.757911184598228</v>
      </c>
      <c r="AS345" s="23">
        <v>28.956027548047444</v>
      </c>
      <c r="AT345">
        <v>294.29739594007822</v>
      </c>
      <c r="AU345">
        <v>0.90417690417690422</v>
      </c>
      <c r="AV345">
        <v>54</v>
      </c>
      <c r="AW345" s="30">
        <v>1.5</v>
      </c>
      <c r="AX345" s="29">
        <v>0.35185185185185186</v>
      </c>
      <c r="AY345" t="s">
        <v>1224</v>
      </c>
      <c r="AZ345" s="20" t="s">
        <v>1357</v>
      </c>
      <c r="BA345" s="20" t="s">
        <v>71</v>
      </c>
      <c r="BB345" s="20" t="s">
        <v>1358</v>
      </c>
      <c r="BC345" s="20">
        <v>48</v>
      </c>
      <c r="BD345" s="23">
        <v>0.19454211339010158</v>
      </c>
    </row>
    <row r="346" spans="1:59" x14ac:dyDescent="0.3">
      <c r="A346" t="s">
        <v>14</v>
      </c>
      <c r="B346" s="20" t="s">
        <v>97</v>
      </c>
      <c r="C346" s="20" t="s">
        <v>1268</v>
      </c>
      <c r="D346" s="20" t="s">
        <v>109</v>
      </c>
      <c r="E346" s="20" t="s">
        <v>101</v>
      </c>
      <c r="F346" s="21">
        <v>23</v>
      </c>
      <c r="G346" s="21">
        <v>68</v>
      </c>
      <c r="H346" s="23">
        <v>2.9565217391304346</v>
      </c>
      <c r="I346" s="21">
        <v>55</v>
      </c>
      <c r="J346" s="21">
        <v>10</v>
      </c>
      <c r="K346" s="23">
        <v>0.14705882352941177</v>
      </c>
      <c r="L346" s="21">
        <v>15</v>
      </c>
      <c r="M346" s="21">
        <v>14</v>
      </c>
      <c r="N346" s="21">
        <v>1</v>
      </c>
      <c r="O346" s="21">
        <v>0</v>
      </c>
      <c r="P346" s="21">
        <v>0</v>
      </c>
      <c r="Q346" s="21">
        <v>21</v>
      </c>
      <c r="R346" s="21">
        <v>10</v>
      </c>
      <c r="S346" s="24">
        <v>0.14705882352941177</v>
      </c>
      <c r="T346" s="21">
        <v>11</v>
      </c>
      <c r="U346" s="24">
        <v>0.16176470588235295</v>
      </c>
      <c r="V346" s="21">
        <v>21</v>
      </c>
      <c r="W346" s="24">
        <v>0.30882352941176472</v>
      </c>
      <c r="X346" s="21">
        <v>1</v>
      </c>
      <c r="Y346" s="21">
        <v>0</v>
      </c>
      <c r="Z346" s="22">
        <v>0.27300000000000002</v>
      </c>
      <c r="AA346" s="23">
        <v>0.31914893617021278</v>
      </c>
      <c r="AB346" s="22">
        <v>0.36799999999999999</v>
      </c>
      <c r="AC346" s="22">
        <v>0.29099999999999998</v>
      </c>
      <c r="AD346" s="22">
        <v>0.65900000000000003</v>
      </c>
      <c r="AE346" s="22">
        <v>1.799999999999996E-2</v>
      </c>
      <c r="AF346" s="21">
        <v>0</v>
      </c>
      <c r="AG346" s="21">
        <v>3</v>
      </c>
      <c r="AH346" s="21">
        <v>0</v>
      </c>
      <c r="AI346" s="21">
        <v>16</v>
      </c>
      <c r="AJ346" s="21">
        <v>1</v>
      </c>
      <c r="AK346" s="21">
        <v>0</v>
      </c>
      <c r="AL346" s="21">
        <v>14</v>
      </c>
      <c r="AM346" s="21">
        <v>15</v>
      </c>
      <c r="AN346" s="20" t="s">
        <v>1642</v>
      </c>
      <c r="AO346" s="23">
        <v>7.6029411764705879</v>
      </c>
      <c r="AP346" s="21">
        <v>73.310385750966802</v>
      </c>
      <c r="AQ346" s="22">
        <v>0.30338235294117644</v>
      </c>
      <c r="AR346" s="23">
        <v>-2.4560530903319218</v>
      </c>
      <c r="AS346" s="23">
        <v>8.62384706663779</v>
      </c>
      <c r="AT346">
        <v>81.079692936531217</v>
      </c>
      <c r="AU346">
        <v>0.90417690417690422</v>
      </c>
      <c r="AV346">
        <v>54</v>
      </c>
      <c r="AW346" s="30">
        <v>1.2592592592592593</v>
      </c>
      <c r="AX346" s="29">
        <v>0.42592592592592593</v>
      </c>
      <c r="AY346" t="s">
        <v>1224</v>
      </c>
      <c r="AZ346" s="20" t="s">
        <v>1269</v>
      </c>
      <c r="BA346" s="20" t="s">
        <v>71</v>
      </c>
      <c r="BB346" s="20" t="s">
        <v>1270</v>
      </c>
      <c r="BC346" s="20">
        <v>47</v>
      </c>
      <c r="BD346" s="23">
        <v>-3.6118427798998848E-2</v>
      </c>
    </row>
    <row r="347" spans="1:59" x14ac:dyDescent="0.3">
      <c r="A347" t="s">
        <v>14</v>
      </c>
      <c r="B347" s="20" t="s">
        <v>943</v>
      </c>
      <c r="C347" s="20" t="s">
        <v>857</v>
      </c>
      <c r="D347" s="20" t="s">
        <v>91</v>
      </c>
      <c r="E347" s="20" t="s">
        <v>101</v>
      </c>
      <c r="F347" s="21">
        <v>13</v>
      </c>
      <c r="G347" s="21">
        <v>45</v>
      </c>
      <c r="H347" s="23">
        <v>3.4615384615384617</v>
      </c>
      <c r="I347" s="21">
        <v>39</v>
      </c>
      <c r="J347" s="21">
        <v>4</v>
      </c>
      <c r="K347" s="23">
        <v>8.8888888888888892E-2</v>
      </c>
      <c r="L347" s="21">
        <v>7</v>
      </c>
      <c r="M347" s="21">
        <v>6</v>
      </c>
      <c r="N347" s="21">
        <v>0</v>
      </c>
      <c r="O347" s="21">
        <v>0</v>
      </c>
      <c r="P347" s="21">
        <v>1</v>
      </c>
      <c r="Q347" s="21">
        <v>4</v>
      </c>
      <c r="R347" s="21">
        <v>3</v>
      </c>
      <c r="S347" s="24">
        <v>6.6666666666666666E-2</v>
      </c>
      <c r="T347" s="21">
        <v>10</v>
      </c>
      <c r="U347" s="24">
        <v>0.22222222222222221</v>
      </c>
      <c r="V347" s="21">
        <v>14</v>
      </c>
      <c r="W347" s="24">
        <v>0.31111111111111112</v>
      </c>
      <c r="X347" s="21">
        <v>1</v>
      </c>
      <c r="Y347" s="21">
        <v>0</v>
      </c>
      <c r="Z347" s="22">
        <v>0.17899999999999999</v>
      </c>
      <c r="AA347" s="23">
        <v>0.21428571428571427</v>
      </c>
      <c r="AB347" s="22">
        <v>0.28899999999999998</v>
      </c>
      <c r="AC347" s="22">
        <v>0.25600000000000001</v>
      </c>
      <c r="AD347" s="22">
        <v>0.54499999999999993</v>
      </c>
      <c r="AE347" s="22">
        <v>7.7000000000000013E-2</v>
      </c>
      <c r="AF347" s="21">
        <v>3</v>
      </c>
      <c r="AG347" s="21">
        <v>0</v>
      </c>
      <c r="AH347" s="21">
        <v>0</v>
      </c>
      <c r="AI347" s="21">
        <v>10</v>
      </c>
      <c r="AJ347" s="21">
        <v>1</v>
      </c>
      <c r="AK347" s="21">
        <v>0</v>
      </c>
      <c r="AL347" s="21">
        <v>11</v>
      </c>
      <c r="AM347" s="21">
        <v>8</v>
      </c>
      <c r="AN347" s="20" t="s">
        <v>1097</v>
      </c>
      <c r="AO347" s="23">
        <v>3.4897777777777774</v>
      </c>
      <c r="AP347" s="21">
        <v>43.385669680944041</v>
      </c>
      <c r="AQ347" s="22">
        <v>0.2593333333333333</v>
      </c>
      <c r="AR347" s="23">
        <v>-3.3489865399575058</v>
      </c>
      <c r="AS347" s="23">
        <v>3.9833003286253921</v>
      </c>
      <c r="AT347">
        <v>47.983607500391912</v>
      </c>
      <c r="AU347">
        <v>0.90417690417690422</v>
      </c>
      <c r="AV347">
        <v>54</v>
      </c>
      <c r="AW347" s="30">
        <v>0.83333333333333337</v>
      </c>
      <c r="AX347" s="29">
        <v>0.24074074074074073</v>
      </c>
      <c r="AY347" t="s">
        <v>1224</v>
      </c>
      <c r="AZ347" s="20" t="s">
        <v>856</v>
      </c>
      <c r="BA347" s="20" t="s">
        <v>71</v>
      </c>
      <c r="BB347" s="20" t="s">
        <v>858</v>
      </c>
      <c r="BC347" s="20">
        <v>28</v>
      </c>
      <c r="BD347" s="23">
        <v>-7.4421923110166793E-2</v>
      </c>
    </row>
    <row r="348" spans="1:59" x14ac:dyDescent="0.3">
      <c r="A348" t="s">
        <v>14</v>
      </c>
      <c r="B348" s="20" t="s">
        <v>943</v>
      </c>
      <c r="C348" s="20" t="s">
        <v>468</v>
      </c>
      <c r="D348" s="20" t="s">
        <v>91</v>
      </c>
      <c r="E348" s="20" t="s">
        <v>113</v>
      </c>
      <c r="F348" s="21">
        <v>6</v>
      </c>
      <c r="G348" s="21">
        <v>28</v>
      </c>
      <c r="H348" s="23">
        <v>4.666666666666667</v>
      </c>
      <c r="I348" s="21">
        <v>20</v>
      </c>
      <c r="J348" s="21">
        <v>6</v>
      </c>
      <c r="K348" s="23">
        <v>0.21428571428571427</v>
      </c>
      <c r="L348" s="21">
        <v>6</v>
      </c>
      <c r="M348" s="21">
        <v>5</v>
      </c>
      <c r="N348" s="21">
        <v>0</v>
      </c>
      <c r="O348" s="21">
        <v>0</v>
      </c>
      <c r="P348" s="21">
        <v>1</v>
      </c>
      <c r="Q348" s="21">
        <v>3</v>
      </c>
      <c r="R348" s="21">
        <v>5</v>
      </c>
      <c r="S348" s="24">
        <v>0.17857142857142858</v>
      </c>
      <c r="T348" s="21">
        <v>1</v>
      </c>
      <c r="U348" s="24">
        <v>3.5714285714285712E-2</v>
      </c>
      <c r="V348" s="21">
        <v>7</v>
      </c>
      <c r="W348" s="24">
        <v>0.25</v>
      </c>
      <c r="X348" s="21">
        <v>2</v>
      </c>
      <c r="Y348" s="21">
        <v>0</v>
      </c>
      <c r="Z348" s="22">
        <v>0.3</v>
      </c>
      <c r="AA348" s="23">
        <v>0.27777777777777779</v>
      </c>
      <c r="AB348" s="22">
        <v>0.5</v>
      </c>
      <c r="AC348" s="22">
        <v>0.45</v>
      </c>
      <c r="AD348" s="22">
        <v>0.95</v>
      </c>
      <c r="AE348" s="22">
        <v>0.15000000000000002</v>
      </c>
      <c r="AF348" s="21">
        <v>3</v>
      </c>
      <c r="AG348" s="21">
        <v>0</v>
      </c>
      <c r="AH348" s="21">
        <v>0</v>
      </c>
      <c r="AI348" s="21">
        <v>9</v>
      </c>
      <c r="AJ348" s="21">
        <v>1</v>
      </c>
      <c r="AK348" s="21">
        <v>1</v>
      </c>
      <c r="AL348" s="21">
        <v>9</v>
      </c>
      <c r="AM348" s="21">
        <v>2</v>
      </c>
      <c r="AN348" s="20" t="s">
        <v>921</v>
      </c>
      <c r="AO348" s="23">
        <v>5.6271428571428572</v>
      </c>
      <c r="AP348" s="21">
        <v>149.95208920738881</v>
      </c>
      <c r="AQ348" s="22">
        <v>0.43428571428571422</v>
      </c>
      <c r="AR348" s="23">
        <v>2.1758962978428658</v>
      </c>
      <c r="AS348" s="23">
        <v>6.7382081271833352</v>
      </c>
      <c r="AT348">
        <v>165.84375083534576</v>
      </c>
      <c r="AU348">
        <v>0.90417690417690422</v>
      </c>
      <c r="AV348">
        <v>54</v>
      </c>
      <c r="AW348" s="30">
        <v>0.51851851851851849</v>
      </c>
      <c r="AX348" s="29">
        <v>0.1111111111111111</v>
      </c>
      <c r="AY348" t="s">
        <v>1224</v>
      </c>
      <c r="AZ348" s="20" t="s">
        <v>226</v>
      </c>
      <c r="BA348" s="20" t="s">
        <v>71</v>
      </c>
      <c r="BB348" s="20" t="s">
        <v>694</v>
      </c>
      <c r="BC348" s="20">
        <v>18</v>
      </c>
      <c r="BD348" s="23">
        <v>7.771058206581663E-2</v>
      </c>
    </row>
    <row r="349" spans="1:59" x14ac:dyDescent="0.3">
      <c r="A349" t="s">
        <v>14</v>
      </c>
      <c r="B349" s="20" t="s">
        <v>176</v>
      </c>
      <c r="C349" s="20" t="s">
        <v>1561</v>
      </c>
      <c r="D349" s="20" t="s">
        <v>109</v>
      </c>
      <c r="E349" s="20" t="s">
        <v>105</v>
      </c>
      <c r="F349" s="21">
        <v>6</v>
      </c>
      <c r="G349" s="21">
        <v>18</v>
      </c>
      <c r="H349" s="23">
        <v>3</v>
      </c>
      <c r="I349" s="21">
        <v>16</v>
      </c>
      <c r="J349" s="21">
        <v>4</v>
      </c>
      <c r="K349" s="23">
        <v>0.22222222222222221</v>
      </c>
      <c r="L349" s="21">
        <v>5</v>
      </c>
      <c r="M349" s="21">
        <v>5</v>
      </c>
      <c r="N349" s="21">
        <v>0</v>
      </c>
      <c r="O349" s="21">
        <v>0</v>
      </c>
      <c r="P349" s="21">
        <v>0</v>
      </c>
      <c r="Q349" s="21">
        <v>2</v>
      </c>
      <c r="R349" s="21">
        <v>1</v>
      </c>
      <c r="S349" s="24">
        <v>5.5555555555555552E-2</v>
      </c>
      <c r="T349" s="21">
        <v>7</v>
      </c>
      <c r="U349" s="24">
        <v>0.3888888888888889</v>
      </c>
      <c r="V349" s="21">
        <v>8</v>
      </c>
      <c r="W349" s="24">
        <v>0.44444444444444442</v>
      </c>
      <c r="X349" s="21">
        <v>0</v>
      </c>
      <c r="Y349" s="21">
        <v>1</v>
      </c>
      <c r="Z349" s="22">
        <v>0.313</v>
      </c>
      <c r="AA349" s="23">
        <v>0.55555555555555558</v>
      </c>
      <c r="AB349" s="22">
        <v>0.38900000000000001</v>
      </c>
      <c r="AC349" s="22">
        <v>0.313</v>
      </c>
      <c r="AD349" s="22">
        <v>0.70199999999999996</v>
      </c>
      <c r="AE349" s="22">
        <v>0</v>
      </c>
      <c r="AF349" s="21">
        <v>1</v>
      </c>
      <c r="AG349" s="21">
        <v>0</v>
      </c>
      <c r="AH349" s="21">
        <v>0</v>
      </c>
      <c r="AI349" s="21">
        <v>5</v>
      </c>
      <c r="AJ349" s="21">
        <v>0</v>
      </c>
      <c r="AK349" s="21">
        <v>0</v>
      </c>
      <c r="AL349" s="21">
        <v>2</v>
      </c>
      <c r="AM349" s="21">
        <v>2</v>
      </c>
      <c r="AN349" s="20" t="s">
        <v>364</v>
      </c>
      <c r="AO349" s="23">
        <v>1.8399999999999999</v>
      </c>
      <c r="AP349" s="21">
        <v>84.629977749109514</v>
      </c>
      <c r="AQ349" s="22">
        <v>0.3255555555555556</v>
      </c>
      <c r="AR349" s="23">
        <v>-0.30307287685256623</v>
      </c>
      <c r="AS349" s="23">
        <v>2.6298418705805928</v>
      </c>
      <c r="AT349">
        <v>93.598915608390143</v>
      </c>
      <c r="AU349">
        <v>0.90417690417690422</v>
      </c>
      <c r="AV349">
        <v>54</v>
      </c>
      <c r="AW349" s="30">
        <v>0.33333333333333331</v>
      </c>
      <c r="AX349" s="29">
        <v>0.1111111111111111</v>
      </c>
      <c r="AY349" t="s">
        <v>1224</v>
      </c>
      <c r="AZ349" s="20" t="s">
        <v>1562</v>
      </c>
      <c r="BA349" s="20" t="s">
        <v>71</v>
      </c>
      <c r="BB349" s="20" t="s">
        <v>1563</v>
      </c>
      <c r="BC349" s="20">
        <v>9</v>
      </c>
      <c r="BD349" s="23">
        <v>-1.6837382047364791E-2</v>
      </c>
    </row>
    <row r="350" spans="1:59" x14ac:dyDescent="0.3">
      <c r="A350" t="s">
        <v>14</v>
      </c>
      <c r="B350" s="20" t="s">
        <v>125</v>
      </c>
      <c r="C350" s="20" t="s">
        <v>1564</v>
      </c>
      <c r="D350" s="20" t="s">
        <v>100</v>
      </c>
      <c r="E350" s="20" t="s">
        <v>101</v>
      </c>
      <c r="F350" s="21">
        <v>7</v>
      </c>
      <c r="G350" s="21">
        <v>17</v>
      </c>
      <c r="H350" s="23">
        <v>2.4285714285714284</v>
      </c>
      <c r="I350" s="21">
        <v>16</v>
      </c>
      <c r="J350" s="21">
        <v>3</v>
      </c>
      <c r="K350" s="23">
        <v>0.17647058823529413</v>
      </c>
      <c r="L350" s="21">
        <v>4</v>
      </c>
      <c r="M350" s="21">
        <v>3</v>
      </c>
      <c r="N350" s="21">
        <v>1</v>
      </c>
      <c r="O350" s="21">
        <v>0</v>
      </c>
      <c r="P350" s="21">
        <v>0</v>
      </c>
      <c r="Q350" s="21">
        <v>3</v>
      </c>
      <c r="R350" s="21">
        <v>1</v>
      </c>
      <c r="S350" s="24">
        <v>5.8823529411764705E-2</v>
      </c>
      <c r="T350" s="21">
        <v>1</v>
      </c>
      <c r="U350" s="24">
        <v>5.8823529411764705E-2</v>
      </c>
      <c r="V350" s="21">
        <v>2</v>
      </c>
      <c r="W350" s="24">
        <v>0.11764705882352941</v>
      </c>
      <c r="X350" s="21">
        <v>3</v>
      </c>
      <c r="Y350" s="21">
        <v>0</v>
      </c>
      <c r="Z350" s="22">
        <v>0.25</v>
      </c>
      <c r="AA350" s="23">
        <v>0.26666666666666666</v>
      </c>
      <c r="AB350" s="22">
        <v>0.29399999999999998</v>
      </c>
      <c r="AC350" s="22">
        <v>0.313</v>
      </c>
      <c r="AD350" s="22">
        <v>0.60699999999999998</v>
      </c>
      <c r="AE350" s="22">
        <v>6.3E-2</v>
      </c>
      <c r="AF350" s="21">
        <v>0</v>
      </c>
      <c r="AG350" s="21">
        <v>0</v>
      </c>
      <c r="AH350" s="21">
        <v>0</v>
      </c>
      <c r="AI350" s="21">
        <v>5</v>
      </c>
      <c r="AJ350" s="21">
        <v>1</v>
      </c>
      <c r="AK350" s="21">
        <v>1</v>
      </c>
      <c r="AL350" s="21">
        <v>5</v>
      </c>
      <c r="AM350" s="21">
        <v>6</v>
      </c>
      <c r="AN350" s="20" t="s">
        <v>1367</v>
      </c>
      <c r="AO350" s="23">
        <v>1.6047058823529412</v>
      </c>
      <c r="AP350" s="21">
        <v>59.799456121469305</v>
      </c>
      <c r="AQ350" s="22">
        <v>0.27235294117647058</v>
      </c>
      <c r="AR350" s="23">
        <v>-1.0727089247568931</v>
      </c>
      <c r="AS350" s="23">
        <v>1.6972661144855348</v>
      </c>
      <c r="AT350">
        <v>66.13689848216849</v>
      </c>
      <c r="AU350">
        <v>0.90417690417690422</v>
      </c>
      <c r="AV350">
        <v>54</v>
      </c>
      <c r="AW350" s="30">
        <v>0.31481481481481483</v>
      </c>
      <c r="AX350" s="29">
        <v>0.12962962962962962</v>
      </c>
      <c r="AY350" t="s">
        <v>1224</v>
      </c>
      <c r="AZ350" s="20" t="s">
        <v>1565</v>
      </c>
      <c r="BA350" s="20" t="s">
        <v>71</v>
      </c>
      <c r="BB350" s="20" t="s">
        <v>1566</v>
      </c>
      <c r="BC350" s="20">
        <v>15</v>
      </c>
      <c r="BD350" s="23">
        <v>-6.3100524985699596E-2</v>
      </c>
    </row>
    <row r="351" spans="1:59" x14ac:dyDescent="0.3">
      <c r="A351" t="s">
        <v>14</v>
      </c>
      <c r="B351" s="20" t="s">
        <v>186</v>
      </c>
      <c r="C351" s="20" t="s">
        <v>1547</v>
      </c>
      <c r="D351" s="20" t="s">
        <v>109</v>
      </c>
      <c r="E351" s="20" t="s">
        <v>113</v>
      </c>
      <c r="F351" s="21">
        <v>6</v>
      </c>
      <c r="G351" s="21">
        <v>12</v>
      </c>
      <c r="H351" s="23">
        <v>2</v>
      </c>
      <c r="I351" s="21">
        <v>10</v>
      </c>
      <c r="J351" s="21">
        <v>2</v>
      </c>
      <c r="K351" s="23">
        <v>0.16666666666666666</v>
      </c>
      <c r="L351" s="21">
        <v>4</v>
      </c>
      <c r="M351" s="21">
        <v>4</v>
      </c>
      <c r="N351" s="21">
        <v>0</v>
      </c>
      <c r="O351" s="21">
        <v>0</v>
      </c>
      <c r="P351" s="21">
        <v>0</v>
      </c>
      <c r="Q351" s="21">
        <v>5</v>
      </c>
      <c r="R351" s="21">
        <v>0</v>
      </c>
      <c r="S351" s="24">
        <v>0</v>
      </c>
      <c r="T351" s="21">
        <v>2</v>
      </c>
      <c r="U351" s="24">
        <v>0.16666666666666666</v>
      </c>
      <c r="V351" s="21">
        <v>2</v>
      </c>
      <c r="W351" s="24">
        <v>0.16666666666666666</v>
      </c>
      <c r="X351" s="21">
        <v>0</v>
      </c>
      <c r="Y351" s="21">
        <v>0</v>
      </c>
      <c r="Z351" s="22">
        <v>0.4</v>
      </c>
      <c r="AA351" s="23">
        <v>0.4</v>
      </c>
      <c r="AB351" s="22">
        <v>0.33300000000000002</v>
      </c>
      <c r="AC351" s="22">
        <v>0.4</v>
      </c>
      <c r="AD351" s="22">
        <v>0.7330000000000001</v>
      </c>
      <c r="AE351" s="22">
        <v>0</v>
      </c>
      <c r="AF351" s="21">
        <v>0</v>
      </c>
      <c r="AG351" s="21">
        <v>2</v>
      </c>
      <c r="AH351" s="21">
        <v>0</v>
      </c>
      <c r="AI351" s="21">
        <v>4</v>
      </c>
      <c r="AJ351" s="21">
        <v>0</v>
      </c>
      <c r="AK351" s="21">
        <v>0</v>
      </c>
      <c r="AL351" s="21">
        <v>1</v>
      </c>
      <c r="AM351" s="21">
        <v>5</v>
      </c>
      <c r="AN351" s="20" t="s">
        <v>1391</v>
      </c>
      <c r="AO351" s="23">
        <v>1.68</v>
      </c>
      <c r="AP351" s="21">
        <v>93.050964450400471</v>
      </c>
      <c r="AQ351" s="22">
        <v>0.29666666666666669</v>
      </c>
      <c r="AR351" s="23">
        <v>-0.50349785993069651</v>
      </c>
      <c r="AS351" s="23">
        <v>1.4517786383580762</v>
      </c>
      <c r="AT351">
        <v>102.91234383508964</v>
      </c>
      <c r="AU351">
        <v>0.90417690417690422</v>
      </c>
      <c r="AV351">
        <v>54</v>
      </c>
      <c r="AW351" s="30">
        <v>0.22222222222222221</v>
      </c>
      <c r="AX351" s="29">
        <v>0.1111111111111111</v>
      </c>
      <c r="AY351" t="s">
        <v>1224</v>
      </c>
      <c r="AZ351" s="20" t="s">
        <v>1548</v>
      </c>
      <c r="BA351" s="20" t="s">
        <v>71</v>
      </c>
      <c r="BB351" s="20" t="s">
        <v>1549</v>
      </c>
      <c r="BC351" s="20">
        <v>10</v>
      </c>
      <c r="BD351" s="23">
        <v>-4.1958154994224707E-2</v>
      </c>
    </row>
    <row r="352" spans="1:59" x14ac:dyDescent="0.3">
      <c r="A352" t="s">
        <v>14</v>
      </c>
      <c r="B352" s="20" t="s">
        <v>943</v>
      </c>
      <c r="C352" s="20" t="s">
        <v>478</v>
      </c>
      <c r="D352" s="20" t="s">
        <v>156</v>
      </c>
      <c r="E352" s="20" t="s">
        <v>101</v>
      </c>
      <c r="F352" s="21">
        <v>5</v>
      </c>
      <c r="G352" s="21">
        <v>12</v>
      </c>
      <c r="H352" s="23">
        <v>2.4</v>
      </c>
      <c r="I352" s="21">
        <v>9</v>
      </c>
      <c r="J352" s="21">
        <v>1</v>
      </c>
      <c r="K352" s="23">
        <v>8.3333333333333329E-2</v>
      </c>
      <c r="L352" s="21">
        <v>1</v>
      </c>
      <c r="M352" s="21">
        <v>0</v>
      </c>
      <c r="N352" s="21">
        <v>0</v>
      </c>
      <c r="O352" s="21">
        <v>0</v>
      </c>
      <c r="P352" s="21">
        <v>1</v>
      </c>
      <c r="Q352" s="21">
        <v>2</v>
      </c>
      <c r="R352" s="21">
        <v>2</v>
      </c>
      <c r="S352" s="24">
        <v>0.16666666666666666</v>
      </c>
      <c r="T352" s="21">
        <v>3</v>
      </c>
      <c r="U352" s="24">
        <v>0.25</v>
      </c>
      <c r="V352" s="21">
        <v>6</v>
      </c>
      <c r="W352" s="24">
        <v>0.5</v>
      </c>
      <c r="X352" s="21">
        <v>0</v>
      </c>
      <c r="Y352" s="21">
        <v>0</v>
      </c>
      <c r="Z352" s="22">
        <v>0.111</v>
      </c>
      <c r="AA352" s="23">
        <v>0</v>
      </c>
      <c r="AB352" s="22">
        <v>0.33300000000000002</v>
      </c>
      <c r="AC352" s="22">
        <v>0.44400000000000001</v>
      </c>
      <c r="AD352" s="22">
        <v>0.77700000000000002</v>
      </c>
      <c r="AE352" s="22">
        <v>0.33300000000000002</v>
      </c>
      <c r="AF352" s="21">
        <v>1</v>
      </c>
      <c r="AG352" s="21">
        <v>0</v>
      </c>
      <c r="AH352" s="21">
        <v>0</v>
      </c>
      <c r="AI352" s="21">
        <v>4</v>
      </c>
      <c r="AJ352" s="21">
        <v>1</v>
      </c>
      <c r="AK352" s="21">
        <v>0</v>
      </c>
      <c r="AL352" s="21">
        <v>4</v>
      </c>
      <c r="AM352" s="21">
        <v>1</v>
      </c>
      <c r="AN352" s="20" t="s">
        <v>373</v>
      </c>
      <c r="AO352" s="23">
        <v>1.5933333333333335</v>
      </c>
      <c r="AP352" s="21">
        <v>104.71244414815017</v>
      </c>
      <c r="AQ352" s="22">
        <v>0.34999999999999992</v>
      </c>
      <c r="AR352" s="23">
        <v>5.3023879199737237E-2</v>
      </c>
      <c r="AS352" s="23">
        <v>2.00830037748851</v>
      </c>
      <c r="AT352">
        <v>115.8096868703726</v>
      </c>
      <c r="AU352">
        <v>0.90417690417690422</v>
      </c>
      <c r="AV352">
        <v>54</v>
      </c>
      <c r="AW352" s="30">
        <v>0.22222222222222221</v>
      </c>
      <c r="AX352" s="29">
        <v>9.2592592592592587E-2</v>
      </c>
      <c r="AY352" t="s">
        <v>1224</v>
      </c>
      <c r="AZ352" s="20" t="s">
        <v>232</v>
      </c>
      <c r="BA352" s="20" t="s">
        <v>71</v>
      </c>
      <c r="BB352" s="20" t="s">
        <v>704</v>
      </c>
      <c r="BC352" s="20">
        <v>5</v>
      </c>
      <c r="BD352" s="23">
        <v>4.4186565999781028E-3</v>
      </c>
    </row>
    <row r="353" spans="1:56" x14ac:dyDescent="0.3">
      <c r="A353" t="s">
        <v>14</v>
      </c>
      <c r="B353" s="20" t="s">
        <v>943</v>
      </c>
      <c r="C353" s="20" t="s">
        <v>477</v>
      </c>
      <c r="D353" s="20" t="s">
        <v>100</v>
      </c>
      <c r="E353" s="20" t="s">
        <v>101</v>
      </c>
      <c r="F353" s="21">
        <v>4</v>
      </c>
      <c r="G353" s="21">
        <v>9</v>
      </c>
      <c r="H353" s="23">
        <v>2.25</v>
      </c>
      <c r="I353" s="21">
        <v>8</v>
      </c>
      <c r="J353" s="21">
        <v>0</v>
      </c>
      <c r="K353" s="23">
        <v>0</v>
      </c>
      <c r="L353" s="21">
        <v>2</v>
      </c>
      <c r="M353" s="21">
        <v>2</v>
      </c>
      <c r="N353" s="21">
        <v>0</v>
      </c>
      <c r="O353" s="21">
        <v>0</v>
      </c>
      <c r="P353" s="21">
        <v>0</v>
      </c>
      <c r="Q353" s="21">
        <v>0</v>
      </c>
      <c r="R353" s="21">
        <v>0</v>
      </c>
      <c r="S353" s="24">
        <v>0</v>
      </c>
      <c r="T353" s="21">
        <v>3</v>
      </c>
      <c r="U353" s="24">
        <v>0.33333333333333331</v>
      </c>
      <c r="V353" s="21">
        <v>3</v>
      </c>
      <c r="W353" s="24">
        <v>0.33333333333333331</v>
      </c>
      <c r="X353" s="21">
        <v>1</v>
      </c>
      <c r="Y353" s="21">
        <v>0</v>
      </c>
      <c r="Z353" s="22">
        <v>0.25</v>
      </c>
      <c r="AA353" s="23">
        <v>0.4</v>
      </c>
      <c r="AB353" s="22">
        <v>0.33300000000000002</v>
      </c>
      <c r="AC353" s="22">
        <v>0.25</v>
      </c>
      <c r="AD353" s="22">
        <v>0.58299999999999996</v>
      </c>
      <c r="AE353" s="22">
        <v>0</v>
      </c>
      <c r="AF353" s="21">
        <v>1</v>
      </c>
      <c r="AG353" s="21">
        <v>0</v>
      </c>
      <c r="AH353" s="21">
        <v>0</v>
      </c>
      <c r="AI353" s="21">
        <v>2</v>
      </c>
      <c r="AJ353" s="21">
        <v>0</v>
      </c>
      <c r="AK353" s="21">
        <v>0</v>
      </c>
      <c r="AL353" s="21">
        <v>0</v>
      </c>
      <c r="AM353" s="21">
        <v>3</v>
      </c>
      <c r="AN353" s="20" t="s">
        <v>96</v>
      </c>
      <c r="AO353" s="23">
        <v>0.92666666666666664</v>
      </c>
      <c r="AP353" s="21">
        <v>53.295920026253626</v>
      </c>
      <c r="AQ353" s="22">
        <v>0.27777777777777779</v>
      </c>
      <c r="AR353" s="23">
        <v>-0.52544948190454421</v>
      </c>
      <c r="AS353" s="23">
        <v>0.94100789181203526</v>
      </c>
      <c r="AT353">
        <v>58.944128942079416</v>
      </c>
      <c r="AU353">
        <v>0.90417690417690422</v>
      </c>
      <c r="AV353">
        <v>54</v>
      </c>
      <c r="AW353" s="30">
        <v>0.16666666666666666</v>
      </c>
      <c r="AX353" s="29">
        <v>7.407407407407407E-2</v>
      </c>
      <c r="AY353" t="s">
        <v>1224</v>
      </c>
      <c r="AZ353" s="20" t="s">
        <v>231</v>
      </c>
      <c r="BA353" s="20" t="s">
        <v>71</v>
      </c>
      <c r="BB353" s="20" t="s">
        <v>703</v>
      </c>
      <c r="BC353" s="20">
        <v>5</v>
      </c>
      <c r="BD353" s="23">
        <v>-5.8383275767171582E-2</v>
      </c>
    </row>
    <row r="354" spans="1:56" x14ac:dyDescent="0.3">
      <c r="A354" t="s">
        <v>14</v>
      </c>
      <c r="B354" s="20" t="s">
        <v>943</v>
      </c>
      <c r="C354" s="20" t="s">
        <v>891</v>
      </c>
      <c r="D354" s="20" t="s">
        <v>109</v>
      </c>
      <c r="E354" s="20" t="s">
        <v>92</v>
      </c>
      <c r="F354" s="21">
        <v>3</v>
      </c>
      <c r="G354" s="21">
        <v>0</v>
      </c>
      <c r="H354" s="23">
        <v>0</v>
      </c>
      <c r="I354" s="21">
        <v>0</v>
      </c>
      <c r="J354" s="21">
        <v>2</v>
      </c>
      <c r="K354" s="23" t="e">
        <v>#NUM!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1">
        <v>0</v>
      </c>
      <c r="R354" s="21">
        <v>0</v>
      </c>
      <c r="S354" s="24" t="e">
        <v>#NUM!</v>
      </c>
      <c r="T354" s="21">
        <v>0</v>
      </c>
      <c r="U354" s="24" t="e">
        <v>#NUM!</v>
      </c>
      <c r="V354" s="21">
        <v>0</v>
      </c>
      <c r="W354" s="24" t="e">
        <v>#NUM!</v>
      </c>
      <c r="X354" s="21">
        <v>0</v>
      </c>
      <c r="Y354" s="21">
        <v>0</v>
      </c>
      <c r="Z354" s="22">
        <v>0</v>
      </c>
      <c r="AA354" s="23" t="e">
        <v>#NUM!</v>
      </c>
      <c r="AB354" s="22">
        <v>0</v>
      </c>
      <c r="AC354" s="22">
        <v>0</v>
      </c>
      <c r="AD354" s="22">
        <v>0</v>
      </c>
      <c r="AE354" s="22">
        <v>0</v>
      </c>
      <c r="AF354" s="21">
        <v>0</v>
      </c>
      <c r="AG354" s="21">
        <v>0</v>
      </c>
      <c r="AH354" s="21">
        <v>0</v>
      </c>
      <c r="AI354" s="21">
        <v>0</v>
      </c>
      <c r="AJ354" s="21">
        <v>0</v>
      </c>
      <c r="AK354" s="21">
        <v>0</v>
      </c>
      <c r="AL354" s="21">
        <v>0</v>
      </c>
      <c r="AM354" s="21">
        <v>0</v>
      </c>
      <c r="AN354" s="20" t="s">
        <v>96</v>
      </c>
      <c r="AO354" s="23" t="e">
        <v>#NUM!</v>
      </c>
      <c r="AP354" s="21">
        <v>-100</v>
      </c>
      <c r="AQ354" s="22" t="e">
        <v>#NUM!</v>
      </c>
      <c r="AR354" s="23" t="e">
        <v>#NUM!</v>
      </c>
      <c r="AS354" s="23" t="e">
        <v>#NUM!</v>
      </c>
      <c r="AT354">
        <v>-110.59782608695652</v>
      </c>
      <c r="AU354">
        <v>0.90417690417690422</v>
      </c>
      <c r="AV354">
        <v>54</v>
      </c>
      <c r="AW354" s="30">
        <v>0</v>
      </c>
      <c r="AX354" s="29">
        <v>5.5555555555555552E-2</v>
      </c>
      <c r="AY354" t="s">
        <v>1224</v>
      </c>
      <c r="AZ354" s="20" t="s">
        <v>890</v>
      </c>
      <c r="BA354" s="20" t="s">
        <v>71</v>
      </c>
      <c r="BB354" s="20" t="s">
        <v>892</v>
      </c>
      <c r="BC354" s="20">
        <v>0</v>
      </c>
      <c r="BD354" s="23" t="e">
        <v>#NUM!</v>
      </c>
    </row>
    <row r="355" spans="1:56" x14ac:dyDescent="0.3">
      <c r="A355" t="s">
        <v>14</v>
      </c>
      <c r="B355" s="20" t="s">
        <v>102</v>
      </c>
      <c r="C355" s="20" t="s">
        <v>1577</v>
      </c>
      <c r="D355" s="20" t="s">
        <v>100</v>
      </c>
      <c r="E355" s="20" t="s">
        <v>241</v>
      </c>
      <c r="F355" s="21">
        <v>13</v>
      </c>
      <c r="G355" s="21">
        <v>0</v>
      </c>
      <c r="H355" s="23">
        <v>0</v>
      </c>
      <c r="I355" s="21">
        <v>0</v>
      </c>
      <c r="J355" s="21">
        <v>1</v>
      </c>
      <c r="K355" s="23" t="e">
        <v>#NUM!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1">
        <v>0</v>
      </c>
      <c r="R355" s="21">
        <v>0</v>
      </c>
      <c r="S355" s="24" t="e">
        <v>#NUM!</v>
      </c>
      <c r="T355" s="21">
        <v>0</v>
      </c>
      <c r="U355" s="24" t="e">
        <v>#NUM!</v>
      </c>
      <c r="V355" s="21">
        <v>0</v>
      </c>
      <c r="W355" s="24" t="e">
        <v>#NUM!</v>
      </c>
      <c r="X355" s="21">
        <v>0</v>
      </c>
      <c r="Y355" s="21">
        <v>0</v>
      </c>
      <c r="Z355" s="22">
        <v>0</v>
      </c>
      <c r="AA355" s="23" t="e">
        <v>#NUM!</v>
      </c>
      <c r="AB355" s="22">
        <v>0</v>
      </c>
      <c r="AC355" s="22">
        <v>0</v>
      </c>
      <c r="AD355" s="22">
        <v>0</v>
      </c>
      <c r="AE355" s="22">
        <v>0</v>
      </c>
      <c r="AF355" s="21">
        <v>0</v>
      </c>
      <c r="AG355" s="21">
        <v>0</v>
      </c>
      <c r="AH355" s="21">
        <v>0</v>
      </c>
      <c r="AI355" s="21">
        <v>0</v>
      </c>
      <c r="AJ355" s="21">
        <v>0</v>
      </c>
      <c r="AK355" s="21">
        <v>0</v>
      </c>
      <c r="AL355" s="21">
        <v>0</v>
      </c>
      <c r="AM355" s="21">
        <v>0</v>
      </c>
      <c r="AN355" s="20" t="s">
        <v>96</v>
      </c>
      <c r="AO355" s="23" t="e">
        <v>#NUM!</v>
      </c>
      <c r="AP355" s="21">
        <v>-100</v>
      </c>
      <c r="AQ355" s="22" t="e">
        <v>#NUM!</v>
      </c>
      <c r="AR355" s="23" t="e">
        <v>#NUM!</v>
      </c>
      <c r="AS355" s="23" t="e">
        <v>#NUM!</v>
      </c>
      <c r="AT355">
        <v>-110.59782608695652</v>
      </c>
      <c r="AU355">
        <v>0.90417690417690422</v>
      </c>
      <c r="AV355">
        <v>54</v>
      </c>
      <c r="AW355" s="30">
        <v>0</v>
      </c>
      <c r="AX355" s="29">
        <v>0.24074074074074073</v>
      </c>
      <c r="AY355" t="s">
        <v>1224</v>
      </c>
      <c r="AZ355" s="20" t="s">
        <v>1578</v>
      </c>
      <c r="BA355" s="20" t="s">
        <v>71</v>
      </c>
      <c r="BB355" s="20" t="s">
        <v>1579</v>
      </c>
      <c r="BC355" s="20">
        <v>0</v>
      </c>
      <c r="BD355" s="23" t="e">
        <v>#NUM!</v>
      </c>
    </row>
    <row r="356" spans="1:56" x14ac:dyDescent="0.3">
      <c r="A356" t="s">
        <v>15</v>
      </c>
      <c r="B356" s="20" t="s">
        <v>178</v>
      </c>
      <c r="C356" s="20" t="s">
        <v>573</v>
      </c>
      <c r="D356" s="20" t="s">
        <v>109</v>
      </c>
      <c r="E356" s="20" t="s">
        <v>105</v>
      </c>
      <c r="F356" s="21">
        <v>50</v>
      </c>
      <c r="G356" s="21">
        <v>233</v>
      </c>
      <c r="H356" s="23">
        <v>4.66</v>
      </c>
      <c r="I356" s="21">
        <v>194</v>
      </c>
      <c r="J356" s="21">
        <v>39</v>
      </c>
      <c r="K356" s="23">
        <v>0.16738197424892703</v>
      </c>
      <c r="L356" s="21">
        <v>61</v>
      </c>
      <c r="M356" s="21">
        <v>49</v>
      </c>
      <c r="N356" s="21">
        <v>10</v>
      </c>
      <c r="O356" s="21">
        <v>0</v>
      </c>
      <c r="P356" s="21">
        <v>2</v>
      </c>
      <c r="Q356" s="21">
        <v>36</v>
      </c>
      <c r="R356" s="21">
        <v>33</v>
      </c>
      <c r="S356" s="24">
        <v>0.14163090128755365</v>
      </c>
      <c r="T356" s="21">
        <v>34</v>
      </c>
      <c r="U356" s="24">
        <v>0.14592274678111589</v>
      </c>
      <c r="V356" s="21">
        <v>69</v>
      </c>
      <c r="W356" s="24">
        <v>0.29613733905579398</v>
      </c>
      <c r="X356" s="21">
        <v>9</v>
      </c>
      <c r="Y356" s="21">
        <v>2</v>
      </c>
      <c r="Z356" s="22">
        <v>0.314</v>
      </c>
      <c r="AA356" s="23">
        <v>0.36419753086419754</v>
      </c>
      <c r="AB356" s="22">
        <v>0.41199999999999998</v>
      </c>
      <c r="AC356" s="22">
        <v>0.39700000000000002</v>
      </c>
      <c r="AD356" s="22">
        <v>0.80899999999999994</v>
      </c>
      <c r="AE356" s="22">
        <v>8.3000000000000018E-2</v>
      </c>
      <c r="AF356" s="21">
        <v>2</v>
      </c>
      <c r="AG356" s="21">
        <v>4</v>
      </c>
      <c r="AH356" s="21">
        <v>0</v>
      </c>
      <c r="AI356" s="21">
        <v>77</v>
      </c>
      <c r="AJ356" s="21">
        <v>12</v>
      </c>
      <c r="AK356" s="21">
        <v>5</v>
      </c>
      <c r="AL356" s="21">
        <v>45</v>
      </c>
      <c r="AM356" s="21">
        <v>50</v>
      </c>
      <c r="AN356" s="20" t="s">
        <v>1111</v>
      </c>
      <c r="AO356" s="23">
        <v>35.470128755364804</v>
      </c>
      <c r="AP356" s="21">
        <v>112.90440259963934</v>
      </c>
      <c r="AQ356" s="22">
        <v>0.36360515021459228</v>
      </c>
      <c r="AR356" s="23">
        <v>3.786068726925349</v>
      </c>
      <c r="AS356" s="23">
        <v>41.751020735365685</v>
      </c>
      <c r="AT356">
        <v>108.57382277389975</v>
      </c>
      <c r="AU356">
        <v>1.0398860398860399</v>
      </c>
      <c r="AV356">
        <v>56</v>
      </c>
      <c r="AW356" s="30">
        <v>4.1607142857142856</v>
      </c>
      <c r="AX356" s="29">
        <v>0.8928571428571429</v>
      </c>
      <c r="AY356" t="s">
        <v>1223</v>
      </c>
      <c r="AZ356" s="20" t="s">
        <v>332</v>
      </c>
      <c r="BA356" s="20" t="s">
        <v>80</v>
      </c>
      <c r="BB356" s="20" t="s">
        <v>799</v>
      </c>
      <c r="BC356" s="20">
        <v>162</v>
      </c>
      <c r="BD356" s="23">
        <v>1.6249222003971456E-2</v>
      </c>
    </row>
    <row r="357" spans="1:56" x14ac:dyDescent="0.3">
      <c r="A357" t="s">
        <v>15</v>
      </c>
      <c r="B357" s="20" t="s">
        <v>150</v>
      </c>
      <c r="C357" s="20" t="s">
        <v>569</v>
      </c>
      <c r="D357" s="20" t="s">
        <v>109</v>
      </c>
      <c r="E357" s="20" t="s">
        <v>113</v>
      </c>
      <c r="F357" s="21">
        <v>38</v>
      </c>
      <c r="G357" s="21">
        <v>169</v>
      </c>
      <c r="H357" s="23">
        <v>4.4473684210526319</v>
      </c>
      <c r="I357" s="21">
        <v>134</v>
      </c>
      <c r="J357" s="21">
        <v>31</v>
      </c>
      <c r="K357" s="23">
        <v>0.18343195266272189</v>
      </c>
      <c r="L357" s="21">
        <v>36</v>
      </c>
      <c r="M357" s="21">
        <v>26</v>
      </c>
      <c r="N357" s="21">
        <v>9</v>
      </c>
      <c r="O357" s="21">
        <v>0</v>
      </c>
      <c r="P357" s="21">
        <v>1</v>
      </c>
      <c r="Q357" s="21">
        <v>18</v>
      </c>
      <c r="R357" s="21">
        <v>35</v>
      </c>
      <c r="S357" s="24">
        <v>0.20710059171597633</v>
      </c>
      <c r="T357" s="21">
        <v>36</v>
      </c>
      <c r="U357" s="24">
        <v>0.21301775147928995</v>
      </c>
      <c r="V357" s="21">
        <v>72</v>
      </c>
      <c r="W357" s="24">
        <v>0.42603550295857989</v>
      </c>
      <c r="X357" s="21">
        <v>11</v>
      </c>
      <c r="Y357" s="21">
        <v>3</v>
      </c>
      <c r="Z357" s="22">
        <v>0.26900000000000002</v>
      </c>
      <c r="AA357" s="23">
        <v>0.36082474226804123</v>
      </c>
      <c r="AB357" s="22">
        <v>0.42</v>
      </c>
      <c r="AC357" s="22">
        <v>0.35799999999999998</v>
      </c>
      <c r="AD357" s="22">
        <v>0.77800000000000002</v>
      </c>
      <c r="AE357" s="22">
        <v>8.8999999999999968E-2</v>
      </c>
      <c r="AF357" s="21">
        <v>0</v>
      </c>
      <c r="AG357" s="21">
        <v>0</v>
      </c>
      <c r="AH357" s="21">
        <v>0</v>
      </c>
      <c r="AI357" s="21">
        <v>48</v>
      </c>
      <c r="AJ357" s="21">
        <v>10</v>
      </c>
      <c r="AK357" s="21">
        <v>1</v>
      </c>
      <c r="AL357" s="21">
        <v>35</v>
      </c>
      <c r="AM357" s="21">
        <v>24</v>
      </c>
      <c r="AN357" s="20" t="s">
        <v>1531</v>
      </c>
      <c r="AO357" s="23">
        <v>24.904970414201181</v>
      </c>
      <c r="AP357" s="21">
        <v>104.65908234432035</v>
      </c>
      <c r="AQ357" s="22">
        <v>0.35988165680473372</v>
      </c>
      <c r="AR357" s="23">
        <v>2.1989268784397877</v>
      </c>
      <c r="AS357" s="23">
        <v>29.735737562673336</v>
      </c>
      <c r="AT357">
        <v>100.64476137768888</v>
      </c>
      <c r="AU357">
        <v>1.0398860398860399</v>
      </c>
      <c r="AV357">
        <v>56</v>
      </c>
      <c r="AW357" s="30">
        <v>3.0178571428571428</v>
      </c>
      <c r="AX357" s="29">
        <v>0.6785714285714286</v>
      </c>
      <c r="AY357" t="s">
        <v>1223</v>
      </c>
      <c r="AZ357" s="20" t="s">
        <v>329</v>
      </c>
      <c r="BA357" s="20" t="s">
        <v>80</v>
      </c>
      <c r="BB357" s="20" t="s">
        <v>795</v>
      </c>
      <c r="BC357" s="20">
        <v>97</v>
      </c>
      <c r="BD357" s="23">
        <v>1.3011401647572708E-2</v>
      </c>
    </row>
    <row r="358" spans="1:56" x14ac:dyDescent="0.3">
      <c r="A358" t="s">
        <v>15</v>
      </c>
      <c r="B358" s="20" t="s">
        <v>138</v>
      </c>
      <c r="C358" s="20" t="s">
        <v>572</v>
      </c>
      <c r="D358" s="20" t="s">
        <v>156</v>
      </c>
      <c r="E358" s="20" t="s">
        <v>101</v>
      </c>
      <c r="F358" s="21">
        <v>41</v>
      </c>
      <c r="G358" s="21">
        <v>161</v>
      </c>
      <c r="H358" s="23">
        <v>3.9268292682926829</v>
      </c>
      <c r="I358" s="21">
        <v>134</v>
      </c>
      <c r="J358" s="21">
        <v>33</v>
      </c>
      <c r="K358" s="23">
        <v>0.20496894409937888</v>
      </c>
      <c r="L358" s="21">
        <v>29</v>
      </c>
      <c r="M358" s="21">
        <v>14</v>
      </c>
      <c r="N358" s="21">
        <v>10</v>
      </c>
      <c r="O358" s="21">
        <v>1</v>
      </c>
      <c r="P358" s="21">
        <v>4</v>
      </c>
      <c r="Q358" s="21">
        <v>28</v>
      </c>
      <c r="R358" s="21">
        <v>19</v>
      </c>
      <c r="S358" s="24">
        <v>0.11801242236024845</v>
      </c>
      <c r="T358" s="21">
        <v>43</v>
      </c>
      <c r="U358" s="24">
        <v>0.26708074534161491</v>
      </c>
      <c r="V358" s="21">
        <v>66</v>
      </c>
      <c r="W358" s="24">
        <v>0.40993788819875776</v>
      </c>
      <c r="X358" s="21">
        <v>14</v>
      </c>
      <c r="Y358" s="21">
        <v>1</v>
      </c>
      <c r="Z358" s="22">
        <v>0.216</v>
      </c>
      <c r="AA358" s="23">
        <v>0.28409090909090912</v>
      </c>
      <c r="AB358" s="22">
        <v>0.34200000000000003</v>
      </c>
      <c r="AC358" s="22">
        <v>0.39600000000000002</v>
      </c>
      <c r="AD358" s="22">
        <v>0.73799999999999999</v>
      </c>
      <c r="AE358" s="22">
        <v>0.18000000000000002</v>
      </c>
      <c r="AF358" s="21">
        <v>7</v>
      </c>
      <c r="AG358" s="21">
        <v>1</v>
      </c>
      <c r="AH358" s="21">
        <v>0</v>
      </c>
      <c r="AI358" s="21">
        <v>53</v>
      </c>
      <c r="AJ358" s="21">
        <v>15</v>
      </c>
      <c r="AK358" s="21">
        <v>2</v>
      </c>
      <c r="AL358" s="21">
        <v>27</v>
      </c>
      <c r="AM358" s="21">
        <v>32</v>
      </c>
      <c r="AN358" s="20" t="s">
        <v>1429</v>
      </c>
      <c r="AO358" s="23">
        <v>21.820621118012422</v>
      </c>
      <c r="AP358" s="21">
        <v>94.343195139252273</v>
      </c>
      <c r="AQ358" s="22">
        <v>0.33124223602484471</v>
      </c>
      <c r="AR358" s="23">
        <v>-1.9146832439252561</v>
      </c>
      <c r="AS358" s="23">
        <v>24.318609774782445</v>
      </c>
      <c r="AT358">
        <v>90.724552038020676</v>
      </c>
      <c r="AU358">
        <v>1.0398860398860399</v>
      </c>
      <c r="AV358">
        <v>56</v>
      </c>
      <c r="AW358" s="30">
        <v>2.875</v>
      </c>
      <c r="AX358" s="29">
        <v>0.7321428571428571</v>
      </c>
      <c r="AY358" t="s">
        <v>1223</v>
      </c>
      <c r="AZ358" s="20" t="s">
        <v>330</v>
      </c>
      <c r="BA358" s="20" t="s">
        <v>80</v>
      </c>
      <c r="BB358" s="20" t="s">
        <v>798</v>
      </c>
      <c r="BC358" s="20">
        <v>88</v>
      </c>
      <c r="BD358" s="23">
        <v>-1.1892442508852522E-2</v>
      </c>
    </row>
    <row r="359" spans="1:56" x14ac:dyDescent="0.3">
      <c r="A359" t="s">
        <v>15</v>
      </c>
      <c r="B359" s="20" t="s">
        <v>89</v>
      </c>
      <c r="C359" s="20" t="s">
        <v>571</v>
      </c>
      <c r="D359" s="20" t="s">
        <v>91</v>
      </c>
      <c r="E359" s="20" t="s">
        <v>101</v>
      </c>
      <c r="F359" s="21">
        <v>42</v>
      </c>
      <c r="G359" s="21">
        <v>164</v>
      </c>
      <c r="H359" s="23">
        <v>3.9047619047619047</v>
      </c>
      <c r="I359" s="21">
        <v>126</v>
      </c>
      <c r="J359" s="21">
        <v>27</v>
      </c>
      <c r="K359" s="23">
        <v>0.16463414634146342</v>
      </c>
      <c r="L359" s="21">
        <v>33</v>
      </c>
      <c r="M359" s="21">
        <v>18</v>
      </c>
      <c r="N359" s="21">
        <v>12</v>
      </c>
      <c r="O359" s="21">
        <v>1</v>
      </c>
      <c r="P359" s="21">
        <v>2</v>
      </c>
      <c r="Q359" s="21">
        <v>24</v>
      </c>
      <c r="R359" s="21">
        <v>30</v>
      </c>
      <c r="S359" s="24">
        <v>0.18292682926829268</v>
      </c>
      <c r="T359" s="21">
        <v>31</v>
      </c>
      <c r="U359" s="24">
        <v>0.18902439024390244</v>
      </c>
      <c r="V359" s="21">
        <v>63</v>
      </c>
      <c r="W359" s="24">
        <v>0.38414634146341464</v>
      </c>
      <c r="X359" s="21">
        <v>6</v>
      </c>
      <c r="Y359" s="21">
        <v>1</v>
      </c>
      <c r="Z359" s="22">
        <v>0.26200000000000001</v>
      </c>
      <c r="AA359" s="23">
        <v>0.32978723404255317</v>
      </c>
      <c r="AB359" s="22">
        <v>0.42699999999999999</v>
      </c>
      <c r="AC359" s="22">
        <v>0.42099999999999999</v>
      </c>
      <c r="AD359" s="22">
        <v>0.84799999999999998</v>
      </c>
      <c r="AE359" s="22">
        <v>0.15899999999999997</v>
      </c>
      <c r="AF359" s="21">
        <v>7</v>
      </c>
      <c r="AG359" s="21">
        <v>1</v>
      </c>
      <c r="AH359" s="21">
        <v>0</v>
      </c>
      <c r="AI359" s="21">
        <v>53</v>
      </c>
      <c r="AJ359" s="21">
        <v>15</v>
      </c>
      <c r="AK359" s="21">
        <v>1</v>
      </c>
      <c r="AL359" s="21">
        <v>23</v>
      </c>
      <c r="AM359" s="21">
        <v>34</v>
      </c>
      <c r="AN359" s="20" t="s">
        <v>1509</v>
      </c>
      <c r="AO359" s="23">
        <v>27.473658536585368</v>
      </c>
      <c r="AP359" s="21">
        <v>123.1858183855513</v>
      </c>
      <c r="AQ359" s="22">
        <v>0.38304878048780489</v>
      </c>
      <c r="AR359" s="23">
        <v>5.437703160657291</v>
      </c>
      <c r="AS359" s="23">
        <v>32.159815303937187</v>
      </c>
      <c r="AT359">
        <v>118.46088288583152</v>
      </c>
      <c r="AU359">
        <v>1.0398860398860399</v>
      </c>
      <c r="AV359">
        <v>56</v>
      </c>
      <c r="AW359" s="30">
        <v>2.9285714285714284</v>
      </c>
      <c r="AX359" s="29">
        <v>0.75</v>
      </c>
      <c r="AY359" t="s">
        <v>1223</v>
      </c>
      <c r="AZ359" s="20" t="s">
        <v>328</v>
      </c>
      <c r="BA359" s="20" t="s">
        <v>80</v>
      </c>
      <c r="BB359" s="20" t="s">
        <v>797</v>
      </c>
      <c r="BC359" s="20">
        <v>94</v>
      </c>
      <c r="BD359" s="23">
        <v>3.3156726589373728E-2</v>
      </c>
    </row>
    <row r="360" spans="1:56" x14ac:dyDescent="0.3">
      <c r="A360" t="s">
        <v>15</v>
      </c>
      <c r="B360" s="20" t="s">
        <v>98</v>
      </c>
      <c r="C360" s="20" t="s">
        <v>1185</v>
      </c>
      <c r="D360" s="20" t="s">
        <v>109</v>
      </c>
      <c r="E360" s="20" t="s">
        <v>105</v>
      </c>
      <c r="F360" s="21">
        <v>37</v>
      </c>
      <c r="G360" s="21">
        <v>156</v>
      </c>
      <c r="H360" s="23">
        <v>4.2162162162162158</v>
      </c>
      <c r="I360" s="21">
        <v>131</v>
      </c>
      <c r="J360" s="21">
        <v>23</v>
      </c>
      <c r="K360" s="23">
        <v>0.14743589743589744</v>
      </c>
      <c r="L360" s="21">
        <v>46</v>
      </c>
      <c r="M360" s="21">
        <v>31</v>
      </c>
      <c r="N360" s="21">
        <v>11</v>
      </c>
      <c r="O360" s="21">
        <v>1</v>
      </c>
      <c r="P360" s="21">
        <v>3</v>
      </c>
      <c r="Q360" s="21">
        <v>33</v>
      </c>
      <c r="R360" s="21">
        <v>24</v>
      </c>
      <c r="S360" s="24">
        <v>0.15384615384615385</v>
      </c>
      <c r="T360" s="21">
        <v>35</v>
      </c>
      <c r="U360" s="24">
        <v>0.22435897435897437</v>
      </c>
      <c r="V360" s="21">
        <v>62</v>
      </c>
      <c r="W360" s="24">
        <v>0.39743589743589741</v>
      </c>
      <c r="X360" s="21">
        <v>10</v>
      </c>
      <c r="Y360" s="21">
        <v>4</v>
      </c>
      <c r="Z360" s="22">
        <v>0.35099999999999998</v>
      </c>
      <c r="AA360" s="23">
        <v>0.46236559139784944</v>
      </c>
      <c r="AB360" s="22">
        <v>0.45500000000000002</v>
      </c>
      <c r="AC360" s="22">
        <v>0.51900000000000002</v>
      </c>
      <c r="AD360" s="22">
        <v>0.97399999999999998</v>
      </c>
      <c r="AE360" s="22">
        <v>0.16800000000000004</v>
      </c>
      <c r="AF360" s="21">
        <v>1</v>
      </c>
      <c r="AG360" s="21">
        <v>0</v>
      </c>
      <c r="AH360" s="21">
        <v>0</v>
      </c>
      <c r="AI360" s="21">
        <v>68</v>
      </c>
      <c r="AJ360" s="21">
        <v>15</v>
      </c>
      <c r="AK360" s="21">
        <v>4</v>
      </c>
      <c r="AL360" s="21">
        <v>20</v>
      </c>
      <c r="AM360" s="21">
        <v>25</v>
      </c>
      <c r="AN360" s="20" t="s">
        <v>843</v>
      </c>
      <c r="AO360" s="23">
        <v>32.186538461538461</v>
      </c>
      <c r="AP360" s="21">
        <v>156.47758360835101</v>
      </c>
      <c r="AQ360" s="22">
        <v>0.42794871794871792</v>
      </c>
      <c r="AR360" s="23">
        <v>11.263223473074852</v>
      </c>
      <c r="AS360" s="23">
        <v>36.681817950828894</v>
      </c>
      <c r="AT360">
        <v>150.47570368912659</v>
      </c>
      <c r="AU360">
        <v>1.0398860398860399</v>
      </c>
      <c r="AV360">
        <v>56</v>
      </c>
      <c r="AW360" s="30">
        <v>2.7857142857142856</v>
      </c>
      <c r="AX360" s="29">
        <v>0.6607142857142857</v>
      </c>
      <c r="AY360" t="s">
        <v>1223</v>
      </c>
      <c r="AZ360" s="20" t="s">
        <v>1184</v>
      </c>
      <c r="BA360" s="20" t="s">
        <v>80</v>
      </c>
      <c r="BB360" s="20" t="s">
        <v>1186</v>
      </c>
      <c r="BC360" s="20">
        <v>93</v>
      </c>
      <c r="BD360" s="23">
        <v>7.2200150468428537E-2</v>
      </c>
    </row>
    <row r="361" spans="1:56" x14ac:dyDescent="0.3">
      <c r="A361" t="s">
        <v>15</v>
      </c>
      <c r="B361" s="20" t="s">
        <v>220</v>
      </c>
      <c r="C361" s="20" t="s">
        <v>567</v>
      </c>
      <c r="D361" s="20" t="s">
        <v>91</v>
      </c>
      <c r="E361" s="20" t="s">
        <v>101</v>
      </c>
      <c r="F361" s="21">
        <v>37</v>
      </c>
      <c r="G361" s="21">
        <v>163</v>
      </c>
      <c r="H361" s="23">
        <v>4.4054054054054053</v>
      </c>
      <c r="I361" s="21">
        <v>130</v>
      </c>
      <c r="J361" s="21">
        <v>35</v>
      </c>
      <c r="K361" s="23">
        <v>0.21472392638036811</v>
      </c>
      <c r="L361" s="21">
        <v>51</v>
      </c>
      <c r="M361" s="21">
        <v>29</v>
      </c>
      <c r="N361" s="21">
        <v>14</v>
      </c>
      <c r="O361" s="21">
        <v>1</v>
      </c>
      <c r="P361" s="21">
        <v>7</v>
      </c>
      <c r="Q361" s="21">
        <v>42</v>
      </c>
      <c r="R361" s="21">
        <v>30</v>
      </c>
      <c r="S361" s="24">
        <v>0.18404907975460122</v>
      </c>
      <c r="T361" s="21">
        <v>25</v>
      </c>
      <c r="U361" s="24">
        <v>0.15337423312883436</v>
      </c>
      <c r="V361" s="21">
        <v>62</v>
      </c>
      <c r="W361" s="24">
        <v>0.38036809815950923</v>
      </c>
      <c r="X361" s="21">
        <v>3</v>
      </c>
      <c r="Y361" s="21">
        <v>0</v>
      </c>
      <c r="Z361" s="22">
        <v>0.39200000000000002</v>
      </c>
      <c r="AA361" s="23">
        <v>0.43564356435643564</v>
      </c>
      <c r="AB361" s="22">
        <v>0.497</v>
      </c>
      <c r="AC361" s="22">
        <v>0.67700000000000005</v>
      </c>
      <c r="AD361" s="22">
        <v>1.1739999999999999</v>
      </c>
      <c r="AE361" s="22">
        <v>0.28500000000000003</v>
      </c>
      <c r="AF361" s="21">
        <v>0</v>
      </c>
      <c r="AG361" s="21">
        <v>3</v>
      </c>
      <c r="AH361" s="21">
        <v>0</v>
      </c>
      <c r="AI361" s="21">
        <v>88</v>
      </c>
      <c r="AJ361" s="21">
        <v>22</v>
      </c>
      <c r="AK361" s="21">
        <v>3</v>
      </c>
      <c r="AL361" s="21">
        <v>27</v>
      </c>
      <c r="AM361" s="21">
        <v>30</v>
      </c>
      <c r="AN361" s="20" t="s">
        <v>1111</v>
      </c>
      <c r="AO361" s="23">
        <v>47.335950920245402</v>
      </c>
      <c r="AP361" s="21">
        <v>209.33060136698796</v>
      </c>
      <c r="AQ361" s="22">
        <v>0.4945398773006135</v>
      </c>
      <c r="AR361" s="23">
        <v>21.207197547535571</v>
      </c>
      <c r="AS361" s="23">
        <v>47.766369982624738</v>
      </c>
      <c r="AT361">
        <v>201.30148241044597</v>
      </c>
      <c r="AU361">
        <v>1.0398860398860399</v>
      </c>
      <c r="AV361">
        <v>56</v>
      </c>
      <c r="AW361" s="30">
        <v>2.9107142857142856</v>
      </c>
      <c r="AX361" s="29">
        <v>0.6607142857142857</v>
      </c>
      <c r="AY361" t="s">
        <v>1223</v>
      </c>
      <c r="AZ361" s="20" t="s">
        <v>325</v>
      </c>
      <c r="BA361" s="20" t="s">
        <v>80</v>
      </c>
      <c r="BB361" s="20" t="s">
        <v>793</v>
      </c>
      <c r="BC361" s="20">
        <v>101</v>
      </c>
      <c r="BD361" s="23">
        <v>0.1301055064265986</v>
      </c>
    </row>
    <row r="362" spans="1:56" x14ac:dyDescent="0.3">
      <c r="A362" t="s">
        <v>15</v>
      </c>
      <c r="B362" s="20" t="s">
        <v>171</v>
      </c>
      <c r="C362" s="20" t="s">
        <v>576</v>
      </c>
      <c r="D362" s="20" t="s">
        <v>109</v>
      </c>
      <c r="E362" s="20" t="s">
        <v>105</v>
      </c>
      <c r="F362" s="21">
        <v>38</v>
      </c>
      <c r="G362" s="21">
        <v>143</v>
      </c>
      <c r="H362" s="23">
        <v>3.763157894736842</v>
      </c>
      <c r="I362" s="21">
        <v>119</v>
      </c>
      <c r="J362" s="21">
        <v>23</v>
      </c>
      <c r="K362" s="23">
        <v>0.16083916083916083</v>
      </c>
      <c r="L362" s="21">
        <v>27</v>
      </c>
      <c r="M362" s="21">
        <v>16</v>
      </c>
      <c r="N362" s="21">
        <v>7</v>
      </c>
      <c r="O362" s="21">
        <v>0</v>
      </c>
      <c r="P362" s="21">
        <v>4</v>
      </c>
      <c r="Q362" s="21">
        <v>20</v>
      </c>
      <c r="R362" s="21">
        <v>17</v>
      </c>
      <c r="S362" s="24">
        <v>0.11888111888111888</v>
      </c>
      <c r="T362" s="21">
        <v>40</v>
      </c>
      <c r="U362" s="24">
        <v>0.27972027972027974</v>
      </c>
      <c r="V362" s="21">
        <v>61</v>
      </c>
      <c r="W362" s="24">
        <v>0.42657342657342656</v>
      </c>
      <c r="X362" s="21">
        <v>12</v>
      </c>
      <c r="Y362" s="21">
        <v>4</v>
      </c>
      <c r="Z362" s="22">
        <v>0.22700000000000001</v>
      </c>
      <c r="AA362" s="23">
        <v>0.29487179487179488</v>
      </c>
      <c r="AB362" s="22">
        <v>0.33600000000000002</v>
      </c>
      <c r="AC362" s="22">
        <v>0.38700000000000001</v>
      </c>
      <c r="AD362" s="22">
        <v>0.72300000000000009</v>
      </c>
      <c r="AE362" s="22">
        <v>0.16</v>
      </c>
      <c r="AF362" s="21">
        <v>4</v>
      </c>
      <c r="AG362" s="21">
        <v>3</v>
      </c>
      <c r="AH362" s="21">
        <v>0</v>
      </c>
      <c r="AI362" s="21">
        <v>46</v>
      </c>
      <c r="AJ362" s="21">
        <v>11</v>
      </c>
      <c r="AK362" s="21">
        <v>0</v>
      </c>
      <c r="AL362" s="21">
        <v>26</v>
      </c>
      <c r="AM362" s="21">
        <v>25</v>
      </c>
      <c r="AN362" s="20" t="s">
        <v>1383</v>
      </c>
      <c r="AO362" s="23">
        <v>18.233846153846155</v>
      </c>
      <c r="AP362" s="21">
        <v>90.389649002584079</v>
      </c>
      <c r="AQ362" s="22">
        <v>0.32265734265734264</v>
      </c>
      <c r="AR362" s="23">
        <v>-2.7681321062031246</v>
      </c>
      <c r="AS362" s="23">
        <v>20.532246165071417</v>
      </c>
      <c r="AT362">
        <v>86.922648766868519</v>
      </c>
      <c r="AU362">
        <v>1.0398860398860399</v>
      </c>
      <c r="AV362">
        <v>56</v>
      </c>
      <c r="AW362" s="30">
        <v>2.5535714285714284</v>
      </c>
      <c r="AX362" s="29">
        <v>0.6785714285714286</v>
      </c>
      <c r="AY362" t="s">
        <v>1224</v>
      </c>
      <c r="AZ362" s="20" t="s">
        <v>336</v>
      </c>
      <c r="BA362" s="20" t="s">
        <v>80</v>
      </c>
      <c r="BB362" s="20" t="s">
        <v>802</v>
      </c>
      <c r="BC362" s="20">
        <v>78</v>
      </c>
      <c r="BD362" s="23">
        <v>-1.9357567176245625E-2</v>
      </c>
    </row>
    <row r="363" spans="1:56" x14ac:dyDescent="0.3">
      <c r="A363" t="s">
        <v>15</v>
      </c>
      <c r="B363" s="20" t="s">
        <v>116</v>
      </c>
      <c r="C363" s="20" t="s">
        <v>577</v>
      </c>
      <c r="D363" s="20" t="s">
        <v>100</v>
      </c>
      <c r="E363" s="20" t="s">
        <v>101</v>
      </c>
      <c r="F363" s="21">
        <v>30</v>
      </c>
      <c r="G363" s="21">
        <v>120</v>
      </c>
      <c r="H363" s="23">
        <v>4</v>
      </c>
      <c r="I363" s="21">
        <v>110</v>
      </c>
      <c r="J363" s="21">
        <v>19</v>
      </c>
      <c r="K363" s="23">
        <v>0.15833333333333333</v>
      </c>
      <c r="L363" s="21">
        <v>35</v>
      </c>
      <c r="M363" s="21">
        <v>30</v>
      </c>
      <c r="N363" s="21">
        <v>5</v>
      </c>
      <c r="O363" s="21">
        <v>0</v>
      </c>
      <c r="P363" s="21">
        <v>0</v>
      </c>
      <c r="Q363" s="21">
        <v>11</v>
      </c>
      <c r="R363" s="21">
        <v>9</v>
      </c>
      <c r="S363" s="24">
        <v>7.4999999999999997E-2</v>
      </c>
      <c r="T363" s="21">
        <v>24</v>
      </c>
      <c r="U363" s="24">
        <v>0.2</v>
      </c>
      <c r="V363" s="21">
        <v>33</v>
      </c>
      <c r="W363" s="24">
        <v>0.27500000000000002</v>
      </c>
      <c r="X363" s="21">
        <v>10</v>
      </c>
      <c r="Y363" s="21">
        <v>3</v>
      </c>
      <c r="Z363" s="22">
        <v>0.318</v>
      </c>
      <c r="AA363" s="23">
        <v>0.40697674418604651</v>
      </c>
      <c r="AB363" s="22">
        <v>0.375</v>
      </c>
      <c r="AC363" s="22">
        <v>0.36399999999999999</v>
      </c>
      <c r="AD363" s="22">
        <v>0.73899999999999999</v>
      </c>
      <c r="AE363" s="22">
        <v>4.5999999999999985E-2</v>
      </c>
      <c r="AF363" s="21">
        <v>1</v>
      </c>
      <c r="AG363" s="21">
        <v>0</v>
      </c>
      <c r="AH363" s="21">
        <v>0</v>
      </c>
      <c r="AI363" s="21">
        <v>40</v>
      </c>
      <c r="AJ363" s="21">
        <v>5</v>
      </c>
      <c r="AK363" s="21">
        <v>1</v>
      </c>
      <c r="AL363" s="21">
        <v>27</v>
      </c>
      <c r="AM363" s="21">
        <v>19</v>
      </c>
      <c r="AN363" s="20" t="s">
        <v>1497</v>
      </c>
      <c r="AO363" s="23">
        <v>16.331666666666667</v>
      </c>
      <c r="AP363" s="21">
        <v>94.48745808714088</v>
      </c>
      <c r="AQ363" s="22">
        <v>0.33316666666666667</v>
      </c>
      <c r="AR363" s="23">
        <v>-1.2262829471330545</v>
      </c>
      <c r="AS363" s="23">
        <v>18.326482035754672</v>
      </c>
      <c r="AT363">
        <v>90.863281612565615</v>
      </c>
      <c r="AU363">
        <v>1.0398860398860399</v>
      </c>
      <c r="AV363">
        <v>56</v>
      </c>
      <c r="AW363" s="30">
        <v>2.1428571428571428</v>
      </c>
      <c r="AX363" s="29">
        <v>0.5357142857142857</v>
      </c>
      <c r="AY363" t="s">
        <v>1224</v>
      </c>
      <c r="AZ363" s="20" t="s">
        <v>335</v>
      </c>
      <c r="BA363" s="20" t="s">
        <v>80</v>
      </c>
      <c r="BB363" s="20" t="s">
        <v>803</v>
      </c>
      <c r="BC363" s="20">
        <v>86</v>
      </c>
      <c r="BD363" s="23">
        <v>-1.0219024559442121E-2</v>
      </c>
    </row>
    <row r="364" spans="1:56" x14ac:dyDescent="0.3">
      <c r="A364" t="s">
        <v>15</v>
      </c>
      <c r="B364" s="20" t="s">
        <v>166</v>
      </c>
      <c r="C364" s="20" t="s">
        <v>1300</v>
      </c>
      <c r="D364" s="20" t="s">
        <v>91</v>
      </c>
      <c r="E364" s="20" t="s">
        <v>101</v>
      </c>
      <c r="F364" s="21">
        <v>28</v>
      </c>
      <c r="G364" s="21">
        <v>124</v>
      </c>
      <c r="H364" s="23">
        <v>4.4285714285714288</v>
      </c>
      <c r="I364" s="21">
        <v>107</v>
      </c>
      <c r="J364" s="21">
        <v>21</v>
      </c>
      <c r="K364" s="23">
        <v>0.16935483870967741</v>
      </c>
      <c r="L364" s="21">
        <v>41</v>
      </c>
      <c r="M364" s="21">
        <v>23</v>
      </c>
      <c r="N364" s="21">
        <v>16</v>
      </c>
      <c r="O364" s="21">
        <v>0</v>
      </c>
      <c r="P364" s="21">
        <v>2</v>
      </c>
      <c r="Q364" s="21">
        <v>23</v>
      </c>
      <c r="R364" s="21">
        <v>13</v>
      </c>
      <c r="S364" s="24">
        <v>0.10483870967741936</v>
      </c>
      <c r="T364" s="21">
        <v>18</v>
      </c>
      <c r="U364" s="24">
        <v>0.14516129032258066</v>
      </c>
      <c r="V364" s="21">
        <v>33</v>
      </c>
      <c r="W364" s="24">
        <v>0.2661290322580645</v>
      </c>
      <c r="X364" s="21">
        <v>10</v>
      </c>
      <c r="Y364" s="21">
        <v>1</v>
      </c>
      <c r="Z364" s="22">
        <v>0.38300000000000001</v>
      </c>
      <c r="AA364" s="23">
        <v>0.44318181818181818</v>
      </c>
      <c r="AB364" s="22">
        <v>0.46</v>
      </c>
      <c r="AC364" s="22">
        <v>0.58899999999999997</v>
      </c>
      <c r="AD364" s="22">
        <v>1.0489999999999999</v>
      </c>
      <c r="AE364" s="22">
        <v>0.20599999999999996</v>
      </c>
      <c r="AF364" s="21">
        <v>3</v>
      </c>
      <c r="AG364" s="21">
        <v>1</v>
      </c>
      <c r="AH364" s="21">
        <v>0</v>
      </c>
      <c r="AI364" s="21">
        <v>63</v>
      </c>
      <c r="AJ364" s="21">
        <v>18</v>
      </c>
      <c r="AK364" s="21">
        <v>2</v>
      </c>
      <c r="AL364" s="21">
        <v>26</v>
      </c>
      <c r="AM364" s="21">
        <v>17</v>
      </c>
      <c r="AN364" s="20" t="s">
        <v>1466</v>
      </c>
      <c r="AO364" s="23">
        <v>31.738064516129029</v>
      </c>
      <c r="AP364" s="21">
        <v>176.33680723230231</v>
      </c>
      <c r="AQ364" s="22">
        <v>0.45258064516129037</v>
      </c>
      <c r="AR364" s="23">
        <v>11.608782983614692</v>
      </c>
      <c r="AS364" s="23">
        <v>31.813306799265344</v>
      </c>
      <c r="AT364">
        <v>169.57320366722769</v>
      </c>
      <c r="AU364">
        <v>1.0398860398860399</v>
      </c>
      <c r="AV364">
        <v>56</v>
      </c>
      <c r="AW364" s="30">
        <v>2.2142857142857144</v>
      </c>
      <c r="AX364" s="29">
        <v>0.5</v>
      </c>
      <c r="AY364" t="s">
        <v>1224</v>
      </c>
      <c r="AZ364" s="20" t="s">
        <v>1301</v>
      </c>
      <c r="BA364" s="20" t="s">
        <v>80</v>
      </c>
      <c r="BB364" s="20" t="s">
        <v>1302</v>
      </c>
      <c r="BC364" s="20">
        <v>88</v>
      </c>
      <c r="BD364" s="23">
        <v>9.3619217609795899E-2</v>
      </c>
    </row>
    <row r="365" spans="1:56" x14ac:dyDescent="0.3">
      <c r="A365" t="s">
        <v>15</v>
      </c>
      <c r="B365" s="20" t="s">
        <v>121</v>
      </c>
      <c r="C365" s="20" t="s">
        <v>578</v>
      </c>
      <c r="D365" s="20" t="s">
        <v>109</v>
      </c>
      <c r="E365" s="20" t="s">
        <v>113</v>
      </c>
      <c r="F365" s="21">
        <v>30</v>
      </c>
      <c r="G365" s="21">
        <v>114</v>
      </c>
      <c r="H365" s="23">
        <v>3.8</v>
      </c>
      <c r="I365" s="21">
        <v>79</v>
      </c>
      <c r="J365" s="21">
        <v>19</v>
      </c>
      <c r="K365" s="23">
        <v>0.16666666666666666</v>
      </c>
      <c r="L365" s="21">
        <v>18</v>
      </c>
      <c r="M365" s="21">
        <v>8</v>
      </c>
      <c r="N365" s="21">
        <v>6</v>
      </c>
      <c r="O365" s="21">
        <v>0</v>
      </c>
      <c r="P365" s="21">
        <v>4</v>
      </c>
      <c r="Q365" s="21">
        <v>17</v>
      </c>
      <c r="R365" s="21">
        <v>28</v>
      </c>
      <c r="S365" s="24">
        <v>0.24561403508771928</v>
      </c>
      <c r="T365" s="21">
        <v>27</v>
      </c>
      <c r="U365" s="24">
        <v>0.23684210526315788</v>
      </c>
      <c r="V365" s="21">
        <v>59</v>
      </c>
      <c r="W365" s="24">
        <v>0.51754385964912286</v>
      </c>
      <c r="X365" s="21">
        <v>4</v>
      </c>
      <c r="Y365" s="21">
        <v>0</v>
      </c>
      <c r="Z365" s="22">
        <v>0.22800000000000001</v>
      </c>
      <c r="AA365" s="23">
        <v>0.28000000000000003</v>
      </c>
      <c r="AB365" s="22">
        <v>0.44700000000000001</v>
      </c>
      <c r="AC365" s="22">
        <v>0.45600000000000002</v>
      </c>
      <c r="AD365" s="22">
        <v>0.90300000000000002</v>
      </c>
      <c r="AE365" s="22">
        <v>0.22800000000000001</v>
      </c>
      <c r="AF365" s="21">
        <v>5</v>
      </c>
      <c r="AG365" s="21">
        <v>2</v>
      </c>
      <c r="AH365" s="21">
        <v>0</v>
      </c>
      <c r="AI365" s="21">
        <v>36</v>
      </c>
      <c r="AJ365" s="21">
        <v>10</v>
      </c>
      <c r="AK365" s="21">
        <v>0</v>
      </c>
      <c r="AL365" s="21">
        <v>6</v>
      </c>
      <c r="AM365" s="21">
        <v>28</v>
      </c>
      <c r="AN365" s="20" t="s">
        <v>1353</v>
      </c>
      <c r="AO365" s="23">
        <v>21.339473684210525</v>
      </c>
      <c r="AP365" s="21">
        <v>137.68947365525017</v>
      </c>
      <c r="AQ365" s="22">
        <v>0.40403508771929825</v>
      </c>
      <c r="AR365" s="23">
        <v>5.860248591527947</v>
      </c>
      <c r="AS365" s="23">
        <v>24.435375325271288</v>
      </c>
      <c r="AT365">
        <v>132.4082335698433</v>
      </c>
      <c r="AU365">
        <v>1.0398860398860399</v>
      </c>
      <c r="AV365">
        <v>56</v>
      </c>
      <c r="AW365" s="30">
        <v>2.0357142857142856</v>
      </c>
      <c r="AX365" s="29">
        <v>0.5357142857142857</v>
      </c>
      <c r="AY365" t="s">
        <v>1224</v>
      </c>
      <c r="AZ365" s="20" t="s">
        <v>337</v>
      </c>
      <c r="BA365" s="20" t="s">
        <v>80</v>
      </c>
      <c r="BB365" s="20" t="s">
        <v>804</v>
      </c>
      <c r="BC365" s="20">
        <v>50</v>
      </c>
      <c r="BD365" s="23">
        <v>5.1405689399367953E-2</v>
      </c>
    </row>
    <row r="366" spans="1:56" x14ac:dyDescent="0.3">
      <c r="A366" t="s">
        <v>15</v>
      </c>
      <c r="B366" s="20" t="s">
        <v>943</v>
      </c>
      <c r="C366" s="20" t="s">
        <v>574</v>
      </c>
      <c r="D366" s="20" t="s">
        <v>156</v>
      </c>
      <c r="E366" s="20" t="s">
        <v>101</v>
      </c>
      <c r="F366" s="21">
        <v>23</v>
      </c>
      <c r="G366" s="21">
        <v>87</v>
      </c>
      <c r="H366" s="23">
        <v>3.7826086956521738</v>
      </c>
      <c r="I366" s="21">
        <v>69</v>
      </c>
      <c r="J366" s="21">
        <v>13</v>
      </c>
      <c r="K366" s="23">
        <v>0.14942528735632185</v>
      </c>
      <c r="L366" s="21">
        <v>18</v>
      </c>
      <c r="M366" s="21">
        <v>12</v>
      </c>
      <c r="N366" s="21">
        <v>6</v>
      </c>
      <c r="O366" s="21">
        <v>0</v>
      </c>
      <c r="P366" s="21">
        <v>0</v>
      </c>
      <c r="Q366" s="21">
        <v>7</v>
      </c>
      <c r="R366" s="21">
        <v>13</v>
      </c>
      <c r="S366" s="24">
        <v>0.14942528735632185</v>
      </c>
      <c r="T366" s="21">
        <v>16</v>
      </c>
      <c r="U366" s="24">
        <v>0.18390804597701149</v>
      </c>
      <c r="V366" s="21">
        <v>29</v>
      </c>
      <c r="W366" s="24">
        <v>0.33333333333333331</v>
      </c>
      <c r="X366" s="21">
        <v>16</v>
      </c>
      <c r="Y366" s="21">
        <v>4</v>
      </c>
      <c r="Z366" s="22">
        <v>0.26100000000000001</v>
      </c>
      <c r="AA366" s="23">
        <v>0.32727272727272727</v>
      </c>
      <c r="AB366" s="22">
        <v>0.376</v>
      </c>
      <c r="AC366" s="22">
        <v>0.34799999999999998</v>
      </c>
      <c r="AD366" s="22">
        <v>0.72399999999999998</v>
      </c>
      <c r="AE366" s="22">
        <v>8.6999999999999966E-2</v>
      </c>
      <c r="AF366" s="21">
        <v>1</v>
      </c>
      <c r="AG366" s="21">
        <v>2</v>
      </c>
      <c r="AH366" s="21">
        <v>2</v>
      </c>
      <c r="AI366" s="21">
        <v>24</v>
      </c>
      <c r="AJ366" s="21">
        <v>6</v>
      </c>
      <c r="AK366" s="21">
        <v>0</v>
      </c>
      <c r="AL366" s="21">
        <v>20</v>
      </c>
      <c r="AM366" s="21">
        <v>15</v>
      </c>
      <c r="AN366" s="20" t="s">
        <v>845</v>
      </c>
      <c r="AO366" s="23">
        <v>12.242758620689655</v>
      </c>
      <c r="AP366" s="21">
        <v>90.508293927101761</v>
      </c>
      <c r="AQ366" s="22">
        <v>0.32929411764705879</v>
      </c>
      <c r="AR366" s="23">
        <v>-1.1820218885896254</v>
      </c>
      <c r="AS366" s="23">
        <v>12.993732724003976</v>
      </c>
      <c r="AT366">
        <v>87.03674292715813</v>
      </c>
      <c r="AU366">
        <v>1.0398860398860399</v>
      </c>
      <c r="AV366">
        <v>56</v>
      </c>
      <c r="AW366" s="30">
        <v>1.5535714285714286</v>
      </c>
      <c r="AX366" s="29">
        <v>0.4107142857142857</v>
      </c>
      <c r="AY366" t="s">
        <v>1224</v>
      </c>
      <c r="AZ366" s="20" t="s">
        <v>331</v>
      </c>
      <c r="BA366" s="20" t="s">
        <v>80</v>
      </c>
      <c r="BB366" s="20" t="s">
        <v>800</v>
      </c>
      <c r="BC366" s="20">
        <v>55</v>
      </c>
      <c r="BD366" s="23">
        <v>-1.3586458489535925E-2</v>
      </c>
    </row>
    <row r="367" spans="1:56" x14ac:dyDescent="0.3">
      <c r="A367" t="s">
        <v>15</v>
      </c>
      <c r="B367" s="20" t="s">
        <v>195</v>
      </c>
      <c r="C367" s="20" t="s">
        <v>1409</v>
      </c>
      <c r="D367" s="20" t="s">
        <v>156</v>
      </c>
      <c r="E367" s="20" t="s">
        <v>105</v>
      </c>
      <c r="F367" s="21">
        <v>14</v>
      </c>
      <c r="G367" s="21">
        <v>64</v>
      </c>
      <c r="H367" s="23">
        <v>4.5714285714285712</v>
      </c>
      <c r="I367" s="21">
        <v>52</v>
      </c>
      <c r="J367" s="21">
        <v>12</v>
      </c>
      <c r="K367" s="23">
        <v>0.1875</v>
      </c>
      <c r="L367" s="21">
        <v>13</v>
      </c>
      <c r="M367" s="21">
        <v>9</v>
      </c>
      <c r="N367" s="21">
        <v>3</v>
      </c>
      <c r="O367" s="21">
        <v>1</v>
      </c>
      <c r="P367" s="21">
        <v>0</v>
      </c>
      <c r="Q367" s="21">
        <v>5</v>
      </c>
      <c r="R367" s="21">
        <v>9</v>
      </c>
      <c r="S367" s="24">
        <v>0.140625</v>
      </c>
      <c r="T367" s="21">
        <v>7</v>
      </c>
      <c r="U367" s="24">
        <v>0.109375</v>
      </c>
      <c r="V367" s="21">
        <v>16</v>
      </c>
      <c r="W367" s="24">
        <v>0.25</v>
      </c>
      <c r="X367" s="21">
        <v>3</v>
      </c>
      <c r="Y367" s="21">
        <v>0</v>
      </c>
      <c r="Z367" s="22">
        <v>0.25</v>
      </c>
      <c r="AA367" s="23">
        <v>0.28888888888888886</v>
      </c>
      <c r="AB367" s="22">
        <v>0.39100000000000001</v>
      </c>
      <c r="AC367" s="22">
        <v>0.34599999999999997</v>
      </c>
      <c r="AD367" s="22">
        <v>0.73699999999999999</v>
      </c>
      <c r="AE367" s="22">
        <v>9.5999999999999974E-2</v>
      </c>
      <c r="AF367" s="21">
        <v>3</v>
      </c>
      <c r="AG367" s="21">
        <v>0</v>
      </c>
      <c r="AH367" s="21">
        <v>0</v>
      </c>
      <c r="AI367" s="21">
        <v>18</v>
      </c>
      <c r="AJ367" s="21">
        <v>4</v>
      </c>
      <c r="AK367" s="21">
        <v>1</v>
      </c>
      <c r="AL367" s="21">
        <v>16</v>
      </c>
      <c r="AM367" s="21">
        <v>16</v>
      </c>
      <c r="AN367" s="20" t="s">
        <v>364</v>
      </c>
      <c r="AO367" s="23">
        <v>8.504999999999999</v>
      </c>
      <c r="AP367" s="21">
        <v>93.89883534616159</v>
      </c>
      <c r="AQ367" s="22">
        <v>0.34078124999999998</v>
      </c>
      <c r="AR367" s="23">
        <v>-0.2302494558622678</v>
      </c>
      <c r="AS367" s="23">
        <v>10.19789186834452</v>
      </c>
      <c r="AT367">
        <v>90.297236182199228</v>
      </c>
      <c r="AU367">
        <v>1.0398860398860399</v>
      </c>
      <c r="AV367">
        <v>56</v>
      </c>
      <c r="AW367" s="30">
        <v>1.1428571428571428</v>
      </c>
      <c r="AX367" s="29">
        <v>0.25</v>
      </c>
      <c r="AY367" t="s">
        <v>1224</v>
      </c>
      <c r="AZ367" s="20" t="s">
        <v>1410</v>
      </c>
      <c r="BA367" s="20" t="s">
        <v>80</v>
      </c>
      <c r="BB367" s="20" t="s">
        <v>1411</v>
      </c>
      <c r="BC367" s="20">
        <v>45</v>
      </c>
      <c r="BD367" s="23">
        <v>-3.5976477478479344E-3</v>
      </c>
    </row>
    <row r="368" spans="1:56" x14ac:dyDescent="0.3">
      <c r="A368" t="s">
        <v>15</v>
      </c>
      <c r="B368" s="20" t="s">
        <v>943</v>
      </c>
      <c r="C368" s="20" t="s">
        <v>568</v>
      </c>
      <c r="D368" s="20" t="s">
        <v>109</v>
      </c>
      <c r="E368" s="20" t="s">
        <v>113</v>
      </c>
      <c r="F368" s="21">
        <v>16</v>
      </c>
      <c r="G368" s="21">
        <v>66</v>
      </c>
      <c r="H368" s="23">
        <v>4.125</v>
      </c>
      <c r="I368" s="21">
        <v>51</v>
      </c>
      <c r="J368" s="21">
        <v>13</v>
      </c>
      <c r="K368" s="23">
        <v>0.19696969696969696</v>
      </c>
      <c r="L368" s="21">
        <v>20</v>
      </c>
      <c r="M368" s="21">
        <v>13</v>
      </c>
      <c r="N368" s="21">
        <v>5</v>
      </c>
      <c r="O368" s="21">
        <v>0</v>
      </c>
      <c r="P368" s="21">
        <v>2</v>
      </c>
      <c r="Q368" s="21">
        <v>16</v>
      </c>
      <c r="R368" s="21">
        <v>8</v>
      </c>
      <c r="S368" s="24">
        <v>0.12121212121212122</v>
      </c>
      <c r="T368" s="21">
        <v>7</v>
      </c>
      <c r="U368" s="24">
        <v>0.10606060606060606</v>
      </c>
      <c r="V368" s="21">
        <v>17</v>
      </c>
      <c r="W368" s="24">
        <v>0.25757575757575757</v>
      </c>
      <c r="X368" s="21">
        <v>2</v>
      </c>
      <c r="Y368" s="21">
        <v>1</v>
      </c>
      <c r="Z368" s="22">
        <v>0.39200000000000002</v>
      </c>
      <c r="AA368" s="23">
        <v>0.40909090909090912</v>
      </c>
      <c r="AB368" s="22">
        <v>0.5</v>
      </c>
      <c r="AC368" s="22">
        <v>0.60799999999999998</v>
      </c>
      <c r="AD368" s="22">
        <v>1.1080000000000001</v>
      </c>
      <c r="AE368" s="22">
        <v>0.21599999999999997</v>
      </c>
      <c r="AF368" s="21">
        <v>5</v>
      </c>
      <c r="AG368" s="21">
        <v>2</v>
      </c>
      <c r="AH368" s="21">
        <v>0</v>
      </c>
      <c r="AI368" s="21">
        <v>31</v>
      </c>
      <c r="AJ368" s="21">
        <v>7</v>
      </c>
      <c r="AK368" s="21">
        <v>0</v>
      </c>
      <c r="AL368" s="21">
        <v>15</v>
      </c>
      <c r="AM368" s="21">
        <v>10</v>
      </c>
      <c r="AN368" s="20" t="s">
        <v>374</v>
      </c>
      <c r="AO368" s="23">
        <v>17.677575757575759</v>
      </c>
      <c r="AP368" s="21">
        <v>191.82740266749008</v>
      </c>
      <c r="AQ368" s="22">
        <v>0.47333333333333333</v>
      </c>
      <c r="AR368" s="23">
        <v>7.3698922051637767</v>
      </c>
      <c r="AS368" s="23">
        <v>18.123912945752025</v>
      </c>
      <c r="AT368">
        <v>184.46963927750414</v>
      </c>
      <c r="AU368">
        <v>1.0398860398860399</v>
      </c>
      <c r="AV368">
        <v>56</v>
      </c>
      <c r="AW368" s="30">
        <v>1.1785714285714286</v>
      </c>
      <c r="AX368" s="29">
        <v>0.2857142857142857</v>
      </c>
      <c r="AY368" t="s">
        <v>1224</v>
      </c>
      <c r="AZ368" s="20" t="s">
        <v>326</v>
      </c>
      <c r="BA368" s="20" t="s">
        <v>80</v>
      </c>
      <c r="BB368" s="20" t="s">
        <v>794</v>
      </c>
      <c r="BC368" s="20">
        <v>44</v>
      </c>
      <c r="BD368" s="23">
        <v>0.11166503341157237</v>
      </c>
    </row>
    <row r="369" spans="1:56" x14ac:dyDescent="0.3">
      <c r="A369" t="s">
        <v>15</v>
      </c>
      <c r="B369" s="20" t="s">
        <v>943</v>
      </c>
      <c r="C369" s="20" t="s">
        <v>1095</v>
      </c>
      <c r="D369" s="20" t="s">
        <v>156</v>
      </c>
      <c r="E369" s="20" t="s">
        <v>101</v>
      </c>
      <c r="F369" s="21">
        <v>14</v>
      </c>
      <c r="G369" s="21">
        <v>63</v>
      </c>
      <c r="H369" s="23">
        <v>4.5</v>
      </c>
      <c r="I369" s="21">
        <v>51</v>
      </c>
      <c r="J369" s="21">
        <v>8</v>
      </c>
      <c r="K369" s="23">
        <v>0.12698412698412698</v>
      </c>
      <c r="L369" s="21">
        <v>7</v>
      </c>
      <c r="M369" s="21">
        <v>5</v>
      </c>
      <c r="N369" s="21">
        <v>2</v>
      </c>
      <c r="O369" s="21">
        <v>0</v>
      </c>
      <c r="P369" s="21">
        <v>0</v>
      </c>
      <c r="Q369" s="21">
        <v>4</v>
      </c>
      <c r="R369" s="21">
        <v>6</v>
      </c>
      <c r="S369" s="24">
        <v>9.5238095238095233E-2</v>
      </c>
      <c r="T369" s="21">
        <v>12</v>
      </c>
      <c r="U369" s="24">
        <v>0.19047619047619047</v>
      </c>
      <c r="V369" s="21">
        <v>18</v>
      </c>
      <c r="W369" s="24">
        <v>0.2857142857142857</v>
      </c>
      <c r="X369" s="21">
        <v>6</v>
      </c>
      <c r="Y369" s="21">
        <v>0</v>
      </c>
      <c r="Z369" s="22">
        <v>0.13700000000000001</v>
      </c>
      <c r="AA369" s="23">
        <v>0.17948717948717949</v>
      </c>
      <c r="AB369" s="22">
        <v>0.30199999999999999</v>
      </c>
      <c r="AC369" s="22">
        <v>0.17599999999999999</v>
      </c>
      <c r="AD369" s="22">
        <v>0.47799999999999998</v>
      </c>
      <c r="AE369" s="22">
        <v>3.8999999999999979E-2</v>
      </c>
      <c r="AF369" s="21">
        <v>6</v>
      </c>
      <c r="AG369" s="21">
        <v>0</v>
      </c>
      <c r="AH369" s="21">
        <v>0</v>
      </c>
      <c r="AI369" s="21">
        <v>9</v>
      </c>
      <c r="AJ369" s="21">
        <v>2</v>
      </c>
      <c r="AK369" s="21">
        <v>4</v>
      </c>
      <c r="AL369" s="21">
        <v>19</v>
      </c>
      <c r="AM369" s="21">
        <v>11</v>
      </c>
      <c r="AN369" s="20" t="s">
        <v>1354</v>
      </c>
      <c r="AO369" s="23">
        <v>3.628571428571429</v>
      </c>
      <c r="AP369" s="21">
        <v>25.580840175707742</v>
      </c>
      <c r="AQ369" s="22">
        <v>0.24523809523809523</v>
      </c>
      <c r="AR369" s="23">
        <v>-5.4607550689839854</v>
      </c>
      <c r="AS369" s="23">
        <v>4.8044465470320716</v>
      </c>
      <c r="AT369">
        <v>24.599657264858678</v>
      </c>
      <c r="AU369">
        <v>1.0398860398860399</v>
      </c>
      <c r="AV369">
        <v>56</v>
      </c>
      <c r="AW369" s="30">
        <v>1.125</v>
      </c>
      <c r="AX369" s="29">
        <v>0.25</v>
      </c>
      <c r="AY369" t="s">
        <v>1224</v>
      </c>
      <c r="AZ369" s="20" t="s">
        <v>1094</v>
      </c>
      <c r="BA369" s="20" t="s">
        <v>80</v>
      </c>
      <c r="BB369" s="20" t="s">
        <v>1096</v>
      </c>
      <c r="BC369" s="20">
        <v>39</v>
      </c>
      <c r="BD369" s="23">
        <v>-8.6678651888634689E-2</v>
      </c>
    </row>
    <row r="370" spans="1:56" x14ac:dyDescent="0.3">
      <c r="A370" t="s">
        <v>15</v>
      </c>
      <c r="B370" s="20" t="s">
        <v>128</v>
      </c>
      <c r="C370" s="20" t="s">
        <v>581</v>
      </c>
      <c r="D370" s="20" t="s">
        <v>91</v>
      </c>
      <c r="E370" s="20" t="s">
        <v>101</v>
      </c>
      <c r="F370" s="21">
        <v>13</v>
      </c>
      <c r="G370" s="21">
        <v>52</v>
      </c>
      <c r="H370" s="23">
        <v>4</v>
      </c>
      <c r="I370" s="21">
        <v>43</v>
      </c>
      <c r="J370" s="21">
        <v>12</v>
      </c>
      <c r="K370" s="23">
        <v>0.23076923076923078</v>
      </c>
      <c r="L370" s="21">
        <v>11</v>
      </c>
      <c r="M370" s="21">
        <v>10</v>
      </c>
      <c r="N370" s="21">
        <v>1</v>
      </c>
      <c r="O370" s="21">
        <v>0</v>
      </c>
      <c r="P370" s="21">
        <v>0</v>
      </c>
      <c r="Q370" s="21">
        <v>4</v>
      </c>
      <c r="R370" s="21">
        <v>8</v>
      </c>
      <c r="S370" s="24">
        <v>0.15384615384615385</v>
      </c>
      <c r="T370" s="21">
        <v>8</v>
      </c>
      <c r="U370" s="24">
        <v>0.15384615384615385</v>
      </c>
      <c r="V370" s="21">
        <v>16</v>
      </c>
      <c r="W370" s="24">
        <v>0.30769230769230771</v>
      </c>
      <c r="X370" s="21">
        <v>4</v>
      </c>
      <c r="Y370" s="21">
        <v>0</v>
      </c>
      <c r="Z370" s="22">
        <v>0.25600000000000001</v>
      </c>
      <c r="AA370" s="23">
        <v>0.31428571428571428</v>
      </c>
      <c r="AB370" s="22">
        <v>0.38500000000000001</v>
      </c>
      <c r="AC370" s="22">
        <v>0.27900000000000003</v>
      </c>
      <c r="AD370" s="22">
        <v>0.66400000000000003</v>
      </c>
      <c r="AE370" s="22">
        <v>2.300000000000002E-2</v>
      </c>
      <c r="AF370" s="21">
        <v>1</v>
      </c>
      <c r="AG370" s="21">
        <v>0</v>
      </c>
      <c r="AH370" s="21">
        <v>0</v>
      </c>
      <c r="AI370" s="21">
        <v>12</v>
      </c>
      <c r="AJ370" s="21">
        <v>1</v>
      </c>
      <c r="AK370" s="21">
        <v>1</v>
      </c>
      <c r="AL370" s="21">
        <v>12</v>
      </c>
      <c r="AM370" s="21">
        <v>11</v>
      </c>
      <c r="AN370" s="20" t="s">
        <v>1199</v>
      </c>
      <c r="AO370" s="23">
        <v>5.9996153846153852</v>
      </c>
      <c r="AP370" s="21">
        <v>74.573338698823321</v>
      </c>
      <c r="AQ370" s="22">
        <v>0.31557692307692309</v>
      </c>
      <c r="AR370" s="23">
        <v>-1.3267515959315694</v>
      </c>
      <c r="AS370" s="23">
        <v>7.1461132299864447</v>
      </c>
      <c r="AT370">
        <v>71.712991461060227</v>
      </c>
      <c r="AU370">
        <v>1.0398860398860399</v>
      </c>
      <c r="AV370">
        <v>56</v>
      </c>
      <c r="AW370" s="30">
        <v>0.9285714285714286</v>
      </c>
      <c r="AX370" s="29">
        <v>0.23214285714285715</v>
      </c>
      <c r="AY370" t="s">
        <v>1224</v>
      </c>
      <c r="AZ370" s="20" t="s">
        <v>340</v>
      </c>
      <c r="BA370" s="20" t="s">
        <v>80</v>
      </c>
      <c r="BB370" s="20" t="s">
        <v>807</v>
      </c>
      <c r="BC370" s="20">
        <v>35</v>
      </c>
      <c r="BD370" s="23">
        <v>-2.5514453767914797E-2</v>
      </c>
    </row>
    <row r="371" spans="1:56" x14ac:dyDescent="0.3">
      <c r="A371" t="s">
        <v>15</v>
      </c>
      <c r="B371" s="20" t="s">
        <v>211</v>
      </c>
      <c r="C371" s="20" t="s">
        <v>1426</v>
      </c>
      <c r="D371" s="20" t="s">
        <v>156</v>
      </c>
      <c r="E371" s="20" t="s">
        <v>113</v>
      </c>
      <c r="F371" s="21">
        <v>13</v>
      </c>
      <c r="G371" s="21">
        <v>49</v>
      </c>
      <c r="H371" s="23">
        <v>3.7692307692307692</v>
      </c>
      <c r="I371" s="21">
        <v>42</v>
      </c>
      <c r="J371" s="21">
        <v>7</v>
      </c>
      <c r="K371" s="23">
        <v>0.14285714285714285</v>
      </c>
      <c r="L371" s="21">
        <v>8</v>
      </c>
      <c r="M371" s="21">
        <v>6</v>
      </c>
      <c r="N371" s="21">
        <v>2</v>
      </c>
      <c r="O371" s="21">
        <v>0</v>
      </c>
      <c r="P371" s="21">
        <v>0</v>
      </c>
      <c r="Q371" s="21">
        <v>4</v>
      </c>
      <c r="R371" s="21">
        <v>3</v>
      </c>
      <c r="S371" s="24">
        <v>6.1224489795918366E-2</v>
      </c>
      <c r="T371" s="21">
        <v>8</v>
      </c>
      <c r="U371" s="24">
        <v>0.16326530612244897</v>
      </c>
      <c r="V371" s="21">
        <v>11</v>
      </c>
      <c r="W371" s="24">
        <v>0.22448979591836735</v>
      </c>
      <c r="X371" s="21">
        <v>0</v>
      </c>
      <c r="Y371" s="21">
        <v>0</v>
      </c>
      <c r="Z371" s="22">
        <v>0.19</v>
      </c>
      <c r="AA371" s="23">
        <v>0.23529411764705882</v>
      </c>
      <c r="AB371" s="22">
        <v>0.30599999999999999</v>
      </c>
      <c r="AC371" s="22">
        <v>0.23799999999999999</v>
      </c>
      <c r="AD371" s="22">
        <v>0.54400000000000004</v>
      </c>
      <c r="AE371" s="22">
        <v>4.7999999999999987E-2</v>
      </c>
      <c r="AF371" s="21">
        <v>4</v>
      </c>
      <c r="AG371" s="21">
        <v>0</v>
      </c>
      <c r="AH371" s="21">
        <v>0</v>
      </c>
      <c r="AI371" s="21">
        <v>10</v>
      </c>
      <c r="AJ371" s="21">
        <v>2</v>
      </c>
      <c r="AK371" s="21">
        <v>1</v>
      </c>
      <c r="AL371" s="21">
        <v>11</v>
      </c>
      <c r="AM371" s="21">
        <v>8</v>
      </c>
      <c r="AN371" s="20" t="s">
        <v>1097</v>
      </c>
      <c r="AO371" s="23">
        <v>3.3771428571428577</v>
      </c>
      <c r="AP371" s="21">
        <v>43.058420851834668</v>
      </c>
      <c r="AQ371" s="22">
        <v>0.26183673469387753</v>
      </c>
      <c r="AR371" s="23">
        <v>-3.5400075657315062</v>
      </c>
      <c r="AS371" s="23">
        <v>4.4440381356143162</v>
      </c>
      <c r="AT371">
        <v>41.40686498354512</v>
      </c>
      <c r="AU371">
        <v>1.0398860398860399</v>
      </c>
      <c r="AV371">
        <v>56</v>
      </c>
      <c r="AW371" s="30">
        <v>0.875</v>
      </c>
      <c r="AX371" s="29">
        <v>0.23214285714285715</v>
      </c>
      <c r="AY371" t="s">
        <v>1224</v>
      </c>
      <c r="AZ371" s="20" t="s">
        <v>1427</v>
      </c>
      <c r="BA371" s="20" t="s">
        <v>80</v>
      </c>
      <c r="BB371" s="20" t="s">
        <v>1428</v>
      </c>
      <c r="BC371" s="20">
        <v>34</v>
      </c>
      <c r="BD371" s="23">
        <v>-7.2245052361867471E-2</v>
      </c>
    </row>
    <row r="372" spans="1:56" x14ac:dyDescent="0.3">
      <c r="A372" t="s">
        <v>15</v>
      </c>
      <c r="B372" s="20" t="s">
        <v>333</v>
      </c>
      <c r="C372" s="20" t="s">
        <v>575</v>
      </c>
      <c r="D372" s="20" t="s">
        <v>109</v>
      </c>
      <c r="E372" s="20" t="s">
        <v>105</v>
      </c>
      <c r="F372" s="21">
        <v>26</v>
      </c>
      <c r="G372" s="21">
        <v>49</v>
      </c>
      <c r="H372" s="23">
        <v>1.8846153846153846</v>
      </c>
      <c r="I372" s="21">
        <v>41</v>
      </c>
      <c r="J372" s="21">
        <v>6</v>
      </c>
      <c r="K372" s="23">
        <v>0.12244897959183673</v>
      </c>
      <c r="L372" s="21">
        <v>8</v>
      </c>
      <c r="M372" s="21">
        <v>7</v>
      </c>
      <c r="N372" s="21">
        <v>1</v>
      </c>
      <c r="O372" s="21">
        <v>0</v>
      </c>
      <c r="P372" s="21">
        <v>0</v>
      </c>
      <c r="Q372" s="21">
        <v>5</v>
      </c>
      <c r="R372" s="21">
        <v>6</v>
      </c>
      <c r="S372" s="24">
        <v>0.12244897959183673</v>
      </c>
      <c r="T372" s="21">
        <v>13</v>
      </c>
      <c r="U372" s="24">
        <v>0.26530612244897961</v>
      </c>
      <c r="V372" s="21">
        <v>19</v>
      </c>
      <c r="W372" s="24">
        <v>0.38775510204081631</v>
      </c>
      <c r="X372" s="21">
        <v>7</v>
      </c>
      <c r="Y372" s="21">
        <v>1</v>
      </c>
      <c r="Z372" s="22">
        <v>0.19500000000000001</v>
      </c>
      <c r="AA372" s="23">
        <v>0.27586206896551724</v>
      </c>
      <c r="AB372" s="22">
        <v>0.30599999999999999</v>
      </c>
      <c r="AC372" s="22">
        <v>0.22</v>
      </c>
      <c r="AD372" s="22">
        <v>0.52600000000000002</v>
      </c>
      <c r="AE372" s="22">
        <v>2.4999999999999994E-2</v>
      </c>
      <c r="AF372" s="21">
        <v>1</v>
      </c>
      <c r="AG372" s="21">
        <v>1</v>
      </c>
      <c r="AH372" s="21">
        <v>0</v>
      </c>
      <c r="AI372" s="21">
        <v>9</v>
      </c>
      <c r="AJ372" s="21">
        <v>1</v>
      </c>
      <c r="AK372" s="21">
        <v>1</v>
      </c>
      <c r="AL372" s="21">
        <v>11</v>
      </c>
      <c r="AM372" s="21">
        <v>8</v>
      </c>
      <c r="AN372" s="20" t="s">
        <v>1097</v>
      </c>
      <c r="AO372" s="23">
        <v>3.9742857142857146</v>
      </c>
      <c r="AP372" s="21">
        <v>38.287815520937052</v>
      </c>
      <c r="AQ372" s="22">
        <v>0.25224489795918364</v>
      </c>
      <c r="AR372" s="23">
        <v>-3.9487032179054191</v>
      </c>
      <c r="AS372" s="23">
        <v>4.0353424834404024</v>
      </c>
      <c r="AT372">
        <v>36.819241774928507</v>
      </c>
      <c r="AU372">
        <v>1.0398860398860399</v>
      </c>
      <c r="AV372">
        <v>56</v>
      </c>
      <c r="AW372" s="30">
        <v>0.875</v>
      </c>
      <c r="AX372" s="29">
        <v>0.4642857142857143</v>
      </c>
      <c r="AY372" t="s">
        <v>1224</v>
      </c>
      <c r="AZ372" s="20" t="s">
        <v>334</v>
      </c>
      <c r="BA372" s="20" t="s">
        <v>80</v>
      </c>
      <c r="BB372" s="20" t="s">
        <v>801</v>
      </c>
      <c r="BC372" s="20">
        <v>29</v>
      </c>
      <c r="BD372" s="23">
        <v>-8.0585779957253453E-2</v>
      </c>
    </row>
    <row r="373" spans="1:56" x14ac:dyDescent="0.3">
      <c r="A373" t="s">
        <v>15</v>
      </c>
      <c r="B373" s="20" t="s">
        <v>943</v>
      </c>
      <c r="C373" s="20" t="s">
        <v>1510</v>
      </c>
      <c r="D373" s="20" t="s">
        <v>156</v>
      </c>
      <c r="E373" s="20" t="s">
        <v>113</v>
      </c>
      <c r="F373" s="21">
        <v>9</v>
      </c>
      <c r="G373" s="21">
        <v>41</v>
      </c>
      <c r="H373" s="23">
        <v>4.5555555555555554</v>
      </c>
      <c r="I373" s="21">
        <v>38</v>
      </c>
      <c r="J373" s="21">
        <v>6</v>
      </c>
      <c r="K373" s="23">
        <v>0.14634146341463414</v>
      </c>
      <c r="L373" s="21">
        <v>13</v>
      </c>
      <c r="M373" s="21">
        <v>6</v>
      </c>
      <c r="N373" s="21">
        <v>6</v>
      </c>
      <c r="O373" s="21">
        <v>0</v>
      </c>
      <c r="P373" s="21">
        <v>1</v>
      </c>
      <c r="Q373" s="21">
        <v>5</v>
      </c>
      <c r="R373" s="21">
        <v>1</v>
      </c>
      <c r="S373" s="24">
        <v>2.4390243902439025E-2</v>
      </c>
      <c r="T373" s="21">
        <v>3</v>
      </c>
      <c r="U373" s="24">
        <v>7.3170731707317069E-2</v>
      </c>
      <c r="V373" s="21">
        <v>5</v>
      </c>
      <c r="W373" s="24">
        <v>0.12195121951219512</v>
      </c>
      <c r="X373" s="21">
        <v>0</v>
      </c>
      <c r="Y373" s="21">
        <v>1</v>
      </c>
      <c r="Z373" s="22">
        <v>0.34200000000000003</v>
      </c>
      <c r="AA373" s="23">
        <v>0.34285714285714286</v>
      </c>
      <c r="AB373" s="22">
        <v>0.36599999999999999</v>
      </c>
      <c r="AC373" s="22">
        <v>0.57899999999999996</v>
      </c>
      <c r="AD373" s="22">
        <v>0.94499999999999995</v>
      </c>
      <c r="AE373" s="22">
        <v>0.23699999999999993</v>
      </c>
      <c r="AF373" s="21">
        <v>1</v>
      </c>
      <c r="AG373" s="21">
        <v>1</v>
      </c>
      <c r="AH373" s="21">
        <v>0</v>
      </c>
      <c r="AI373" s="21">
        <v>22</v>
      </c>
      <c r="AJ373" s="21">
        <v>7</v>
      </c>
      <c r="AK373" s="21">
        <v>0</v>
      </c>
      <c r="AL373" s="21">
        <v>8</v>
      </c>
      <c r="AM373" s="21">
        <v>13</v>
      </c>
      <c r="AN373" s="20" t="s">
        <v>1284</v>
      </c>
      <c r="AO373" s="23">
        <v>7.8673170731707316</v>
      </c>
      <c r="AP373" s="21">
        <v>149.11732322158889</v>
      </c>
      <c r="AQ373" s="22">
        <v>0.40170731707317081</v>
      </c>
      <c r="AR373" s="23">
        <v>2.0246431814686732</v>
      </c>
      <c r="AS373" s="23">
        <v>8.7051712172886457</v>
      </c>
      <c r="AT373">
        <v>143.39775465966494</v>
      </c>
      <c r="AU373">
        <v>1.0398860398860399</v>
      </c>
      <c r="AV373">
        <v>56</v>
      </c>
      <c r="AW373" s="30">
        <v>0.7321428571428571</v>
      </c>
      <c r="AX373" s="29">
        <v>0.16071428571428573</v>
      </c>
      <c r="AY373" t="s">
        <v>1224</v>
      </c>
      <c r="AZ373" s="20" t="s">
        <v>1511</v>
      </c>
      <c r="BA373" s="20" t="s">
        <v>80</v>
      </c>
      <c r="BB373" s="20" t="s">
        <v>1512</v>
      </c>
      <c r="BC373" s="20">
        <v>35</v>
      </c>
      <c r="BD373" s="23">
        <v>4.9381541011431052E-2</v>
      </c>
    </row>
    <row r="374" spans="1:56" x14ac:dyDescent="0.3">
      <c r="A374" t="s">
        <v>15</v>
      </c>
      <c r="B374" s="20" t="s">
        <v>943</v>
      </c>
      <c r="C374" s="20" t="s">
        <v>570</v>
      </c>
      <c r="D374" s="20" t="s">
        <v>100</v>
      </c>
      <c r="E374" s="20" t="s">
        <v>105</v>
      </c>
      <c r="F374" s="21">
        <v>8</v>
      </c>
      <c r="G374" s="21">
        <v>35</v>
      </c>
      <c r="H374" s="23">
        <v>4.375</v>
      </c>
      <c r="I374" s="21">
        <v>28</v>
      </c>
      <c r="J374" s="21">
        <v>7</v>
      </c>
      <c r="K374" s="23">
        <v>0.2</v>
      </c>
      <c r="L374" s="21">
        <v>4</v>
      </c>
      <c r="M374" s="21">
        <v>3</v>
      </c>
      <c r="N374" s="21">
        <v>1</v>
      </c>
      <c r="O374" s="21">
        <v>0</v>
      </c>
      <c r="P374" s="21">
        <v>0</v>
      </c>
      <c r="Q374" s="21">
        <v>4</v>
      </c>
      <c r="R374" s="21">
        <v>2</v>
      </c>
      <c r="S374" s="24">
        <v>5.7142857142857141E-2</v>
      </c>
      <c r="T374" s="21">
        <v>9</v>
      </c>
      <c r="U374" s="24">
        <v>0.25714285714285712</v>
      </c>
      <c r="V374" s="21">
        <v>11</v>
      </c>
      <c r="W374" s="24">
        <v>0.31428571428571428</v>
      </c>
      <c r="X374" s="21">
        <v>2</v>
      </c>
      <c r="Y374" s="21">
        <v>0</v>
      </c>
      <c r="Z374" s="22">
        <v>0.14299999999999999</v>
      </c>
      <c r="AA374" s="23">
        <v>0.2</v>
      </c>
      <c r="AB374" s="22">
        <v>0.28599999999999998</v>
      </c>
      <c r="AC374" s="22">
        <v>0.17899999999999999</v>
      </c>
      <c r="AD374" s="22">
        <v>0.46499999999999997</v>
      </c>
      <c r="AE374" s="22">
        <v>3.6000000000000004E-2</v>
      </c>
      <c r="AF374" s="21">
        <v>4</v>
      </c>
      <c r="AG374" s="21">
        <v>1</v>
      </c>
      <c r="AH374" s="21">
        <v>0</v>
      </c>
      <c r="AI374" s="21">
        <v>5</v>
      </c>
      <c r="AJ374" s="21">
        <v>1</v>
      </c>
      <c r="AK374" s="21">
        <v>1</v>
      </c>
      <c r="AL374" s="21">
        <v>7</v>
      </c>
      <c r="AM374" s="21">
        <v>7</v>
      </c>
      <c r="AN374" s="20" t="s">
        <v>364</v>
      </c>
      <c r="AO374" s="23">
        <v>2.0880000000000005</v>
      </c>
      <c r="AP374" s="21">
        <v>22.193958474272325</v>
      </c>
      <c r="AQ374" s="22">
        <v>0.23428571428571426</v>
      </c>
      <c r="AR374" s="23">
        <v>-3.3670861494355475</v>
      </c>
      <c r="AS374" s="23">
        <v>2.3358036372400393</v>
      </c>
      <c r="AT374">
        <v>21.342683354711195</v>
      </c>
      <c r="AU374">
        <v>1.0398860398860399</v>
      </c>
      <c r="AV374">
        <v>56</v>
      </c>
      <c r="AW374" s="30">
        <v>0.625</v>
      </c>
      <c r="AX374" s="29">
        <v>0.14285714285714285</v>
      </c>
      <c r="AY374" t="s">
        <v>1224</v>
      </c>
      <c r="AZ374" s="20" t="s">
        <v>327</v>
      </c>
      <c r="BA374" s="20" t="s">
        <v>80</v>
      </c>
      <c r="BB374" s="20" t="s">
        <v>796</v>
      </c>
      <c r="BC374" s="20">
        <v>20</v>
      </c>
      <c r="BD374" s="23">
        <v>-9.6202461412444221E-2</v>
      </c>
    </row>
    <row r="375" spans="1:56" x14ac:dyDescent="0.3">
      <c r="A375" t="s">
        <v>15</v>
      </c>
      <c r="B375" s="20" t="s">
        <v>123</v>
      </c>
      <c r="C375" s="20" t="s">
        <v>1513</v>
      </c>
      <c r="D375" s="20" t="s">
        <v>100</v>
      </c>
      <c r="E375" s="20" t="s">
        <v>101</v>
      </c>
      <c r="F375" s="21">
        <v>9</v>
      </c>
      <c r="G375" s="21">
        <v>33</v>
      </c>
      <c r="H375" s="23">
        <v>3.6666666666666665</v>
      </c>
      <c r="I375" s="21">
        <v>26</v>
      </c>
      <c r="J375" s="21">
        <v>3</v>
      </c>
      <c r="K375" s="23">
        <v>9.0909090909090912E-2</v>
      </c>
      <c r="L375" s="21">
        <v>2</v>
      </c>
      <c r="M375" s="21">
        <v>2</v>
      </c>
      <c r="N375" s="21">
        <v>0</v>
      </c>
      <c r="O375" s="21">
        <v>0</v>
      </c>
      <c r="P375" s="21">
        <v>0</v>
      </c>
      <c r="Q375" s="21">
        <v>0</v>
      </c>
      <c r="R375" s="21">
        <v>7</v>
      </c>
      <c r="S375" s="24">
        <v>0.21212121212121213</v>
      </c>
      <c r="T375" s="21">
        <v>7</v>
      </c>
      <c r="U375" s="24">
        <v>0.21212121212121213</v>
      </c>
      <c r="V375" s="21">
        <v>14</v>
      </c>
      <c r="W375" s="24">
        <v>0.42424242424242425</v>
      </c>
      <c r="X375" s="21">
        <v>1</v>
      </c>
      <c r="Y375" s="21">
        <v>1</v>
      </c>
      <c r="Z375" s="22">
        <v>7.6999999999999999E-2</v>
      </c>
      <c r="AA375" s="23">
        <v>0.10526315789473684</v>
      </c>
      <c r="AB375" s="22">
        <v>0.27300000000000002</v>
      </c>
      <c r="AC375" s="22">
        <v>7.6999999999999999E-2</v>
      </c>
      <c r="AD375" s="22">
        <v>0.35000000000000003</v>
      </c>
      <c r="AE375" s="22">
        <v>0</v>
      </c>
      <c r="AF375" s="21">
        <v>0</v>
      </c>
      <c r="AG375" s="21">
        <v>0</v>
      </c>
      <c r="AH375" s="21">
        <v>0</v>
      </c>
      <c r="AI375" s="21">
        <v>2</v>
      </c>
      <c r="AJ375" s="21">
        <v>0</v>
      </c>
      <c r="AK375" s="21">
        <v>2</v>
      </c>
      <c r="AL375" s="21">
        <v>10</v>
      </c>
      <c r="AM375" s="21">
        <v>7</v>
      </c>
      <c r="AN375" s="20" t="s">
        <v>1458</v>
      </c>
      <c r="AO375" s="23">
        <v>0.78909090909090907</v>
      </c>
      <c r="AP375" s="21">
        <v>-8.2373325884561588</v>
      </c>
      <c r="AQ375" s="22">
        <v>0.20030303030303032</v>
      </c>
      <c r="AR375" s="23">
        <v>-4.1498365061137639</v>
      </c>
      <c r="AS375" s="23">
        <v>1.2271738641803616</v>
      </c>
      <c r="AT375">
        <v>-7.9213801056112647</v>
      </c>
      <c r="AU375">
        <v>1.0398860398860399</v>
      </c>
      <c r="AV375">
        <v>56</v>
      </c>
      <c r="AW375" s="30">
        <v>0.5892857142857143</v>
      </c>
      <c r="AX375" s="29">
        <v>0.16071428571428573</v>
      </c>
      <c r="AY375" t="s">
        <v>1224</v>
      </c>
      <c r="AZ375" s="20" t="s">
        <v>1514</v>
      </c>
      <c r="BA375" s="20" t="s">
        <v>80</v>
      </c>
      <c r="BB375" s="20" t="s">
        <v>1515</v>
      </c>
      <c r="BC375" s="20">
        <v>19</v>
      </c>
      <c r="BD375" s="23">
        <v>-0.12575262139738677</v>
      </c>
    </row>
    <row r="376" spans="1:56" x14ac:dyDescent="0.3">
      <c r="A376" t="s">
        <v>15</v>
      </c>
      <c r="B376" s="20" t="s">
        <v>943</v>
      </c>
      <c r="C376" s="20" t="s">
        <v>580</v>
      </c>
      <c r="D376" s="20" t="s">
        <v>91</v>
      </c>
      <c r="E376" s="20" t="s">
        <v>105</v>
      </c>
      <c r="F376" s="21">
        <v>8</v>
      </c>
      <c r="G376" s="21">
        <v>31</v>
      </c>
      <c r="H376" s="23">
        <v>3.875</v>
      </c>
      <c r="I376" s="21">
        <v>24</v>
      </c>
      <c r="J376" s="21">
        <v>4</v>
      </c>
      <c r="K376" s="23">
        <v>0.12903225806451613</v>
      </c>
      <c r="L376" s="21">
        <v>5</v>
      </c>
      <c r="M376" s="21">
        <v>3</v>
      </c>
      <c r="N376" s="21">
        <v>2</v>
      </c>
      <c r="O376" s="21">
        <v>0</v>
      </c>
      <c r="P376" s="21">
        <v>0</v>
      </c>
      <c r="Q376" s="21">
        <v>6</v>
      </c>
      <c r="R376" s="21">
        <v>4</v>
      </c>
      <c r="S376" s="24">
        <v>0.12903225806451613</v>
      </c>
      <c r="T376" s="21">
        <v>4</v>
      </c>
      <c r="U376" s="24">
        <v>0.12903225806451613</v>
      </c>
      <c r="V376" s="21">
        <v>8</v>
      </c>
      <c r="W376" s="24">
        <v>0.25806451612903225</v>
      </c>
      <c r="X376" s="21">
        <v>1</v>
      </c>
      <c r="Y376" s="21">
        <v>0</v>
      </c>
      <c r="Z376" s="22">
        <v>0.20799999999999999</v>
      </c>
      <c r="AA376" s="23">
        <v>0.22727272727272727</v>
      </c>
      <c r="AB376" s="22">
        <v>0.32300000000000001</v>
      </c>
      <c r="AC376" s="22">
        <v>0.29199999999999998</v>
      </c>
      <c r="AD376" s="22">
        <v>0.61499999999999999</v>
      </c>
      <c r="AE376" s="22">
        <v>8.3999999999999991E-2</v>
      </c>
      <c r="AF376" s="21">
        <v>1</v>
      </c>
      <c r="AG376" s="21">
        <v>2</v>
      </c>
      <c r="AH376" s="21">
        <v>0</v>
      </c>
      <c r="AI376" s="21">
        <v>7</v>
      </c>
      <c r="AJ376" s="21">
        <v>2</v>
      </c>
      <c r="AK376" s="21">
        <v>0</v>
      </c>
      <c r="AL376" s="21">
        <v>7</v>
      </c>
      <c r="AM376" s="21">
        <v>11</v>
      </c>
      <c r="AN376" s="20" t="s">
        <v>1122</v>
      </c>
      <c r="AO376" s="23">
        <v>3.180645161290323</v>
      </c>
      <c r="AP376" s="21">
        <v>61.813593346315756</v>
      </c>
      <c r="AQ376" s="22">
        <v>0.2803225806451613</v>
      </c>
      <c r="AR376" s="23">
        <v>-1.7412825149658939</v>
      </c>
      <c r="AS376" s="23">
        <v>3.3098484389467684</v>
      </c>
      <c r="AT376">
        <v>59.442660998785833</v>
      </c>
      <c r="AU376">
        <v>1.0398860398860399</v>
      </c>
      <c r="AV376">
        <v>56</v>
      </c>
      <c r="AW376" s="30">
        <v>0.5535714285714286</v>
      </c>
      <c r="AX376" s="29">
        <v>0.14285714285714285</v>
      </c>
      <c r="AY376" t="s">
        <v>1224</v>
      </c>
      <c r="AZ376" s="20" t="s">
        <v>339</v>
      </c>
      <c r="BA376" s="20" t="s">
        <v>80</v>
      </c>
      <c r="BB376" s="20" t="s">
        <v>806</v>
      </c>
      <c r="BC376" s="20">
        <v>22</v>
      </c>
      <c r="BD376" s="23">
        <v>-5.6170403708577225E-2</v>
      </c>
    </row>
    <row r="377" spans="1:56" x14ac:dyDescent="0.3">
      <c r="A377" t="s">
        <v>15</v>
      </c>
      <c r="B377" s="20" t="s">
        <v>943</v>
      </c>
      <c r="C377" s="20" t="s">
        <v>579</v>
      </c>
      <c r="D377" s="20" t="s">
        <v>109</v>
      </c>
      <c r="E377" s="20" t="s">
        <v>105</v>
      </c>
      <c r="F377" s="21">
        <v>8</v>
      </c>
      <c r="G377" s="21">
        <v>23</v>
      </c>
      <c r="H377" s="23">
        <v>2.875</v>
      </c>
      <c r="I377" s="21">
        <v>17</v>
      </c>
      <c r="J377" s="21">
        <v>3</v>
      </c>
      <c r="K377" s="23">
        <v>0.13043478260869565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1">
        <v>1</v>
      </c>
      <c r="R377" s="21">
        <v>6</v>
      </c>
      <c r="S377" s="24">
        <v>0.2608695652173913</v>
      </c>
      <c r="T377" s="21">
        <v>10</v>
      </c>
      <c r="U377" s="24">
        <v>0.43478260869565216</v>
      </c>
      <c r="V377" s="21">
        <v>16</v>
      </c>
      <c r="W377" s="24">
        <v>0.69565217391304346</v>
      </c>
      <c r="X377" s="21">
        <v>3</v>
      </c>
      <c r="Y377" s="21">
        <v>0</v>
      </c>
      <c r="Z377" s="22">
        <v>0</v>
      </c>
      <c r="AA377" s="23">
        <v>0</v>
      </c>
      <c r="AB377" s="22">
        <v>0.26100000000000001</v>
      </c>
      <c r="AC377" s="22">
        <v>0</v>
      </c>
      <c r="AD377" s="22">
        <v>0.26100000000000001</v>
      </c>
      <c r="AE377" s="22">
        <v>0</v>
      </c>
      <c r="AF377" s="21">
        <v>0</v>
      </c>
      <c r="AG377" s="21">
        <v>0</v>
      </c>
      <c r="AH377" s="21">
        <v>0</v>
      </c>
      <c r="AI377" s="21">
        <v>0</v>
      </c>
      <c r="AJ377" s="21">
        <v>0</v>
      </c>
      <c r="AK377" s="21">
        <v>0</v>
      </c>
      <c r="AL377" s="21">
        <v>2</v>
      </c>
      <c r="AM377" s="21">
        <v>3</v>
      </c>
      <c r="AN377" s="20" t="s">
        <v>369</v>
      </c>
      <c r="AO377" s="23">
        <v>0.81391304347826077</v>
      </c>
      <c r="AP377" s="21">
        <v>-31.781409001956952</v>
      </c>
      <c r="AQ377" s="22">
        <v>0.18</v>
      </c>
      <c r="AR377" s="23">
        <v>-3.2983708982005022</v>
      </c>
      <c r="AS377" s="23">
        <v>0.44924239018631212</v>
      </c>
      <c r="AT377">
        <v>-30.562396053936684</v>
      </c>
      <c r="AU377">
        <v>1.0398860398860399</v>
      </c>
      <c r="AV377">
        <v>56</v>
      </c>
      <c r="AW377" s="30">
        <v>0.4107142857142857</v>
      </c>
      <c r="AX377" s="29">
        <v>0.14285714285714285</v>
      </c>
      <c r="AY377" t="s">
        <v>1224</v>
      </c>
      <c r="AZ377" s="20" t="s">
        <v>338</v>
      </c>
      <c r="BA377" s="20" t="s">
        <v>80</v>
      </c>
      <c r="BB377" s="20" t="s">
        <v>805</v>
      </c>
      <c r="BC377" s="20">
        <v>7</v>
      </c>
      <c r="BD377" s="23">
        <v>-0.14340743035654357</v>
      </c>
    </row>
    <row r="378" spans="1:56" x14ac:dyDescent="0.3">
      <c r="A378" t="s">
        <v>15</v>
      </c>
      <c r="B378" s="20" t="s">
        <v>943</v>
      </c>
      <c r="C378" s="20" t="s">
        <v>906</v>
      </c>
      <c r="D378" s="20" t="s">
        <v>109</v>
      </c>
      <c r="E378" s="20" t="s">
        <v>241</v>
      </c>
      <c r="F378" s="21">
        <v>11</v>
      </c>
      <c r="G378" s="21">
        <v>19</v>
      </c>
      <c r="H378" s="23">
        <v>1.7272727272727273</v>
      </c>
      <c r="I378" s="21">
        <v>12</v>
      </c>
      <c r="J378" s="21">
        <v>4</v>
      </c>
      <c r="K378" s="23">
        <v>0.21052631578947367</v>
      </c>
      <c r="L378" s="21">
        <v>1</v>
      </c>
      <c r="M378" s="21">
        <v>0</v>
      </c>
      <c r="N378" s="21">
        <v>0</v>
      </c>
      <c r="O378" s="21">
        <v>0</v>
      </c>
      <c r="P378" s="21">
        <v>1</v>
      </c>
      <c r="Q378" s="21">
        <v>1</v>
      </c>
      <c r="R378" s="21">
        <v>5</v>
      </c>
      <c r="S378" s="24">
        <v>0.26315789473684209</v>
      </c>
      <c r="T378" s="21">
        <v>8</v>
      </c>
      <c r="U378" s="24">
        <v>0.42105263157894735</v>
      </c>
      <c r="V378" s="21">
        <v>14</v>
      </c>
      <c r="W378" s="24">
        <v>0.73684210526315785</v>
      </c>
      <c r="X378" s="21">
        <v>2</v>
      </c>
      <c r="Y378" s="21">
        <v>0</v>
      </c>
      <c r="Z378" s="22">
        <v>8.3000000000000004E-2</v>
      </c>
      <c r="AA378" s="23">
        <v>0</v>
      </c>
      <c r="AB378" s="22">
        <v>0.42099999999999999</v>
      </c>
      <c r="AC378" s="22">
        <v>0.33300000000000002</v>
      </c>
      <c r="AD378" s="22">
        <v>0.754</v>
      </c>
      <c r="AE378" s="22">
        <v>0.25</v>
      </c>
      <c r="AF378" s="21">
        <v>2</v>
      </c>
      <c r="AG378" s="21">
        <v>0</v>
      </c>
      <c r="AH378" s="21">
        <v>0</v>
      </c>
      <c r="AI378" s="21">
        <v>4</v>
      </c>
      <c r="AJ378" s="21">
        <v>1</v>
      </c>
      <c r="AK378" s="21">
        <v>0</v>
      </c>
      <c r="AL378" s="21">
        <v>2</v>
      </c>
      <c r="AM378" s="21">
        <v>1</v>
      </c>
      <c r="AN378" s="20" t="s">
        <v>367</v>
      </c>
      <c r="AO378" s="23">
        <v>2.8884210526315792</v>
      </c>
      <c r="AP378" s="21">
        <v>98.294615518832444</v>
      </c>
      <c r="AQ378" s="22">
        <v>0.36789473684210527</v>
      </c>
      <c r="AR378" s="23">
        <v>0.37960664931262894</v>
      </c>
      <c r="AS378" s="23">
        <v>3.4754611049365192</v>
      </c>
      <c r="AT378">
        <v>94.524411087973121</v>
      </c>
      <c r="AU378">
        <v>1.0398860398860399</v>
      </c>
      <c r="AV378">
        <v>56</v>
      </c>
      <c r="AW378" s="30">
        <v>0.3392857142857143</v>
      </c>
      <c r="AX378" s="29">
        <v>0.19642857142857142</v>
      </c>
      <c r="AY378" t="s">
        <v>1224</v>
      </c>
      <c r="AZ378" s="20" t="s">
        <v>905</v>
      </c>
      <c r="BA378" s="20" t="s">
        <v>80</v>
      </c>
      <c r="BB378" s="20" t="s">
        <v>907</v>
      </c>
      <c r="BC378" s="20">
        <v>3</v>
      </c>
      <c r="BD378" s="23">
        <v>1.9979297332243628E-2</v>
      </c>
    </row>
    <row r="379" spans="1:56" x14ac:dyDescent="0.3">
      <c r="A379" t="s">
        <v>15</v>
      </c>
      <c r="B379" s="20" t="s">
        <v>107</v>
      </c>
      <c r="C379" s="20" t="s">
        <v>1590</v>
      </c>
      <c r="D379" s="20" t="s">
        <v>156</v>
      </c>
      <c r="E379" s="20" t="s">
        <v>105</v>
      </c>
      <c r="F379" s="21">
        <v>3</v>
      </c>
      <c r="G379" s="21">
        <v>12</v>
      </c>
      <c r="H379" s="23">
        <v>4</v>
      </c>
      <c r="I379" s="21">
        <v>11</v>
      </c>
      <c r="J379" s="21">
        <v>0</v>
      </c>
      <c r="K379" s="23">
        <v>0</v>
      </c>
      <c r="L379" s="21">
        <v>5</v>
      </c>
      <c r="M379" s="21">
        <v>4</v>
      </c>
      <c r="N379" s="21">
        <v>1</v>
      </c>
      <c r="O379" s="21">
        <v>0</v>
      </c>
      <c r="P379" s="21">
        <v>0</v>
      </c>
      <c r="Q379" s="21">
        <v>6</v>
      </c>
      <c r="R379" s="21">
        <v>0</v>
      </c>
      <c r="S379" s="24">
        <v>0</v>
      </c>
      <c r="T379" s="21">
        <v>1</v>
      </c>
      <c r="U379" s="24">
        <v>8.3333333333333329E-2</v>
      </c>
      <c r="V379" s="21">
        <v>1</v>
      </c>
      <c r="W379" s="24">
        <v>8.3333333333333329E-2</v>
      </c>
      <c r="X379" s="21">
        <v>1</v>
      </c>
      <c r="Y379" s="21">
        <v>0</v>
      </c>
      <c r="Z379" s="22">
        <v>0.45500000000000002</v>
      </c>
      <c r="AA379" s="23">
        <v>0.45454545454545453</v>
      </c>
      <c r="AB379" s="22">
        <v>0.41699999999999998</v>
      </c>
      <c r="AC379" s="22">
        <v>0.54500000000000004</v>
      </c>
      <c r="AD379" s="22">
        <v>0.96199999999999997</v>
      </c>
      <c r="AE379" s="22">
        <v>9.0000000000000024E-2</v>
      </c>
      <c r="AF379" s="21">
        <v>0</v>
      </c>
      <c r="AG379" s="21">
        <v>1</v>
      </c>
      <c r="AH379" s="21">
        <v>0</v>
      </c>
      <c r="AI379" s="21">
        <v>6</v>
      </c>
      <c r="AJ379" s="21">
        <v>1</v>
      </c>
      <c r="AK379" s="21">
        <v>0</v>
      </c>
      <c r="AL379" s="21">
        <v>3</v>
      </c>
      <c r="AM379" s="21">
        <v>3</v>
      </c>
      <c r="AN379" s="20" t="s">
        <v>364</v>
      </c>
      <c r="AO379" s="23">
        <v>2.9333333333333336</v>
      </c>
      <c r="AP379" s="21">
        <v>153.43624932414701</v>
      </c>
      <c r="AQ379" s="22">
        <v>0.40250000000000002</v>
      </c>
      <c r="AR379" s="23">
        <v>0.60084996615626007</v>
      </c>
      <c r="AS379" s="23">
        <v>2.5561264644450326</v>
      </c>
      <c r="AT379">
        <v>147.55102332267288</v>
      </c>
      <c r="AU379">
        <v>1.0398860398860399</v>
      </c>
      <c r="AV379">
        <v>56</v>
      </c>
      <c r="AW379" s="30">
        <v>0.21428571428571427</v>
      </c>
      <c r="AX379" s="29">
        <v>5.3571428571428568E-2</v>
      </c>
      <c r="AY379" t="s">
        <v>1224</v>
      </c>
      <c r="AZ379" s="20" t="s">
        <v>1591</v>
      </c>
      <c r="BA379" s="20" t="s">
        <v>80</v>
      </c>
      <c r="BB379" s="20" t="s">
        <v>1592</v>
      </c>
      <c r="BC379" s="20">
        <v>11</v>
      </c>
      <c r="BD379" s="23">
        <v>5.007083051302167E-2</v>
      </c>
    </row>
    <row r="380" spans="1:56" x14ac:dyDescent="0.3">
      <c r="A380" t="s">
        <v>15</v>
      </c>
      <c r="B380" s="20" t="s">
        <v>943</v>
      </c>
      <c r="C380" s="20" t="s">
        <v>903</v>
      </c>
      <c r="D380" s="20" t="s">
        <v>109</v>
      </c>
      <c r="E380" s="20" t="s">
        <v>113</v>
      </c>
      <c r="F380" s="21">
        <v>7</v>
      </c>
      <c r="G380" s="21">
        <v>8</v>
      </c>
      <c r="H380" s="23">
        <v>1.1428571428571428</v>
      </c>
      <c r="I380" s="21">
        <v>8</v>
      </c>
      <c r="J380" s="21">
        <v>1</v>
      </c>
      <c r="K380" s="23">
        <v>0.125</v>
      </c>
      <c r="L380" s="21">
        <v>1</v>
      </c>
      <c r="M380" s="21">
        <v>1</v>
      </c>
      <c r="N380" s="21">
        <v>0</v>
      </c>
      <c r="O380" s="21">
        <v>0</v>
      </c>
      <c r="P380" s="21">
        <v>0</v>
      </c>
      <c r="Q380" s="21">
        <v>0</v>
      </c>
      <c r="R380" s="21">
        <v>0</v>
      </c>
      <c r="S380" s="24">
        <v>0</v>
      </c>
      <c r="T380" s="21">
        <v>3</v>
      </c>
      <c r="U380" s="24">
        <v>0.375</v>
      </c>
      <c r="V380" s="21">
        <v>3</v>
      </c>
      <c r="W380" s="24">
        <v>0.375</v>
      </c>
      <c r="X380" s="21">
        <v>2</v>
      </c>
      <c r="Y380" s="21">
        <v>0</v>
      </c>
      <c r="Z380" s="22">
        <v>0.125</v>
      </c>
      <c r="AA380" s="23">
        <v>0.2</v>
      </c>
      <c r="AB380" s="22">
        <v>0.125</v>
      </c>
      <c r="AC380" s="22">
        <v>0.125</v>
      </c>
      <c r="AD380" s="22">
        <v>0.25</v>
      </c>
      <c r="AE380" s="22">
        <v>0</v>
      </c>
      <c r="AF380" s="21">
        <v>0</v>
      </c>
      <c r="AG380" s="21">
        <v>0</v>
      </c>
      <c r="AH380" s="21">
        <v>0</v>
      </c>
      <c r="AI380" s="21">
        <v>1</v>
      </c>
      <c r="AJ380" s="21">
        <v>0</v>
      </c>
      <c r="AK380" s="21">
        <v>0</v>
      </c>
      <c r="AL380" s="21">
        <v>3</v>
      </c>
      <c r="AM380" s="21">
        <v>0</v>
      </c>
      <c r="AN380" s="20" t="s">
        <v>96</v>
      </c>
      <c r="AO380" s="23">
        <v>0.255</v>
      </c>
      <c r="AP380" s="21">
        <v>-34.199057329473902</v>
      </c>
      <c r="AQ380" s="22">
        <v>0.11125</v>
      </c>
      <c r="AR380" s="23">
        <v>-1.6255203124175659</v>
      </c>
      <c r="AS380" s="23">
        <v>-0.32200264689171743</v>
      </c>
      <c r="AT380">
        <v>-32.887312664781753</v>
      </c>
      <c r="AU380">
        <v>1.0398860398860399</v>
      </c>
      <c r="AV380">
        <v>56</v>
      </c>
      <c r="AW380" s="30">
        <v>0.14285714285714285</v>
      </c>
      <c r="AX380" s="29">
        <v>0.125</v>
      </c>
      <c r="AY380" t="s">
        <v>1224</v>
      </c>
      <c r="AZ380" s="20" t="s">
        <v>902</v>
      </c>
      <c r="BA380" s="20" t="s">
        <v>80</v>
      </c>
      <c r="BB380" s="20" t="s">
        <v>904</v>
      </c>
      <c r="BC380" s="20">
        <v>5</v>
      </c>
      <c r="BD380" s="23">
        <v>-0.20319003905219574</v>
      </c>
    </row>
    <row r="381" spans="1:56" x14ac:dyDescent="0.3">
      <c r="A381" t="s">
        <v>15</v>
      </c>
      <c r="B381" s="20" t="s">
        <v>94</v>
      </c>
      <c r="C381" s="20" t="s">
        <v>1604</v>
      </c>
      <c r="D381" s="20" t="s">
        <v>91</v>
      </c>
      <c r="E381" s="20" t="s">
        <v>101</v>
      </c>
      <c r="F381" s="21">
        <v>4</v>
      </c>
      <c r="G381" s="21">
        <v>9</v>
      </c>
      <c r="H381" s="23">
        <v>2.25</v>
      </c>
      <c r="I381" s="21">
        <v>7</v>
      </c>
      <c r="J381" s="21">
        <v>1</v>
      </c>
      <c r="K381" s="23">
        <v>0.1111111111111111</v>
      </c>
      <c r="L381" s="21">
        <v>2</v>
      </c>
      <c r="M381" s="21">
        <v>2</v>
      </c>
      <c r="N381" s="21">
        <v>0</v>
      </c>
      <c r="O381" s="21">
        <v>0</v>
      </c>
      <c r="P381" s="21">
        <v>0</v>
      </c>
      <c r="Q381" s="21">
        <v>1</v>
      </c>
      <c r="R381" s="21">
        <v>2</v>
      </c>
      <c r="S381" s="24">
        <v>0.22222222222222221</v>
      </c>
      <c r="T381" s="21">
        <v>1</v>
      </c>
      <c r="U381" s="24">
        <v>0.1111111111111111</v>
      </c>
      <c r="V381" s="21">
        <v>3</v>
      </c>
      <c r="W381" s="24">
        <v>0.33333333333333331</v>
      </c>
      <c r="X381" s="21">
        <v>1</v>
      </c>
      <c r="Y381" s="21">
        <v>0</v>
      </c>
      <c r="Z381" s="22">
        <v>0.28599999999999998</v>
      </c>
      <c r="AA381" s="23">
        <v>0.33333333333333331</v>
      </c>
      <c r="AB381" s="22">
        <v>0.44400000000000001</v>
      </c>
      <c r="AC381" s="22">
        <v>0.28599999999999998</v>
      </c>
      <c r="AD381" s="22">
        <v>0.73</v>
      </c>
      <c r="AE381" s="22">
        <v>0</v>
      </c>
      <c r="AF381" s="21">
        <v>0</v>
      </c>
      <c r="AG381" s="21">
        <v>0</v>
      </c>
      <c r="AH381" s="21">
        <v>0</v>
      </c>
      <c r="AI381" s="21">
        <v>2</v>
      </c>
      <c r="AJ381" s="21">
        <v>0</v>
      </c>
      <c r="AK381" s="21">
        <v>0</v>
      </c>
      <c r="AL381" s="21">
        <v>2</v>
      </c>
      <c r="AM381" s="21">
        <v>2</v>
      </c>
      <c r="AN381" s="20" t="s">
        <v>364</v>
      </c>
      <c r="AO381" s="23">
        <v>1.3511111111111112</v>
      </c>
      <c r="AP381" s="21">
        <v>91.849634905607402</v>
      </c>
      <c r="AQ381" s="22">
        <v>0.35111111111111115</v>
      </c>
      <c r="AR381" s="23">
        <v>4.8463561573716896E-2</v>
      </c>
      <c r="AS381" s="23">
        <v>1.5149209352902964</v>
      </c>
      <c r="AT381">
        <v>88.3266352105978</v>
      </c>
      <c r="AU381">
        <v>1.0398860398860399</v>
      </c>
      <c r="AV381">
        <v>56</v>
      </c>
      <c r="AW381" s="30">
        <v>0.16071428571428573</v>
      </c>
      <c r="AX381" s="29">
        <v>7.1428571428571425E-2</v>
      </c>
      <c r="AY381" t="s">
        <v>1224</v>
      </c>
      <c r="AZ381" s="20" t="s">
        <v>1605</v>
      </c>
      <c r="BA381" s="20" t="s">
        <v>80</v>
      </c>
      <c r="BB381" s="20" t="s">
        <v>1606</v>
      </c>
      <c r="BC381" s="20">
        <v>6</v>
      </c>
      <c r="BD381" s="23">
        <v>5.3848401748574325E-3</v>
      </c>
    </row>
    <row r="382" spans="1:56" x14ac:dyDescent="0.3">
      <c r="A382" t="s">
        <v>15</v>
      </c>
      <c r="B382" s="20" t="s">
        <v>1618</v>
      </c>
      <c r="C382" s="20" t="s">
        <v>1619</v>
      </c>
      <c r="D382" s="20" t="s">
        <v>156</v>
      </c>
      <c r="E382" s="20" t="s">
        <v>113</v>
      </c>
      <c r="F382" s="21">
        <v>3</v>
      </c>
      <c r="G382" s="21">
        <v>7</v>
      </c>
      <c r="H382" s="23">
        <v>2.3333333333333335</v>
      </c>
      <c r="I382" s="21">
        <v>6</v>
      </c>
      <c r="J382" s="21">
        <v>0</v>
      </c>
      <c r="K382" s="23">
        <v>0</v>
      </c>
      <c r="L382" s="21">
        <v>1</v>
      </c>
      <c r="M382" s="21">
        <v>1</v>
      </c>
      <c r="N382" s="21">
        <v>0</v>
      </c>
      <c r="O382" s="21">
        <v>0</v>
      </c>
      <c r="P382" s="21">
        <v>0</v>
      </c>
      <c r="Q382" s="21">
        <v>1</v>
      </c>
      <c r="R382" s="21">
        <v>1</v>
      </c>
      <c r="S382" s="24">
        <v>0.14285714285714285</v>
      </c>
      <c r="T382" s="21">
        <v>1</v>
      </c>
      <c r="U382" s="24">
        <v>0.14285714285714285</v>
      </c>
      <c r="V382" s="21">
        <v>2</v>
      </c>
      <c r="W382" s="24">
        <v>0.2857142857142857</v>
      </c>
      <c r="X382" s="21">
        <v>0</v>
      </c>
      <c r="Y382" s="21">
        <v>0</v>
      </c>
      <c r="Z382" s="22">
        <v>0.16700000000000001</v>
      </c>
      <c r="AA382" s="23">
        <v>0.2</v>
      </c>
      <c r="AB382" s="22">
        <v>0.28599999999999998</v>
      </c>
      <c r="AC382" s="22">
        <v>0.16700000000000001</v>
      </c>
      <c r="AD382" s="22">
        <v>0.45299999999999996</v>
      </c>
      <c r="AE382" s="22">
        <v>0</v>
      </c>
      <c r="AF382" s="21">
        <v>0</v>
      </c>
      <c r="AG382" s="21">
        <v>0</v>
      </c>
      <c r="AH382" s="21">
        <v>0</v>
      </c>
      <c r="AI382" s="21">
        <v>1</v>
      </c>
      <c r="AJ382" s="21">
        <v>0</v>
      </c>
      <c r="AK382" s="21">
        <v>0</v>
      </c>
      <c r="AL382" s="21">
        <v>2</v>
      </c>
      <c r="AM382" s="21">
        <v>1</v>
      </c>
      <c r="AN382" s="20" t="s">
        <v>367</v>
      </c>
      <c r="AO382" s="23">
        <v>0.36</v>
      </c>
      <c r="AP382" s="21">
        <v>19.013554920340582</v>
      </c>
      <c r="AQ382" s="22">
        <v>0.22571428571428573</v>
      </c>
      <c r="AR382" s="23">
        <v>-0.72559114293058757</v>
      </c>
      <c r="AS382" s="23">
        <v>0.41498681440452984</v>
      </c>
      <c r="AT382">
        <v>18.284267882300121</v>
      </c>
      <c r="AU382">
        <v>1.0398860398860399</v>
      </c>
      <c r="AV382">
        <v>56</v>
      </c>
      <c r="AW382" s="30">
        <v>0.125</v>
      </c>
      <c r="AX382" s="29">
        <v>5.3571428571428568E-2</v>
      </c>
      <c r="AY382" t="s">
        <v>1224</v>
      </c>
      <c r="AZ382" s="20" t="s">
        <v>1620</v>
      </c>
      <c r="BA382" s="20" t="s">
        <v>80</v>
      </c>
      <c r="BB382" s="20" t="s">
        <v>1621</v>
      </c>
      <c r="BC382" s="20">
        <v>5</v>
      </c>
      <c r="BD382" s="23">
        <v>-0.10365587756151251</v>
      </c>
    </row>
    <row r="383" spans="1:56" x14ac:dyDescent="0.3">
      <c r="A383" t="s">
        <v>15</v>
      </c>
      <c r="B383" s="20" t="s">
        <v>157</v>
      </c>
      <c r="C383" s="20" t="s">
        <v>1532</v>
      </c>
      <c r="D383" s="20" t="s">
        <v>91</v>
      </c>
      <c r="E383" s="20" t="s">
        <v>92</v>
      </c>
      <c r="F383" s="21">
        <v>17</v>
      </c>
      <c r="G383" s="21">
        <v>2</v>
      </c>
      <c r="H383" s="23">
        <v>0.11764705882352941</v>
      </c>
      <c r="I383" s="21">
        <v>1</v>
      </c>
      <c r="J383" s="21">
        <v>1</v>
      </c>
      <c r="K383" s="23">
        <v>0.5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1">
        <v>0</v>
      </c>
      <c r="R383" s="21">
        <v>1</v>
      </c>
      <c r="S383" s="24">
        <v>0.5</v>
      </c>
      <c r="T383" s="21">
        <v>0</v>
      </c>
      <c r="U383" s="24">
        <v>0</v>
      </c>
      <c r="V383" s="21">
        <v>1</v>
      </c>
      <c r="W383" s="24">
        <v>0.5</v>
      </c>
      <c r="X383" s="21">
        <v>0</v>
      </c>
      <c r="Y383" s="21">
        <v>0</v>
      </c>
      <c r="Z383" s="22">
        <v>0</v>
      </c>
      <c r="AA383" s="23">
        <v>0</v>
      </c>
      <c r="AB383" s="22">
        <v>0.5</v>
      </c>
      <c r="AC383" s="22">
        <v>0</v>
      </c>
      <c r="AD383" s="22">
        <v>0.5</v>
      </c>
      <c r="AE383" s="22">
        <v>0</v>
      </c>
      <c r="AF383" s="21">
        <v>0</v>
      </c>
      <c r="AG383" s="21">
        <v>0</v>
      </c>
      <c r="AH383" s="21">
        <v>0</v>
      </c>
      <c r="AI383" s="21">
        <v>0</v>
      </c>
      <c r="AJ383" s="21">
        <v>0</v>
      </c>
      <c r="AK383" s="21">
        <v>0</v>
      </c>
      <c r="AL383" s="21">
        <v>0</v>
      </c>
      <c r="AM383" s="21">
        <v>1</v>
      </c>
      <c r="AN383" s="20" t="s">
        <v>96</v>
      </c>
      <c r="AO383" s="23">
        <v>0.13</v>
      </c>
      <c r="AP383" s="21">
        <v>30.686955934948369</v>
      </c>
      <c r="AQ383" s="22">
        <v>0.34499999999999997</v>
      </c>
      <c r="AR383" s="23">
        <v>1.4166102604325036E-4</v>
      </c>
      <c r="AS383" s="23">
        <v>0.32602107740750536</v>
      </c>
      <c r="AT383">
        <v>29.509922008676376</v>
      </c>
      <c r="AU383">
        <v>1.0398860398860399</v>
      </c>
      <c r="AV383">
        <v>56</v>
      </c>
      <c r="AW383" s="30">
        <v>3.5714285714285712E-2</v>
      </c>
      <c r="AX383" s="29">
        <v>0.30357142857142855</v>
      </c>
      <c r="AY383" t="s">
        <v>1224</v>
      </c>
      <c r="AZ383" s="20" t="s">
        <v>1533</v>
      </c>
      <c r="BA383" s="20" t="s">
        <v>80</v>
      </c>
      <c r="BB383" s="20" t="s">
        <v>1534</v>
      </c>
      <c r="BC383" s="20">
        <v>1</v>
      </c>
      <c r="BD383" s="23">
        <v>7.0830513021625179E-5</v>
      </c>
    </row>
    <row r="384" spans="1:56" x14ac:dyDescent="0.3">
      <c r="A384" t="s">
        <v>16</v>
      </c>
      <c r="B384" s="20" t="s">
        <v>146</v>
      </c>
      <c r="C384" s="20" t="s">
        <v>484</v>
      </c>
      <c r="D384" s="20" t="s">
        <v>100</v>
      </c>
      <c r="E384" s="20" t="s">
        <v>101</v>
      </c>
      <c r="F384" s="21">
        <v>54</v>
      </c>
      <c r="G384" s="21">
        <v>221</v>
      </c>
      <c r="H384" s="23">
        <v>4.0925925925925926</v>
      </c>
      <c r="I384" s="21">
        <v>185</v>
      </c>
      <c r="J384" s="21">
        <v>39</v>
      </c>
      <c r="K384" s="23">
        <v>0.17647058823529413</v>
      </c>
      <c r="L384" s="21">
        <v>50</v>
      </c>
      <c r="M384" s="21">
        <v>37</v>
      </c>
      <c r="N384" s="21">
        <v>9</v>
      </c>
      <c r="O384" s="21">
        <v>0</v>
      </c>
      <c r="P384" s="21">
        <v>4</v>
      </c>
      <c r="Q384" s="21">
        <v>30</v>
      </c>
      <c r="R384" s="21">
        <v>27</v>
      </c>
      <c r="S384" s="24">
        <v>0.12217194570135746</v>
      </c>
      <c r="T384" s="21">
        <v>36</v>
      </c>
      <c r="U384" s="24">
        <v>0.16289592760180996</v>
      </c>
      <c r="V384" s="21">
        <v>67</v>
      </c>
      <c r="W384" s="24">
        <v>0.30316742081447962</v>
      </c>
      <c r="X384" s="21">
        <v>42</v>
      </c>
      <c r="Y384" s="21">
        <v>3</v>
      </c>
      <c r="Z384" s="22">
        <v>0.27</v>
      </c>
      <c r="AA384" s="23">
        <v>0.30666666666666664</v>
      </c>
      <c r="AB384" s="22">
        <v>0.36699999999999999</v>
      </c>
      <c r="AC384" s="22">
        <v>0.38400000000000001</v>
      </c>
      <c r="AD384" s="22">
        <v>0.751</v>
      </c>
      <c r="AE384" s="22">
        <v>0.11399999999999999</v>
      </c>
      <c r="AF384" s="21">
        <v>4</v>
      </c>
      <c r="AG384" s="21">
        <v>5</v>
      </c>
      <c r="AH384" s="21">
        <v>0</v>
      </c>
      <c r="AI384" s="21">
        <v>71</v>
      </c>
      <c r="AJ384" s="21">
        <v>13</v>
      </c>
      <c r="AK384" s="21">
        <v>3</v>
      </c>
      <c r="AL384" s="21">
        <v>48</v>
      </c>
      <c r="AM384" s="21">
        <v>48</v>
      </c>
      <c r="AN384" s="20" t="s">
        <v>364</v>
      </c>
      <c r="AO384" s="23">
        <v>35.124434389140269</v>
      </c>
      <c r="AP384" s="21">
        <v>97.697139382067945</v>
      </c>
      <c r="AQ384" s="22">
        <v>0.33606334841628965</v>
      </c>
      <c r="AR384" s="23">
        <v>-1.7017377609700304</v>
      </c>
      <c r="AS384" s="23">
        <v>34.307937749181534</v>
      </c>
      <c r="AT384">
        <v>91.217656408407962</v>
      </c>
      <c r="AU384">
        <v>1.0710332103321034</v>
      </c>
      <c r="AV384">
        <v>55</v>
      </c>
      <c r="AW384" s="30">
        <v>4.0181818181818185</v>
      </c>
      <c r="AX384" s="29">
        <v>0.98181818181818181</v>
      </c>
      <c r="AY384" t="s">
        <v>1223</v>
      </c>
      <c r="AZ384" s="20" t="s">
        <v>238</v>
      </c>
      <c r="BA384" s="20" t="s">
        <v>72</v>
      </c>
      <c r="BB384" s="20" t="s">
        <v>710</v>
      </c>
      <c r="BC384" s="20">
        <v>150</v>
      </c>
      <c r="BD384" s="23">
        <v>-7.7001708641177844E-3</v>
      </c>
    </row>
    <row r="385" spans="1:56" x14ac:dyDescent="0.3">
      <c r="A385" t="s">
        <v>16</v>
      </c>
      <c r="B385" s="20" t="s">
        <v>95</v>
      </c>
      <c r="C385" s="20" t="s">
        <v>483</v>
      </c>
      <c r="D385" s="20" t="s">
        <v>91</v>
      </c>
      <c r="E385" s="20" t="s">
        <v>105</v>
      </c>
      <c r="F385" s="21">
        <v>48</v>
      </c>
      <c r="G385" s="21">
        <v>209</v>
      </c>
      <c r="H385" s="23">
        <v>4.354166666666667</v>
      </c>
      <c r="I385" s="21">
        <v>169</v>
      </c>
      <c r="J385" s="21">
        <v>38</v>
      </c>
      <c r="K385" s="23">
        <v>0.18181818181818182</v>
      </c>
      <c r="L385" s="21">
        <v>46</v>
      </c>
      <c r="M385" s="21">
        <v>26</v>
      </c>
      <c r="N385" s="21">
        <v>8</v>
      </c>
      <c r="O385" s="21">
        <v>3</v>
      </c>
      <c r="P385" s="21">
        <v>9</v>
      </c>
      <c r="Q385" s="21">
        <v>45</v>
      </c>
      <c r="R385" s="21">
        <v>27</v>
      </c>
      <c r="S385" s="24">
        <v>0.12918660287081341</v>
      </c>
      <c r="T385" s="21">
        <v>38</v>
      </c>
      <c r="U385" s="24">
        <v>0.18181818181818182</v>
      </c>
      <c r="V385" s="21">
        <v>74</v>
      </c>
      <c r="W385" s="24">
        <v>0.35406698564593303</v>
      </c>
      <c r="X385" s="21">
        <v>42</v>
      </c>
      <c r="Y385" s="21">
        <v>6</v>
      </c>
      <c r="Z385" s="22">
        <v>0.27200000000000002</v>
      </c>
      <c r="AA385" s="23">
        <v>0.29133858267716534</v>
      </c>
      <c r="AB385" s="22">
        <v>0.38800000000000001</v>
      </c>
      <c r="AC385" s="22">
        <v>0.51500000000000001</v>
      </c>
      <c r="AD385" s="22">
        <v>0.90300000000000002</v>
      </c>
      <c r="AE385" s="22">
        <v>0.24299999999999999</v>
      </c>
      <c r="AF385" s="21">
        <v>8</v>
      </c>
      <c r="AG385" s="21">
        <v>5</v>
      </c>
      <c r="AH385" s="21">
        <v>0</v>
      </c>
      <c r="AI385" s="21">
        <v>87</v>
      </c>
      <c r="AJ385" s="21">
        <v>20</v>
      </c>
      <c r="AK385" s="21">
        <v>1</v>
      </c>
      <c r="AL385" s="21">
        <v>29</v>
      </c>
      <c r="AM385" s="21">
        <v>57</v>
      </c>
      <c r="AN385" s="20" t="s">
        <v>1582</v>
      </c>
      <c r="AO385" s="23">
        <v>42.679234449760763</v>
      </c>
      <c r="AP385" s="21">
        <v>137.90539699509065</v>
      </c>
      <c r="AQ385" s="22">
        <v>0.38971291866028712</v>
      </c>
      <c r="AR385" s="23">
        <v>8.1408905337432724</v>
      </c>
      <c r="AS385" s="23">
        <v>42.195289545606066</v>
      </c>
      <c r="AT385">
        <v>128.75921648809498</v>
      </c>
      <c r="AU385">
        <v>1.0710332103321034</v>
      </c>
      <c r="AV385">
        <v>55</v>
      </c>
      <c r="AW385" s="30">
        <v>3.8</v>
      </c>
      <c r="AX385" s="29">
        <v>0.87272727272727268</v>
      </c>
      <c r="AY385" t="s">
        <v>1223</v>
      </c>
      <c r="AZ385" s="20" t="s">
        <v>237</v>
      </c>
      <c r="BA385" s="20" t="s">
        <v>72</v>
      </c>
      <c r="BB385" s="20" t="s">
        <v>709</v>
      </c>
      <c r="BC385" s="20">
        <v>127</v>
      </c>
      <c r="BD385" s="23">
        <v>3.8951629348053934E-2</v>
      </c>
    </row>
    <row r="386" spans="1:56" x14ac:dyDescent="0.3">
      <c r="A386" t="s">
        <v>16</v>
      </c>
      <c r="B386" s="20" t="s">
        <v>157</v>
      </c>
      <c r="C386" s="20" t="s">
        <v>481</v>
      </c>
      <c r="D386" s="20" t="s">
        <v>109</v>
      </c>
      <c r="E386" s="20" t="s">
        <v>101</v>
      </c>
      <c r="F386" s="21">
        <v>48</v>
      </c>
      <c r="G386" s="21">
        <v>177</v>
      </c>
      <c r="H386" s="23">
        <v>3.6875</v>
      </c>
      <c r="I386" s="21">
        <v>156</v>
      </c>
      <c r="J386" s="21">
        <v>20</v>
      </c>
      <c r="K386" s="23">
        <v>0.11299435028248588</v>
      </c>
      <c r="L386" s="21">
        <v>32</v>
      </c>
      <c r="M386" s="21">
        <v>19</v>
      </c>
      <c r="N386" s="21">
        <v>9</v>
      </c>
      <c r="O386" s="21">
        <v>1</v>
      </c>
      <c r="P386" s="21">
        <v>3</v>
      </c>
      <c r="Q386" s="21">
        <v>19</v>
      </c>
      <c r="R386" s="21">
        <v>13</v>
      </c>
      <c r="S386" s="24">
        <v>7.3446327683615822E-2</v>
      </c>
      <c r="T386" s="21">
        <v>55</v>
      </c>
      <c r="U386" s="24">
        <v>0.31073446327683618</v>
      </c>
      <c r="V386" s="21">
        <v>71</v>
      </c>
      <c r="W386" s="24">
        <v>0.40112994350282488</v>
      </c>
      <c r="X386" s="21">
        <v>2</v>
      </c>
      <c r="Y386" s="21">
        <v>1</v>
      </c>
      <c r="Z386" s="22">
        <v>0.20499999999999999</v>
      </c>
      <c r="AA386" s="23">
        <v>0.28712871287128711</v>
      </c>
      <c r="AB386" s="22">
        <v>0.28199999999999997</v>
      </c>
      <c r="AC386" s="22">
        <v>0.33300000000000002</v>
      </c>
      <c r="AD386" s="22">
        <v>0.61499999999999999</v>
      </c>
      <c r="AE386" s="22">
        <v>0.12800000000000003</v>
      </c>
      <c r="AF386" s="21">
        <v>5</v>
      </c>
      <c r="AG386" s="21">
        <v>3</v>
      </c>
      <c r="AH386" s="21">
        <v>0</v>
      </c>
      <c r="AI386" s="21">
        <v>52</v>
      </c>
      <c r="AJ386" s="21">
        <v>13</v>
      </c>
      <c r="AK386" s="21">
        <v>6</v>
      </c>
      <c r="AL386" s="21">
        <v>42</v>
      </c>
      <c r="AM386" s="21">
        <v>23</v>
      </c>
      <c r="AN386" s="20" t="s">
        <v>1639</v>
      </c>
      <c r="AO386" s="23">
        <v>14.401355932203389</v>
      </c>
      <c r="AP386" s="21">
        <v>61.963641768916801</v>
      </c>
      <c r="AQ386" s="22">
        <v>0.27587570621468926</v>
      </c>
      <c r="AR386" s="23">
        <v>-10.626593433977778</v>
      </c>
      <c r="AS386" s="23">
        <v>18.213734915781618</v>
      </c>
      <c r="AT386">
        <v>57.854080686912837</v>
      </c>
      <c r="AU386">
        <v>1.0710332103321034</v>
      </c>
      <c r="AV386">
        <v>55</v>
      </c>
      <c r="AW386" s="30">
        <v>3.2181818181818183</v>
      </c>
      <c r="AX386" s="29">
        <v>0.87272727272727268</v>
      </c>
      <c r="AY386" t="s">
        <v>1223</v>
      </c>
      <c r="AZ386" s="20" t="s">
        <v>235</v>
      </c>
      <c r="BA386" s="20" t="s">
        <v>72</v>
      </c>
      <c r="BB386" s="20" t="s">
        <v>707</v>
      </c>
      <c r="BC386" s="20">
        <v>101</v>
      </c>
      <c r="BD386" s="23">
        <v>-6.0037251039422472E-2</v>
      </c>
    </row>
    <row r="387" spans="1:56" x14ac:dyDescent="0.3">
      <c r="A387" t="s">
        <v>16</v>
      </c>
      <c r="B387" s="20" t="s">
        <v>138</v>
      </c>
      <c r="C387" s="20" t="s">
        <v>863</v>
      </c>
      <c r="D387" s="20" t="s">
        <v>91</v>
      </c>
      <c r="E387" s="20" t="s">
        <v>101</v>
      </c>
      <c r="F387" s="21">
        <v>47</v>
      </c>
      <c r="G387" s="21">
        <v>178</v>
      </c>
      <c r="H387" s="23">
        <v>3.7872340425531914</v>
      </c>
      <c r="I387" s="21">
        <v>154</v>
      </c>
      <c r="J387" s="21">
        <v>29</v>
      </c>
      <c r="K387" s="23">
        <v>0.16292134831460675</v>
      </c>
      <c r="L387" s="21">
        <v>36</v>
      </c>
      <c r="M387" s="21">
        <v>27</v>
      </c>
      <c r="N387" s="21">
        <v>6</v>
      </c>
      <c r="O387" s="21">
        <v>0</v>
      </c>
      <c r="P387" s="21">
        <v>3</v>
      </c>
      <c r="Q387" s="21">
        <v>25</v>
      </c>
      <c r="R387" s="21">
        <v>12</v>
      </c>
      <c r="S387" s="24">
        <v>6.741573033707865E-2</v>
      </c>
      <c r="T387" s="21">
        <v>40</v>
      </c>
      <c r="U387" s="24">
        <v>0.2247191011235955</v>
      </c>
      <c r="V387" s="21">
        <v>55</v>
      </c>
      <c r="W387" s="24">
        <v>0.3089887640449438</v>
      </c>
      <c r="X387" s="21">
        <v>11</v>
      </c>
      <c r="Y387" s="21">
        <v>4</v>
      </c>
      <c r="Z387" s="22">
        <v>0.23400000000000001</v>
      </c>
      <c r="AA387" s="23">
        <v>0.29464285714285715</v>
      </c>
      <c r="AB387" s="22">
        <v>0.32800000000000001</v>
      </c>
      <c r="AC387" s="22">
        <v>0.33100000000000002</v>
      </c>
      <c r="AD387" s="22">
        <v>0.65900000000000003</v>
      </c>
      <c r="AE387" s="22">
        <v>9.7000000000000003E-2</v>
      </c>
      <c r="AF387" s="21">
        <v>10</v>
      </c>
      <c r="AG387" s="21">
        <v>1</v>
      </c>
      <c r="AH387" s="21">
        <v>1</v>
      </c>
      <c r="AI387" s="21">
        <v>51</v>
      </c>
      <c r="AJ387" s="21">
        <v>9</v>
      </c>
      <c r="AK387" s="21">
        <v>2</v>
      </c>
      <c r="AL387" s="21">
        <v>31</v>
      </c>
      <c r="AM387" s="21">
        <v>40</v>
      </c>
      <c r="AN387" s="20" t="s">
        <v>1545</v>
      </c>
      <c r="AO387" s="23">
        <v>18.544719101123597</v>
      </c>
      <c r="AP387" s="21">
        <v>73.456774455943432</v>
      </c>
      <c r="AQ387" s="22">
        <v>0.30186440677966098</v>
      </c>
      <c r="AR387" s="23">
        <v>-6.6640318149607092</v>
      </c>
      <c r="AS387" s="23">
        <v>22.339236242989418</v>
      </c>
      <c r="AT387">
        <v>68.584964263774907</v>
      </c>
      <c r="AU387">
        <v>1.0710332103321034</v>
      </c>
      <c r="AV387">
        <v>55</v>
      </c>
      <c r="AW387" s="30">
        <v>3.2363636363636363</v>
      </c>
      <c r="AX387" s="29">
        <v>0.8545454545454545</v>
      </c>
      <c r="AY387" t="s">
        <v>1223</v>
      </c>
      <c r="AZ387" s="20" t="s">
        <v>862</v>
      </c>
      <c r="BA387" s="20" t="s">
        <v>72</v>
      </c>
      <c r="BB387" s="20" t="s">
        <v>864</v>
      </c>
      <c r="BC387" s="20">
        <v>112</v>
      </c>
      <c r="BD387" s="23">
        <v>-3.7438380982925332E-2</v>
      </c>
    </row>
    <row r="388" spans="1:56" x14ac:dyDescent="0.3">
      <c r="A388" t="s">
        <v>16</v>
      </c>
      <c r="B388" s="20" t="s">
        <v>93</v>
      </c>
      <c r="C388" s="20" t="s">
        <v>1080</v>
      </c>
      <c r="D388" s="20" t="s">
        <v>91</v>
      </c>
      <c r="E388" s="20" t="s">
        <v>101</v>
      </c>
      <c r="F388" s="21">
        <v>44</v>
      </c>
      <c r="G388" s="21">
        <v>168</v>
      </c>
      <c r="H388" s="23">
        <v>3.8181818181818183</v>
      </c>
      <c r="I388" s="21">
        <v>135</v>
      </c>
      <c r="J388" s="21">
        <v>28</v>
      </c>
      <c r="K388" s="23">
        <v>0.16666666666666666</v>
      </c>
      <c r="L388" s="21">
        <v>35</v>
      </c>
      <c r="M388" s="21">
        <v>25</v>
      </c>
      <c r="N388" s="21">
        <v>9</v>
      </c>
      <c r="O388" s="21">
        <v>1</v>
      </c>
      <c r="P388" s="21">
        <v>0</v>
      </c>
      <c r="Q388" s="21">
        <v>22</v>
      </c>
      <c r="R388" s="21">
        <v>27</v>
      </c>
      <c r="S388" s="24">
        <v>0.16071428571428573</v>
      </c>
      <c r="T388" s="21">
        <v>32</v>
      </c>
      <c r="U388" s="24">
        <v>0.19047619047619047</v>
      </c>
      <c r="V388" s="21">
        <v>59</v>
      </c>
      <c r="W388" s="24">
        <v>0.35119047619047616</v>
      </c>
      <c r="X388" s="21">
        <v>4</v>
      </c>
      <c r="Y388" s="21">
        <v>2</v>
      </c>
      <c r="Z388" s="22">
        <v>0.25900000000000001</v>
      </c>
      <c r="AA388" s="23">
        <v>0.33333333333333331</v>
      </c>
      <c r="AB388" s="22">
        <v>0.38600000000000001</v>
      </c>
      <c r="AC388" s="22">
        <v>0.34100000000000003</v>
      </c>
      <c r="AD388" s="22">
        <v>0.72700000000000009</v>
      </c>
      <c r="AE388" s="22">
        <v>8.2000000000000017E-2</v>
      </c>
      <c r="AF388" s="21">
        <v>2</v>
      </c>
      <c r="AG388" s="21">
        <v>2</v>
      </c>
      <c r="AH388" s="21">
        <v>2</v>
      </c>
      <c r="AI388" s="21">
        <v>46</v>
      </c>
      <c r="AJ388" s="21">
        <v>10</v>
      </c>
      <c r="AK388" s="21">
        <v>2</v>
      </c>
      <c r="AL388" s="21">
        <v>41</v>
      </c>
      <c r="AM388" s="21">
        <v>29</v>
      </c>
      <c r="AN388" s="20" t="s">
        <v>1686</v>
      </c>
      <c r="AO388" s="23">
        <v>20.607142857142858</v>
      </c>
      <c r="AP388" s="21">
        <v>91.266797639340581</v>
      </c>
      <c r="AQ388" s="22">
        <v>0.33355421686746989</v>
      </c>
      <c r="AR388" s="23">
        <v>-1.6601800966515448</v>
      </c>
      <c r="AS388" s="23">
        <v>25.713690879391272</v>
      </c>
      <c r="AT388">
        <v>85.213788665844262</v>
      </c>
      <c r="AU388">
        <v>1.0710332103321034</v>
      </c>
      <c r="AV388">
        <v>55</v>
      </c>
      <c r="AW388" s="30">
        <v>3.0545454545454547</v>
      </c>
      <c r="AX388" s="29">
        <v>0.8</v>
      </c>
      <c r="AY388" t="s">
        <v>1223</v>
      </c>
      <c r="AZ388" s="20" t="s">
        <v>1079</v>
      </c>
      <c r="BA388" s="20" t="s">
        <v>72</v>
      </c>
      <c r="BB388" s="20" t="s">
        <v>1081</v>
      </c>
      <c r="BC388" s="20">
        <v>105</v>
      </c>
      <c r="BD388" s="23">
        <v>-9.8820243848306236E-3</v>
      </c>
    </row>
    <row r="389" spans="1:56" x14ac:dyDescent="0.3">
      <c r="A389" t="s">
        <v>16</v>
      </c>
      <c r="B389" s="20" t="s">
        <v>103</v>
      </c>
      <c r="C389" s="20" t="s">
        <v>482</v>
      </c>
      <c r="D389" s="20" t="s">
        <v>91</v>
      </c>
      <c r="E389" s="20" t="s">
        <v>113</v>
      </c>
      <c r="F389" s="21">
        <v>41</v>
      </c>
      <c r="G389" s="21">
        <v>159</v>
      </c>
      <c r="H389" s="23">
        <v>3.8780487804878048</v>
      </c>
      <c r="I389" s="21">
        <v>129</v>
      </c>
      <c r="J389" s="21">
        <v>28</v>
      </c>
      <c r="K389" s="23">
        <v>0.1761006289308176</v>
      </c>
      <c r="L389" s="21">
        <v>35</v>
      </c>
      <c r="M389" s="21">
        <v>22</v>
      </c>
      <c r="N389" s="21">
        <v>8</v>
      </c>
      <c r="O389" s="21">
        <v>2</v>
      </c>
      <c r="P389" s="21">
        <v>3</v>
      </c>
      <c r="Q389" s="21">
        <v>17</v>
      </c>
      <c r="R389" s="21">
        <v>16</v>
      </c>
      <c r="S389" s="24">
        <v>0.10062893081761007</v>
      </c>
      <c r="T389" s="21">
        <v>25</v>
      </c>
      <c r="U389" s="24">
        <v>0.15723270440251572</v>
      </c>
      <c r="V389" s="21">
        <v>44</v>
      </c>
      <c r="W389" s="24">
        <v>0.27672955974842767</v>
      </c>
      <c r="X389" s="21">
        <v>15</v>
      </c>
      <c r="Y389" s="21">
        <v>3</v>
      </c>
      <c r="Z389" s="22">
        <v>0.27100000000000002</v>
      </c>
      <c r="AA389" s="23">
        <v>0.31372549019607843</v>
      </c>
      <c r="AB389" s="22">
        <v>0.39900000000000002</v>
      </c>
      <c r="AC389" s="22">
        <v>0.434</v>
      </c>
      <c r="AD389" s="22">
        <v>0.83299999999999996</v>
      </c>
      <c r="AE389" s="22">
        <v>0.16299999999999998</v>
      </c>
      <c r="AF389" s="21">
        <v>12</v>
      </c>
      <c r="AG389" s="21">
        <v>1</v>
      </c>
      <c r="AH389" s="21">
        <v>1</v>
      </c>
      <c r="AI389" s="21">
        <v>56</v>
      </c>
      <c r="AJ389" s="21">
        <v>13</v>
      </c>
      <c r="AK389" s="21">
        <v>0</v>
      </c>
      <c r="AL389" s="21">
        <v>33</v>
      </c>
      <c r="AM389" s="21">
        <v>35</v>
      </c>
      <c r="AN389" s="20" t="s">
        <v>1229</v>
      </c>
      <c r="AO389" s="23">
        <v>27.215094339622645</v>
      </c>
      <c r="AP389" s="21">
        <v>119.31278603662024</v>
      </c>
      <c r="AQ389" s="22">
        <v>0.37316455696202538</v>
      </c>
      <c r="AR389" s="23">
        <v>3.9053181880591699</v>
      </c>
      <c r="AS389" s="23">
        <v>29.812731790385406</v>
      </c>
      <c r="AT389">
        <v>111.39970720387281</v>
      </c>
      <c r="AU389">
        <v>1.0710332103321034</v>
      </c>
      <c r="AV389">
        <v>55</v>
      </c>
      <c r="AW389" s="30">
        <v>2.8909090909090911</v>
      </c>
      <c r="AX389" s="29">
        <v>0.74545454545454548</v>
      </c>
      <c r="AY389" t="s">
        <v>1223</v>
      </c>
      <c r="AZ389" s="20" t="s">
        <v>236</v>
      </c>
      <c r="BA389" s="20" t="s">
        <v>72</v>
      </c>
      <c r="BB389" s="20" t="s">
        <v>708</v>
      </c>
      <c r="BC389" s="20">
        <v>102</v>
      </c>
      <c r="BD389" s="23">
        <v>2.456174961043503E-2</v>
      </c>
    </row>
    <row r="390" spans="1:56" x14ac:dyDescent="0.3">
      <c r="A390" t="s">
        <v>16</v>
      </c>
      <c r="B390" s="20" t="s">
        <v>102</v>
      </c>
      <c r="C390" s="20" t="s">
        <v>479</v>
      </c>
      <c r="D390" s="20" t="s">
        <v>156</v>
      </c>
      <c r="E390" s="20" t="s">
        <v>105</v>
      </c>
      <c r="F390" s="21">
        <v>40</v>
      </c>
      <c r="G390" s="21">
        <v>141</v>
      </c>
      <c r="H390" s="23">
        <v>3.5249999999999999</v>
      </c>
      <c r="I390" s="21">
        <v>115</v>
      </c>
      <c r="J390" s="21">
        <v>22</v>
      </c>
      <c r="K390" s="23">
        <v>0.15602836879432624</v>
      </c>
      <c r="L390" s="21">
        <v>31</v>
      </c>
      <c r="M390" s="21">
        <v>28</v>
      </c>
      <c r="N390" s="21">
        <v>1</v>
      </c>
      <c r="O390" s="21">
        <v>1</v>
      </c>
      <c r="P390" s="21">
        <v>1</v>
      </c>
      <c r="Q390" s="21">
        <v>24</v>
      </c>
      <c r="R390" s="21">
        <v>17</v>
      </c>
      <c r="S390" s="24">
        <v>0.12056737588652482</v>
      </c>
      <c r="T390" s="21">
        <v>15</v>
      </c>
      <c r="U390" s="24">
        <v>0.10638297872340426</v>
      </c>
      <c r="V390" s="21">
        <v>33</v>
      </c>
      <c r="W390" s="24">
        <v>0.23404255319148937</v>
      </c>
      <c r="X390" s="21">
        <v>20</v>
      </c>
      <c r="Y390" s="21">
        <v>7</v>
      </c>
      <c r="Z390" s="22">
        <v>0.27</v>
      </c>
      <c r="AA390" s="23">
        <v>0.29411764705882354</v>
      </c>
      <c r="AB390" s="22">
        <v>0.37</v>
      </c>
      <c r="AC390" s="22">
        <v>0.32200000000000001</v>
      </c>
      <c r="AD390" s="22">
        <v>0.69199999999999995</v>
      </c>
      <c r="AE390" s="22">
        <v>5.1999999999999991E-2</v>
      </c>
      <c r="AF390" s="21">
        <v>3</v>
      </c>
      <c r="AG390" s="21">
        <v>3</v>
      </c>
      <c r="AH390" s="21">
        <v>3</v>
      </c>
      <c r="AI390" s="21">
        <v>37</v>
      </c>
      <c r="AJ390" s="21">
        <v>3</v>
      </c>
      <c r="AK390" s="21">
        <v>3</v>
      </c>
      <c r="AL390" s="21">
        <v>51</v>
      </c>
      <c r="AM390" s="21">
        <v>22</v>
      </c>
      <c r="AN390" s="20" t="s">
        <v>1580</v>
      </c>
      <c r="AO390" s="23">
        <v>16.202269503546098</v>
      </c>
      <c r="AP390" s="21">
        <v>82.049176089030283</v>
      </c>
      <c r="AQ390" s="22">
        <v>0.31739130434782614</v>
      </c>
      <c r="AR390" s="23">
        <v>-3.3750790602348295</v>
      </c>
      <c r="AS390" s="23">
        <v>19.59941979465825</v>
      </c>
      <c r="AT390">
        <v>76.60749946641586</v>
      </c>
      <c r="AU390">
        <v>1.0710332103321034</v>
      </c>
      <c r="AV390">
        <v>55</v>
      </c>
      <c r="AW390" s="30">
        <v>2.5636363636363635</v>
      </c>
      <c r="AX390" s="29">
        <v>0.72727272727272729</v>
      </c>
      <c r="AY390" t="s">
        <v>1224</v>
      </c>
      <c r="AZ390" s="20" t="s">
        <v>233</v>
      </c>
      <c r="BA390" s="20" t="s">
        <v>72</v>
      </c>
      <c r="BB390" s="20" t="s">
        <v>705</v>
      </c>
      <c r="BC390" s="20">
        <v>102</v>
      </c>
      <c r="BD390" s="23">
        <v>-2.3936730923651273E-2</v>
      </c>
    </row>
    <row r="391" spans="1:56" x14ac:dyDescent="0.3">
      <c r="A391" t="s">
        <v>16</v>
      </c>
      <c r="B391" s="20" t="s">
        <v>239</v>
      </c>
      <c r="C391" s="20" t="s">
        <v>485</v>
      </c>
      <c r="D391" s="20" t="s">
        <v>91</v>
      </c>
      <c r="E391" s="20" t="s">
        <v>105</v>
      </c>
      <c r="F391" s="21">
        <v>43</v>
      </c>
      <c r="G391" s="21">
        <v>142</v>
      </c>
      <c r="H391" s="23">
        <v>3.3023255813953489</v>
      </c>
      <c r="I391" s="21">
        <v>112</v>
      </c>
      <c r="J391" s="21">
        <v>30</v>
      </c>
      <c r="K391" s="23">
        <v>0.21126760563380281</v>
      </c>
      <c r="L391" s="21">
        <v>25</v>
      </c>
      <c r="M391" s="21">
        <v>19</v>
      </c>
      <c r="N391" s="21">
        <v>4</v>
      </c>
      <c r="O391" s="21">
        <v>2</v>
      </c>
      <c r="P391" s="21">
        <v>0</v>
      </c>
      <c r="Q391" s="21">
        <v>9</v>
      </c>
      <c r="R391" s="21">
        <v>22</v>
      </c>
      <c r="S391" s="24">
        <v>0.15492957746478872</v>
      </c>
      <c r="T391" s="21">
        <v>35</v>
      </c>
      <c r="U391" s="24">
        <v>0.24647887323943662</v>
      </c>
      <c r="V391" s="21">
        <v>57</v>
      </c>
      <c r="W391" s="24">
        <v>0.40140845070422537</v>
      </c>
      <c r="X391" s="21">
        <v>23</v>
      </c>
      <c r="Y391" s="21">
        <v>3</v>
      </c>
      <c r="Z391" s="22">
        <v>0.223</v>
      </c>
      <c r="AA391" s="23">
        <v>0.32051282051282054</v>
      </c>
      <c r="AB391" s="22">
        <v>0.36199999999999999</v>
      </c>
      <c r="AC391" s="22">
        <v>0.29499999999999998</v>
      </c>
      <c r="AD391" s="22">
        <v>0.65700000000000003</v>
      </c>
      <c r="AE391" s="22">
        <v>7.1999999999999981E-2</v>
      </c>
      <c r="AF391" s="21">
        <v>3</v>
      </c>
      <c r="AG391" s="21">
        <v>1</v>
      </c>
      <c r="AH391" s="21">
        <v>4</v>
      </c>
      <c r="AI391" s="21">
        <v>33</v>
      </c>
      <c r="AJ391" s="21">
        <v>6</v>
      </c>
      <c r="AK391" s="21">
        <v>1</v>
      </c>
      <c r="AL391" s="21">
        <v>20</v>
      </c>
      <c r="AM391" s="21">
        <v>29</v>
      </c>
      <c r="AN391" s="20" t="s">
        <v>1643</v>
      </c>
      <c r="AO391" s="23">
        <v>17.512394366197185</v>
      </c>
      <c r="AP391" s="21">
        <v>72.802276797724659</v>
      </c>
      <c r="AQ391" s="22">
        <v>0.3084782608695652</v>
      </c>
      <c r="AR391" s="23">
        <v>-4.4995828989089626</v>
      </c>
      <c r="AS391" s="23">
        <v>18.637855664174847</v>
      </c>
      <c r="AT391">
        <v>67.973874288314832</v>
      </c>
      <c r="AU391">
        <v>1.0710332103321034</v>
      </c>
      <c r="AV391">
        <v>55</v>
      </c>
      <c r="AW391" s="30">
        <v>2.581818181818182</v>
      </c>
      <c r="AX391" s="29">
        <v>0.78181818181818186</v>
      </c>
      <c r="AY391" t="s">
        <v>1223</v>
      </c>
      <c r="AZ391" s="20" t="s">
        <v>240</v>
      </c>
      <c r="BA391" s="20" t="s">
        <v>72</v>
      </c>
      <c r="BB391" s="20" t="s">
        <v>711</v>
      </c>
      <c r="BC391" s="20">
        <v>78</v>
      </c>
      <c r="BD391" s="23">
        <v>-3.1687203513443396E-2</v>
      </c>
    </row>
    <row r="392" spans="1:56" x14ac:dyDescent="0.3">
      <c r="A392" t="s">
        <v>16</v>
      </c>
      <c r="B392" s="20" t="s">
        <v>110</v>
      </c>
      <c r="C392" s="20" t="s">
        <v>480</v>
      </c>
      <c r="D392" s="20" t="s">
        <v>100</v>
      </c>
      <c r="E392" s="20" t="s">
        <v>101</v>
      </c>
      <c r="F392" s="21">
        <v>27</v>
      </c>
      <c r="G392" s="21">
        <v>94</v>
      </c>
      <c r="H392" s="23">
        <v>3.4814814814814814</v>
      </c>
      <c r="I392" s="21">
        <v>88</v>
      </c>
      <c r="J392" s="21">
        <v>13</v>
      </c>
      <c r="K392" s="23">
        <v>0.13829787234042554</v>
      </c>
      <c r="L392" s="21">
        <v>25</v>
      </c>
      <c r="M392" s="21">
        <v>15</v>
      </c>
      <c r="N392" s="21">
        <v>9</v>
      </c>
      <c r="O392" s="21">
        <v>1</v>
      </c>
      <c r="P392" s="21">
        <v>0</v>
      </c>
      <c r="Q392" s="21">
        <v>9</v>
      </c>
      <c r="R392" s="21">
        <v>5</v>
      </c>
      <c r="S392" s="24">
        <v>5.3191489361702128E-2</v>
      </c>
      <c r="T392" s="21">
        <v>16</v>
      </c>
      <c r="U392" s="24">
        <v>0.1702127659574468</v>
      </c>
      <c r="V392" s="21">
        <v>21</v>
      </c>
      <c r="W392" s="24">
        <v>0.22340425531914893</v>
      </c>
      <c r="X392" s="21">
        <v>2</v>
      </c>
      <c r="Y392" s="21">
        <v>0</v>
      </c>
      <c r="Z392" s="22">
        <v>0.28399999999999997</v>
      </c>
      <c r="AA392" s="23">
        <v>0.34246575342465752</v>
      </c>
      <c r="AB392" s="22">
        <v>0.31900000000000001</v>
      </c>
      <c r="AC392" s="22">
        <v>0.40899999999999997</v>
      </c>
      <c r="AD392" s="22">
        <v>0.72799999999999998</v>
      </c>
      <c r="AE392" s="22">
        <v>0.125</v>
      </c>
      <c r="AF392" s="21">
        <v>0</v>
      </c>
      <c r="AG392" s="21">
        <v>1</v>
      </c>
      <c r="AH392" s="21">
        <v>0</v>
      </c>
      <c r="AI392" s="21">
        <v>36</v>
      </c>
      <c r="AJ392" s="21">
        <v>10</v>
      </c>
      <c r="AK392" s="21">
        <v>2</v>
      </c>
      <c r="AL392" s="21">
        <v>27</v>
      </c>
      <c r="AM392" s="21">
        <v>18</v>
      </c>
      <c r="AN392" s="20" t="s">
        <v>374</v>
      </c>
      <c r="AO392" s="23">
        <v>11.575319148936169</v>
      </c>
      <c r="AP392" s="21">
        <v>91.777032349670677</v>
      </c>
      <c r="AQ392" s="22">
        <v>0.31755319148936173</v>
      </c>
      <c r="AR392" s="23">
        <v>-2.2368201926455282</v>
      </c>
      <c r="AS392" s="23">
        <v>13.079512377283191</v>
      </c>
      <c r="AT392">
        <v>85.690183520278211</v>
      </c>
      <c r="AU392">
        <v>1.0710332103321034</v>
      </c>
      <c r="AV392">
        <v>55</v>
      </c>
      <c r="AW392" s="30">
        <v>1.709090909090909</v>
      </c>
      <c r="AX392" s="29">
        <v>0.49090909090909091</v>
      </c>
      <c r="AY392" t="s">
        <v>1224</v>
      </c>
      <c r="AZ392" s="20" t="s">
        <v>234</v>
      </c>
      <c r="BA392" s="20" t="s">
        <v>72</v>
      </c>
      <c r="BB392" s="20" t="s">
        <v>706</v>
      </c>
      <c r="BC392" s="20">
        <v>73</v>
      </c>
      <c r="BD392" s="23">
        <v>-2.3795959496229025E-2</v>
      </c>
    </row>
    <row r="393" spans="1:56" x14ac:dyDescent="0.3">
      <c r="A393" t="s">
        <v>16</v>
      </c>
      <c r="B393" s="20" t="s">
        <v>140</v>
      </c>
      <c r="C393" s="20" t="s">
        <v>860</v>
      </c>
      <c r="D393" s="20" t="s">
        <v>156</v>
      </c>
      <c r="E393" s="20" t="s">
        <v>113</v>
      </c>
      <c r="F393" s="21">
        <v>27</v>
      </c>
      <c r="G393" s="21">
        <v>97</v>
      </c>
      <c r="H393" s="23">
        <v>3.5925925925925926</v>
      </c>
      <c r="I393" s="21">
        <v>83</v>
      </c>
      <c r="J393" s="21">
        <v>6</v>
      </c>
      <c r="K393" s="23">
        <v>6.1855670103092786E-2</v>
      </c>
      <c r="L393" s="21">
        <v>16</v>
      </c>
      <c r="M393" s="21">
        <v>12</v>
      </c>
      <c r="N393" s="21">
        <v>3</v>
      </c>
      <c r="O393" s="21">
        <v>0</v>
      </c>
      <c r="P393" s="21">
        <v>1</v>
      </c>
      <c r="Q393" s="21">
        <v>10</v>
      </c>
      <c r="R393" s="21">
        <v>11</v>
      </c>
      <c r="S393" s="24">
        <v>0.1134020618556701</v>
      </c>
      <c r="T393" s="21">
        <v>14</v>
      </c>
      <c r="U393" s="24">
        <v>0.14432989690721648</v>
      </c>
      <c r="V393" s="21">
        <v>26</v>
      </c>
      <c r="W393" s="24">
        <v>0.26804123711340205</v>
      </c>
      <c r="X393" s="21">
        <v>0</v>
      </c>
      <c r="Y393" s="21">
        <v>1</v>
      </c>
      <c r="Z393" s="22">
        <v>0.193</v>
      </c>
      <c r="AA393" s="23">
        <v>0.22058823529411764</v>
      </c>
      <c r="AB393" s="22">
        <v>0.309</v>
      </c>
      <c r="AC393" s="22">
        <v>0.26500000000000001</v>
      </c>
      <c r="AD393" s="22">
        <v>0.57400000000000007</v>
      </c>
      <c r="AE393" s="22">
        <v>7.2000000000000008E-2</v>
      </c>
      <c r="AF393" s="21">
        <v>3</v>
      </c>
      <c r="AG393" s="21">
        <v>0</v>
      </c>
      <c r="AH393" s="21">
        <v>0</v>
      </c>
      <c r="AI393" s="21">
        <v>22</v>
      </c>
      <c r="AJ393" s="21">
        <v>4</v>
      </c>
      <c r="AK393" s="21">
        <v>4</v>
      </c>
      <c r="AL393" s="21">
        <v>24</v>
      </c>
      <c r="AM393" s="21">
        <v>28</v>
      </c>
      <c r="AN393" s="20" t="s">
        <v>1061</v>
      </c>
      <c r="AO393" s="23">
        <v>6.608247422680412</v>
      </c>
      <c r="AP393" s="21">
        <v>50.998450583790799</v>
      </c>
      <c r="AQ393" s="22">
        <v>0.27154639175257733</v>
      </c>
      <c r="AR393" s="23">
        <v>-6.188781614149943</v>
      </c>
      <c r="AS393" s="23">
        <v>9.6163700803509702</v>
      </c>
      <c r="AT393">
        <v>47.616124403815007</v>
      </c>
      <c r="AU393">
        <v>1.0710332103321034</v>
      </c>
      <c r="AV393">
        <v>55</v>
      </c>
      <c r="AW393" s="30">
        <v>1.7636363636363637</v>
      </c>
      <c r="AX393" s="29">
        <v>0.49090909090909091</v>
      </c>
      <c r="AY393" t="s">
        <v>1224</v>
      </c>
      <c r="AZ393" s="20" t="s">
        <v>859</v>
      </c>
      <c r="BA393" s="20" t="s">
        <v>72</v>
      </c>
      <c r="BB393" s="20" t="s">
        <v>861</v>
      </c>
      <c r="BC393" s="20">
        <v>68</v>
      </c>
      <c r="BD393" s="23">
        <v>-6.3801872310824154E-2</v>
      </c>
    </row>
    <row r="394" spans="1:56" x14ac:dyDescent="0.3">
      <c r="A394" t="s">
        <v>16</v>
      </c>
      <c r="B394" s="20" t="s">
        <v>119</v>
      </c>
      <c r="C394" s="20" t="s">
        <v>486</v>
      </c>
      <c r="D394" s="20" t="s">
        <v>109</v>
      </c>
      <c r="E394" s="20" t="s">
        <v>105</v>
      </c>
      <c r="F394" s="21">
        <v>25</v>
      </c>
      <c r="G394" s="21">
        <v>93</v>
      </c>
      <c r="H394" s="23">
        <v>3.72</v>
      </c>
      <c r="I394" s="21">
        <v>74</v>
      </c>
      <c r="J394" s="21">
        <v>10</v>
      </c>
      <c r="K394" s="23">
        <v>0.10752688172043011</v>
      </c>
      <c r="L394" s="21">
        <v>13</v>
      </c>
      <c r="M394" s="21">
        <v>13</v>
      </c>
      <c r="N394" s="21">
        <v>0</v>
      </c>
      <c r="O394" s="21">
        <v>0</v>
      </c>
      <c r="P394" s="21">
        <v>0</v>
      </c>
      <c r="Q394" s="21">
        <v>0</v>
      </c>
      <c r="R394" s="21">
        <v>14</v>
      </c>
      <c r="S394" s="24">
        <v>0.15053763440860216</v>
      </c>
      <c r="T394" s="21">
        <v>27</v>
      </c>
      <c r="U394" s="24">
        <v>0.29032258064516131</v>
      </c>
      <c r="V394" s="21">
        <v>41</v>
      </c>
      <c r="W394" s="24">
        <v>0.44086021505376344</v>
      </c>
      <c r="X394" s="21">
        <v>4</v>
      </c>
      <c r="Y394" s="21">
        <v>1</v>
      </c>
      <c r="Z394" s="22">
        <v>0.17599999999999999</v>
      </c>
      <c r="AA394" s="23">
        <v>0.27659574468085107</v>
      </c>
      <c r="AB394" s="22">
        <v>0.33</v>
      </c>
      <c r="AC394" s="22">
        <v>0.17599999999999999</v>
      </c>
      <c r="AD394" s="22">
        <v>0.50600000000000001</v>
      </c>
      <c r="AE394" s="22">
        <v>0</v>
      </c>
      <c r="AF394" s="21">
        <v>3</v>
      </c>
      <c r="AG394" s="21">
        <v>0</v>
      </c>
      <c r="AH394" s="21">
        <v>2</v>
      </c>
      <c r="AI394" s="21">
        <v>13</v>
      </c>
      <c r="AJ394" s="21">
        <v>0</v>
      </c>
      <c r="AK394" s="21">
        <v>0</v>
      </c>
      <c r="AL394" s="21">
        <v>18</v>
      </c>
      <c r="AM394" s="21">
        <v>16</v>
      </c>
      <c r="AN394" s="20" t="s">
        <v>1123</v>
      </c>
      <c r="AO394" s="23">
        <v>6.404946236559141</v>
      </c>
      <c r="AP394" s="21">
        <v>32.899309708064848</v>
      </c>
      <c r="AQ394" s="22">
        <v>0.25703296703296702</v>
      </c>
      <c r="AR394" s="23">
        <v>-7.1072684717968722</v>
      </c>
      <c r="AS394" s="23">
        <v>8.0461243899411166</v>
      </c>
      <c r="AT394">
        <v>30.717357212353395</v>
      </c>
      <c r="AU394">
        <v>1.0710332103321034</v>
      </c>
      <c r="AV394">
        <v>55</v>
      </c>
      <c r="AW394" s="30">
        <v>1.6909090909090909</v>
      </c>
      <c r="AX394" s="29">
        <v>0.45454545454545453</v>
      </c>
      <c r="AY394" t="s">
        <v>1224</v>
      </c>
      <c r="AZ394" s="20" t="s">
        <v>242</v>
      </c>
      <c r="BA394" s="20" t="s">
        <v>72</v>
      </c>
      <c r="BB394" s="20" t="s">
        <v>712</v>
      </c>
      <c r="BC394" s="20">
        <v>47</v>
      </c>
      <c r="BD394" s="23">
        <v>-7.6422241632224427E-2</v>
      </c>
    </row>
    <row r="395" spans="1:56" x14ac:dyDescent="0.3">
      <c r="A395" t="s">
        <v>16</v>
      </c>
      <c r="B395" s="20" t="s">
        <v>176</v>
      </c>
      <c r="C395" s="20" t="s">
        <v>866</v>
      </c>
      <c r="D395" s="20" t="s">
        <v>109</v>
      </c>
      <c r="E395" s="20" t="s">
        <v>101</v>
      </c>
      <c r="F395" s="21">
        <v>23</v>
      </c>
      <c r="G395" s="21">
        <v>59</v>
      </c>
      <c r="H395" s="23">
        <v>2.5652173913043477</v>
      </c>
      <c r="I395" s="21">
        <v>54</v>
      </c>
      <c r="J395" s="21">
        <v>5</v>
      </c>
      <c r="K395" s="23">
        <v>8.4745762711864403E-2</v>
      </c>
      <c r="L395" s="21">
        <v>9</v>
      </c>
      <c r="M395" s="21">
        <v>7</v>
      </c>
      <c r="N395" s="21">
        <v>1</v>
      </c>
      <c r="O395" s="21">
        <v>0</v>
      </c>
      <c r="P395" s="21">
        <v>1</v>
      </c>
      <c r="Q395" s="21">
        <v>4</v>
      </c>
      <c r="R395" s="21">
        <v>2</v>
      </c>
      <c r="S395" s="24">
        <v>3.3898305084745763E-2</v>
      </c>
      <c r="T395" s="21">
        <v>21</v>
      </c>
      <c r="U395" s="24">
        <v>0.3559322033898305</v>
      </c>
      <c r="V395" s="21">
        <v>24</v>
      </c>
      <c r="W395" s="24">
        <v>0.40677966101694918</v>
      </c>
      <c r="X395" s="21">
        <v>0</v>
      </c>
      <c r="Y395" s="21">
        <v>0</v>
      </c>
      <c r="Z395" s="22">
        <v>0.16700000000000001</v>
      </c>
      <c r="AA395" s="23">
        <v>0.25</v>
      </c>
      <c r="AB395" s="22">
        <v>0.224</v>
      </c>
      <c r="AC395" s="22">
        <v>0.24099999999999999</v>
      </c>
      <c r="AD395" s="22">
        <v>0.46499999999999997</v>
      </c>
      <c r="AE395" s="22">
        <v>7.3999999999999982E-2</v>
      </c>
      <c r="AF395" s="21">
        <v>2</v>
      </c>
      <c r="AG395" s="21">
        <v>0</v>
      </c>
      <c r="AH395" s="21">
        <v>1</v>
      </c>
      <c r="AI395" s="21">
        <v>13</v>
      </c>
      <c r="AJ395" s="21">
        <v>2</v>
      </c>
      <c r="AK395" s="21">
        <v>0</v>
      </c>
      <c r="AL395" s="21">
        <v>17</v>
      </c>
      <c r="AM395" s="21">
        <v>5</v>
      </c>
      <c r="AN395" s="20" t="s">
        <v>1664</v>
      </c>
      <c r="AO395" s="23">
        <v>3.2081355932203386</v>
      </c>
      <c r="AP395" s="21">
        <v>22.420860966986076</v>
      </c>
      <c r="AQ395" s="22">
        <v>0.21413793103448275</v>
      </c>
      <c r="AR395" s="23">
        <v>-6.709614103179999</v>
      </c>
      <c r="AS395" s="23">
        <v>2.9038286800731337</v>
      </c>
      <c r="AT395">
        <v>20.933861574688116</v>
      </c>
      <c r="AU395">
        <v>1.0710332103321034</v>
      </c>
      <c r="AV395">
        <v>55</v>
      </c>
      <c r="AW395" s="30">
        <v>1.0727272727272728</v>
      </c>
      <c r="AX395" s="29">
        <v>0.41818181818181815</v>
      </c>
      <c r="AY395" t="s">
        <v>1224</v>
      </c>
      <c r="AZ395" s="20" t="s">
        <v>865</v>
      </c>
      <c r="BA395" s="20" t="s">
        <v>72</v>
      </c>
      <c r="BB395" s="20" t="s">
        <v>867</v>
      </c>
      <c r="BC395" s="20">
        <v>32</v>
      </c>
      <c r="BD395" s="23">
        <v>-0.11372227293525422</v>
      </c>
    </row>
    <row r="396" spans="1:56" x14ac:dyDescent="0.3">
      <c r="A396" t="s">
        <v>16</v>
      </c>
      <c r="B396" s="20" t="s">
        <v>943</v>
      </c>
      <c r="C396" s="20" t="s">
        <v>1004</v>
      </c>
      <c r="D396" s="20" t="s">
        <v>109</v>
      </c>
      <c r="E396" s="20" t="s">
        <v>101</v>
      </c>
      <c r="F396" s="21">
        <v>19</v>
      </c>
      <c r="G396" s="21">
        <v>60</v>
      </c>
      <c r="H396" s="23">
        <v>3.1578947368421053</v>
      </c>
      <c r="I396" s="21">
        <v>52</v>
      </c>
      <c r="J396" s="21">
        <v>9</v>
      </c>
      <c r="K396" s="23">
        <v>0.15</v>
      </c>
      <c r="L396" s="21">
        <v>11</v>
      </c>
      <c r="M396" s="21">
        <v>7</v>
      </c>
      <c r="N396" s="21">
        <v>1</v>
      </c>
      <c r="O396" s="21">
        <v>0</v>
      </c>
      <c r="P396" s="21">
        <v>3</v>
      </c>
      <c r="Q396" s="21">
        <v>14</v>
      </c>
      <c r="R396" s="21">
        <v>3</v>
      </c>
      <c r="S396" s="24">
        <v>0.05</v>
      </c>
      <c r="T396" s="21">
        <v>24</v>
      </c>
      <c r="U396" s="24">
        <v>0.4</v>
      </c>
      <c r="V396" s="21">
        <v>30</v>
      </c>
      <c r="W396" s="24">
        <v>0.5</v>
      </c>
      <c r="X396" s="21">
        <v>4</v>
      </c>
      <c r="Y396" s="21">
        <v>1</v>
      </c>
      <c r="Z396" s="22">
        <v>0.21199999999999999</v>
      </c>
      <c r="AA396" s="23">
        <v>0.30769230769230771</v>
      </c>
      <c r="AB396" s="22">
        <v>0.28799999999999998</v>
      </c>
      <c r="AC396" s="22">
        <v>0.40400000000000003</v>
      </c>
      <c r="AD396" s="22">
        <v>0.69199999999999995</v>
      </c>
      <c r="AE396" s="22">
        <v>0.19200000000000003</v>
      </c>
      <c r="AF396" s="21">
        <v>3</v>
      </c>
      <c r="AG396" s="21">
        <v>1</v>
      </c>
      <c r="AH396" s="21">
        <v>1</v>
      </c>
      <c r="AI396" s="21">
        <v>21</v>
      </c>
      <c r="AJ396" s="21">
        <v>4</v>
      </c>
      <c r="AK396" s="21">
        <v>1</v>
      </c>
      <c r="AL396" s="21">
        <v>6</v>
      </c>
      <c r="AM396" s="21">
        <v>7</v>
      </c>
      <c r="AN396" s="20" t="s">
        <v>1061</v>
      </c>
      <c r="AO396" s="23">
        <v>6.42</v>
      </c>
      <c r="AP396" s="21">
        <v>82.349272934232332</v>
      </c>
      <c r="AQ396" s="22">
        <v>0.30559322033898306</v>
      </c>
      <c r="AR396" s="23">
        <v>-2.0517560645761068</v>
      </c>
      <c r="AS396" s="23">
        <v>7.7246264268677569</v>
      </c>
      <c r="AT396">
        <v>76.887693247810375</v>
      </c>
      <c r="AU396">
        <v>1.0710332103321034</v>
      </c>
      <c r="AV396">
        <v>55</v>
      </c>
      <c r="AW396" s="30">
        <v>1.0909090909090908</v>
      </c>
      <c r="AX396" s="29">
        <v>0.34545454545454546</v>
      </c>
      <c r="AY396" t="s">
        <v>1224</v>
      </c>
      <c r="AZ396" s="20" t="s">
        <v>1003</v>
      </c>
      <c r="BA396" s="20" t="s">
        <v>72</v>
      </c>
      <c r="BB396" s="20" t="s">
        <v>1005</v>
      </c>
      <c r="BC396" s="20">
        <v>26</v>
      </c>
      <c r="BD396" s="23">
        <v>-3.419593440960178E-2</v>
      </c>
    </row>
    <row r="397" spans="1:56" x14ac:dyDescent="0.3">
      <c r="A397" t="s">
        <v>16</v>
      </c>
      <c r="B397" s="20" t="s">
        <v>943</v>
      </c>
      <c r="C397" s="20" t="s">
        <v>1245</v>
      </c>
      <c r="D397" s="20" t="s">
        <v>109</v>
      </c>
      <c r="E397" s="20" t="s">
        <v>105</v>
      </c>
      <c r="F397" s="21">
        <v>15</v>
      </c>
      <c r="G397" s="21">
        <v>48</v>
      </c>
      <c r="H397" s="23">
        <v>3.2</v>
      </c>
      <c r="I397" s="21">
        <v>44</v>
      </c>
      <c r="J397" s="21">
        <v>4</v>
      </c>
      <c r="K397" s="23">
        <v>8.3333333333333329E-2</v>
      </c>
      <c r="L397" s="21">
        <v>5</v>
      </c>
      <c r="M397" s="21">
        <v>2</v>
      </c>
      <c r="N397" s="21">
        <v>1</v>
      </c>
      <c r="O397" s="21">
        <v>1</v>
      </c>
      <c r="P397" s="21">
        <v>1</v>
      </c>
      <c r="Q397" s="21">
        <v>6</v>
      </c>
      <c r="R397" s="21">
        <v>1</v>
      </c>
      <c r="S397" s="24">
        <v>2.0833333333333332E-2</v>
      </c>
      <c r="T397" s="21">
        <v>15</v>
      </c>
      <c r="U397" s="24">
        <v>0.3125</v>
      </c>
      <c r="V397" s="21">
        <v>17</v>
      </c>
      <c r="W397" s="24">
        <v>0.35416666666666669</v>
      </c>
      <c r="X397" s="21">
        <v>0</v>
      </c>
      <c r="Y397" s="21">
        <v>0</v>
      </c>
      <c r="Z397" s="22">
        <v>0.114</v>
      </c>
      <c r="AA397" s="23">
        <v>0.13793103448275862</v>
      </c>
      <c r="AB397" s="22">
        <v>0.14899999999999999</v>
      </c>
      <c r="AC397" s="22">
        <v>0.25</v>
      </c>
      <c r="AD397" s="22">
        <v>0.39900000000000002</v>
      </c>
      <c r="AE397" s="22">
        <v>0.13600000000000001</v>
      </c>
      <c r="AF397" s="21">
        <v>1</v>
      </c>
      <c r="AG397" s="21">
        <v>1</v>
      </c>
      <c r="AH397" s="21">
        <v>1</v>
      </c>
      <c r="AI397" s="21">
        <v>11</v>
      </c>
      <c r="AJ397" s="21">
        <v>3</v>
      </c>
      <c r="AK397" s="21">
        <v>1</v>
      </c>
      <c r="AL397" s="21">
        <v>12</v>
      </c>
      <c r="AM397" s="21">
        <v>10</v>
      </c>
      <c r="AN397" s="20" t="s">
        <v>844</v>
      </c>
      <c r="AO397" s="23">
        <v>1.5699999999999996</v>
      </c>
      <c r="AP397" s="21">
        <v>5.203120242192627</v>
      </c>
      <c r="AQ397" s="22">
        <v>0.17404255319148937</v>
      </c>
      <c r="AR397" s="23">
        <v>-7.132215306512796</v>
      </c>
      <c r="AS397" s="23">
        <v>0.68889068664229436</v>
      </c>
      <c r="AT397">
        <v>4.8580381933994898</v>
      </c>
      <c r="AU397">
        <v>1.0710332103321034</v>
      </c>
      <c r="AV397">
        <v>55</v>
      </c>
      <c r="AW397" s="30">
        <v>0.87272727272727268</v>
      </c>
      <c r="AX397" s="29">
        <v>0.27272727272727271</v>
      </c>
      <c r="AY397" t="s">
        <v>1224</v>
      </c>
      <c r="AZ397" s="20" t="s">
        <v>1244</v>
      </c>
      <c r="BA397" s="20" t="s">
        <v>72</v>
      </c>
      <c r="BB397" s="20" t="s">
        <v>1246</v>
      </c>
      <c r="BC397" s="20">
        <v>29</v>
      </c>
      <c r="BD397" s="23">
        <v>-0.14858781888568326</v>
      </c>
    </row>
    <row r="398" spans="1:56" x14ac:dyDescent="0.3">
      <c r="A398" t="s">
        <v>16</v>
      </c>
      <c r="B398" s="20" t="s">
        <v>171</v>
      </c>
      <c r="C398" s="20" t="s">
        <v>1131</v>
      </c>
      <c r="D398" s="20" t="s">
        <v>100</v>
      </c>
      <c r="E398" s="20" t="s">
        <v>113</v>
      </c>
      <c r="F398" s="21">
        <v>14</v>
      </c>
      <c r="G398" s="21">
        <v>41</v>
      </c>
      <c r="H398" s="23">
        <v>2.9285714285714284</v>
      </c>
      <c r="I398" s="21">
        <v>32</v>
      </c>
      <c r="J398" s="21">
        <v>4</v>
      </c>
      <c r="K398" s="23">
        <v>9.7560975609756101E-2</v>
      </c>
      <c r="L398" s="21">
        <v>4</v>
      </c>
      <c r="M398" s="21">
        <v>2</v>
      </c>
      <c r="N398" s="21">
        <v>1</v>
      </c>
      <c r="O398" s="21">
        <v>0</v>
      </c>
      <c r="P398" s="21">
        <v>1</v>
      </c>
      <c r="Q398" s="21">
        <v>8</v>
      </c>
      <c r="R398" s="21">
        <v>7</v>
      </c>
      <c r="S398" s="24">
        <v>0.17073170731707318</v>
      </c>
      <c r="T398" s="21">
        <v>16</v>
      </c>
      <c r="U398" s="24">
        <v>0.3902439024390244</v>
      </c>
      <c r="V398" s="21">
        <v>24</v>
      </c>
      <c r="W398" s="24">
        <v>0.58536585365853655</v>
      </c>
      <c r="X398" s="21">
        <v>0</v>
      </c>
      <c r="Y398" s="21">
        <v>0</v>
      </c>
      <c r="Z398" s="22">
        <v>0.125</v>
      </c>
      <c r="AA398" s="23">
        <v>0.1875</v>
      </c>
      <c r="AB398" s="22">
        <v>0.27500000000000002</v>
      </c>
      <c r="AC398" s="22">
        <v>0.25</v>
      </c>
      <c r="AD398" s="22">
        <v>0.52500000000000002</v>
      </c>
      <c r="AE398" s="22">
        <v>0.125</v>
      </c>
      <c r="AF398" s="21">
        <v>0</v>
      </c>
      <c r="AG398" s="21">
        <v>1</v>
      </c>
      <c r="AH398" s="21">
        <v>1</v>
      </c>
      <c r="AI398" s="21">
        <v>8</v>
      </c>
      <c r="AJ398" s="21">
        <v>2</v>
      </c>
      <c r="AK398" s="21">
        <v>0</v>
      </c>
      <c r="AL398" s="21">
        <v>8</v>
      </c>
      <c r="AM398" s="21">
        <v>5</v>
      </c>
      <c r="AN398" s="20" t="s">
        <v>975</v>
      </c>
      <c r="AO398" s="23">
        <v>2.9136585365853658</v>
      </c>
      <c r="AP398" s="21">
        <v>38.136233137799636</v>
      </c>
      <c r="AQ398" s="22">
        <v>0.2495</v>
      </c>
      <c r="AR398" s="23">
        <v>-3.4018785576617647</v>
      </c>
      <c r="AS398" s="23">
        <v>3.2786494781582087</v>
      </c>
      <c r="AT398">
        <v>35.606956693690613</v>
      </c>
      <c r="AU398">
        <v>1.0710332103321034</v>
      </c>
      <c r="AV398">
        <v>55</v>
      </c>
      <c r="AW398" s="30">
        <v>0.74545454545454548</v>
      </c>
      <c r="AX398" s="29">
        <v>0.25454545454545452</v>
      </c>
      <c r="AY398" t="s">
        <v>1224</v>
      </c>
      <c r="AZ398" s="20" t="s">
        <v>1130</v>
      </c>
      <c r="BA398" s="20" t="s">
        <v>72</v>
      </c>
      <c r="BB398" s="20" t="s">
        <v>1132</v>
      </c>
      <c r="BC398" s="20">
        <v>16</v>
      </c>
      <c r="BD398" s="23">
        <v>-8.2972647747847919E-2</v>
      </c>
    </row>
    <row r="399" spans="1:56" x14ac:dyDescent="0.3">
      <c r="A399" t="s">
        <v>16</v>
      </c>
      <c r="B399" s="20" t="s">
        <v>943</v>
      </c>
      <c r="C399" s="20" t="s">
        <v>1170</v>
      </c>
      <c r="D399" s="20" t="s">
        <v>109</v>
      </c>
      <c r="E399" s="20" t="s">
        <v>101</v>
      </c>
      <c r="F399" s="21">
        <v>8</v>
      </c>
      <c r="G399" s="21">
        <v>32</v>
      </c>
      <c r="H399" s="23">
        <v>4</v>
      </c>
      <c r="I399" s="21">
        <v>28</v>
      </c>
      <c r="J399" s="21">
        <v>3</v>
      </c>
      <c r="K399" s="23">
        <v>9.375E-2</v>
      </c>
      <c r="L399" s="21">
        <v>11</v>
      </c>
      <c r="M399" s="21">
        <v>10</v>
      </c>
      <c r="N399" s="21">
        <v>0</v>
      </c>
      <c r="O399" s="21">
        <v>0</v>
      </c>
      <c r="P399" s="21">
        <v>1</v>
      </c>
      <c r="Q399" s="21">
        <v>1</v>
      </c>
      <c r="R399" s="21">
        <v>1</v>
      </c>
      <c r="S399" s="24">
        <v>3.125E-2</v>
      </c>
      <c r="T399" s="21">
        <v>7</v>
      </c>
      <c r="U399" s="24">
        <v>0.21875</v>
      </c>
      <c r="V399" s="21">
        <v>9</v>
      </c>
      <c r="W399" s="24">
        <v>0.28125</v>
      </c>
      <c r="X399" s="21">
        <v>1</v>
      </c>
      <c r="Y399" s="21">
        <v>1</v>
      </c>
      <c r="Z399" s="22">
        <v>0.39300000000000002</v>
      </c>
      <c r="AA399" s="23">
        <v>0.5</v>
      </c>
      <c r="AB399" s="22">
        <v>0.46899999999999997</v>
      </c>
      <c r="AC399" s="22">
        <v>0.5</v>
      </c>
      <c r="AD399" s="22">
        <v>0.96899999999999997</v>
      </c>
      <c r="AE399" s="22">
        <v>0.10699999999999998</v>
      </c>
      <c r="AF399" s="21">
        <v>3</v>
      </c>
      <c r="AG399" s="21">
        <v>0</v>
      </c>
      <c r="AH399" s="21">
        <v>0</v>
      </c>
      <c r="AI399" s="21">
        <v>14</v>
      </c>
      <c r="AJ399" s="21">
        <v>1</v>
      </c>
      <c r="AK399" s="21">
        <v>0</v>
      </c>
      <c r="AL399" s="21">
        <v>4</v>
      </c>
      <c r="AM399" s="21">
        <v>5</v>
      </c>
      <c r="AN399" s="20" t="s">
        <v>843</v>
      </c>
      <c r="AO399" s="23">
        <v>6.8074999999999992</v>
      </c>
      <c r="AP399" s="21">
        <v>155.10117941413756</v>
      </c>
      <c r="AQ399" s="22">
        <v>0.43281249999999999</v>
      </c>
      <c r="AR399" s="23">
        <v>2.445744837286258</v>
      </c>
      <c r="AS399" s="23">
        <v>7.6598154993896514</v>
      </c>
      <c r="AT399">
        <v>144.81453788537908</v>
      </c>
      <c r="AU399">
        <v>1.0710332103321034</v>
      </c>
      <c r="AV399">
        <v>55</v>
      </c>
      <c r="AW399" s="30">
        <v>0.58181818181818179</v>
      </c>
      <c r="AX399" s="29">
        <v>0.14545454545454545</v>
      </c>
      <c r="AY399" t="s">
        <v>1224</v>
      </c>
      <c r="AZ399" s="20" t="s">
        <v>1169</v>
      </c>
      <c r="BA399" s="20" t="s">
        <v>72</v>
      </c>
      <c r="BB399" s="20" t="s">
        <v>1171</v>
      </c>
      <c r="BC399" s="20">
        <v>20</v>
      </c>
      <c r="BD399" s="23">
        <v>7.6429526165195563E-2</v>
      </c>
    </row>
    <row r="400" spans="1:56" x14ac:dyDescent="0.3">
      <c r="A400" t="s">
        <v>16</v>
      </c>
      <c r="B400" s="20" t="s">
        <v>106</v>
      </c>
      <c r="C400" s="20" t="s">
        <v>1420</v>
      </c>
      <c r="D400" s="20" t="s">
        <v>91</v>
      </c>
      <c r="E400" s="20" t="s">
        <v>101</v>
      </c>
      <c r="F400" s="21">
        <v>12</v>
      </c>
      <c r="G400" s="21">
        <v>28</v>
      </c>
      <c r="H400" s="23">
        <v>2.3333333333333335</v>
      </c>
      <c r="I400" s="21">
        <v>26</v>
      </c>
      <c r="J400" s="21">
        <v>4</v>
      </c>
      <c r="K400" s="23">
        <v>0.14285714285714285</v>
      </c>
      <c r="L400" s="21">
        <v>5</v>
      </c>
      <c r="M400" s="21">
        <v>4</v>
      </c>
      <c r="N400" s="21">
        <v>0</v>
      </c>
      <c r="O400" s="21">
        <v>0</v>
      </c>
      <c r="P400" s="21">
        <v>1</v>
      </c>
      <c r="Q400" s="21">
        <v>3</v>
      </c>
      <c r="R400" s="21">
        <v>2</v>
      </c>
      <c r="S400" s="24">
        <v>7.1428571428571425E-2</v>
      </c>
      <c r="T400" s="21">
        <v>10</v>
      </c>
      <c r="U400" s="24">
        <v>0.35714285714285715</v>
      </c>
      <c r="V400" s="21">
        <v>13</v>
      </c>
      <c r="W400" s="24">
        <v>0.4642857142857143</v>
      </c>
      <c r="X400" s="21">
        <v>0</v>
      </c>
      <c r="Y400" s="21">
        <v>0</v>
      </c>
      <c r="Z400" s="22">
        <v>0.192</v>
      </c>
      <c r="AA400" s="23">
        <v>0.26666666666666666</v>
      </c>
      <c r="AB400" s="22">
        <v>0.25</v>
      </c>
      <c r="AC400" s="22">
        <v>0.308</v>
      </c>
      <c r="AD400" s="22">
        <v>0.55800000000000005</v>
      </c>
      <c r="AE400" s="22">
        <v>0.11599999999999999</v>
      </c>
      <c r="AF400" s="21">
        <v>0</v>
      </c>
      <c r="AG400" s="21">
        <v>0</v>
      </c>
      <c r="AH400" s="21">
        <v>0</v>
      </c>
      <c r="AI400" s="21">
        <v>8</v>
      </c>
      <c r="AJ400" s="21">
        <v>1</v>
      </c>
      <c r="AK400" s="21">
        <v>0</v>
      </c>
      <c r="AL400" s="21">
        <v>7</v>
      </c>
      <c r="AM400" s="21">
        <v>3</v>
      </c>
      <c r="AN400" s="20" t="s">
        <v>1650</v>
      </c>
      <c r="AO400" s="23">
        <v>2.13</v>
      </c>
      <c r="AP400" s="21">
        <v>46.973835851722299</v>
      </c>
      <c r="AQ400" s="22">
        <v>0.25142857142857139</v>
      </c>
      <c r="AR400" s="23">
        <v>-2.2762776152006126</v>
      </c>
      <c r="AS400" s="23">
        <v>2.2860342141398573</v>
      </c>
      <c r="AT400">
        <v>43.858430717714874</v>
      </c>
      <c r="AU400">
        <v>1.0710332103321034</v>
      </c>
      <c r="AV400">
        <v>55</v>
      </c>
      <c r="AW400" s="30">
        <v>0.50909090909090904</v>
      </c>
      <c r="AX400" s="29">
        <v>0.21818181818181817</v>
      </c>
      <c r="AY400" t="s">
        <v>1224</v>
      </c>
      <c r="AZ400" s="20" t="s">
        <v>1421</v>
      </c>
      <c r="BA400" s="20" t="s">
        <v>72</v>
      </c>
      <c r="BB400" s="20" t="s">
        <v>1422</v>
      </c>
      <c r="BC400" s="20">
        <v>15</v>
      </c>
      <c r="BD400" s="23">
        <v>-8.1295629114307585E-2</v>
      </c>
    </row>
    <row r="401" spans="1:56" x14ac:dyDescent="0.3">
      <c r="A401" t="s">
        <v>16</v>
      </c>
      <c r="B401" s="20" t="s">
        <v>943</v>
      </c>
      <c r="C401" s="20" t="s">
        <v>487</v>
      </c>
      <c r="D401" s="20" t="s">
        <v>109</v>
      </c>
      <c r="E401" s="20" t="s">
        <v>101</v>
      </c>
      <c r="F401" s="21">
        <v>7</v>
      </c>
      <c r="G401" s="21">
        <v>23</v>
      </c>
      <c r="H401" s="23">
        <v>3.2857142857142856</v>
      </c>
      <c r="I401" s="21">
        <v>19</v>
      </c>
      <c r="J401" s="21">
        <v>4</v>
      </c>
      <c r="K401" s="23">
        <v>0.17391304347826086</v>
      </c>
      <c r="L401" s="21">
        <v>5</v>
      </c>
      <c r="M401" s="21">
        <v>4</v>
      </c>
      <c r="N401" s="21">
        <v>1</v>
      </c>
      <c r="O401" s="21">
        <v>0</v>
      </c>
      <c r="P401" s="21">
        <v>0</v>
      </c>
      <c r="Q401" s="21">
        <v>2</v>
      </c>
      <c r="R401" s="21">
        <v>2</v>
      </c>
      <c r="S401" s="24">
        <v>8.6956521739130432E-2</v>
      </c>
      <c r="T401" s="21">
        <v>2</v>
      </c>
      <c r="U401" s="24">
        <v>8.6956521739130432E-2</v>
      </c>
      <c r="V401" s="21">
        <v>4</v>
      </c>
      <c r="W401" s="24">
        <v>0.17391304347826086</v>
      </c>
      <c r="X401" s="21">
        <v>0</v>
      </c>
      <c r="Y401" s="21">
        <v>0</v>
      </c>
      <c r="Z401" s="22">
        <v>0.26300000000000001</v>
      </c>
      <c r="AA401" s="23">
        <v>0.29411764705882354</v>
      </c>
      <c r="AB401" s="22">
        <v>0.36399999999999999</v>
      </c>
      <c r="AC401" s="22">
        <v>0.316</v>
      </c>
      <c r="AD401" s="22">
        <v>0.67999999999999994</v>
      </c>
      <c r="AE401" s="22">
        <v>5.2999999999999992E-2</v>
      </c>
      <c r="AF401" s="21">
        <v>1</v>
      </c>
      <c r="AG401" s="21">
        <v>0</v>
      </c>
      <c r="AH401" s="21">
        <v>1</v>
      </c>
      <c r="AI401" s="21">
        <v>6</v>
      </c>
      <c r="AJ401" s="21">
        <v>1</v>
      </c>
      <c r="AK401" s="21">
        <v>2</v>
      </c>
      <c r="AL401" s="21">
        <v>10</v>
      </c>
      <c r="AM401" s="21">
        <v>2</v>
      </c>
      <c r="AN401" s="20" t="s">
        <v>1387</v>
      </c>
      <c r="AO401" s="23">
        <v>1.9043478260869566</v>
      </c>
      <c r="AP401" s="21">
        <v>78.890730840845038</v>
      </c>
      <c r="AQ401" s="22">
        <v>0.315</v>
      </c>
      <c r="AR401" s="23">
        <v>-0.59837089820050204</v>
      </c>
      <c r="AS401" s="23">
        <v>3.1492423901863127</v>
      </c>
      <c r="AT401">
        <v>73.658529053812245</v>
      </c>
      <c r="AU401">
        <v>1.0710332103321034</v>
      </c>
      <c r="AV401">
        <v>55</v>
      </c>
      <c r="AW401" s="30">
        <v>0.41818181818181815</v>
      </c>
      <c r="AX401" s="29">
        <v>0.12727272727272726</v>
      </c>
      <c r="AY401" t="s">
        <v>1224</v>
      </c>
      <c r="AZ401" s="20" t="s">
        <v>243</v>
      </c>
      <c r="BA401" s="20" t="s">
        <v>72</v>
      </c>
      <c r="BB401" s="20" t="s">
        <v>713</v>
      </c>
      <c r="BC401" s="20">
        <v>17</v>
      </c>
      <c r="BD401" s="23">
        <v>-2.6016126008717479E-2</v>
      </c>
    </row>
    <row r="402" spans="1:56" x14ac:dyDescent="0.3">
      <c r="A402" t="s">
        <v>16</v>
      </c>
      <c r="B402" s="20" t="s">
        <v>943</v>
      </c>
      <c r="C402" s="20" t="s">
        <v>1584</v>
      </c>
      <c r="E402" s="20" t="s">
        <v>101</v>
      </c>
      <c r="F402" s="21">
        <v>2</v>
      </c>
      <c r="G402" s="21">
        <v>7</v>
      </c>
      <c r="H402" s="23">
        <v>3.5</v>
      </c>
      <c r="I402" s="21">
        <v>5</v>
      </c>
      <c r="J402" s="21">
        <v>0</v>
      </c>
      <c r="K402" s="23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1">
        <v>0</v>
      </c>
      <c r="R402" s="21">
        <v>1</v>
      </c>
      <c r="S402" s="24">
        <v>0.14285714285714285</v>
      </c>
      <c r="T402" s="21">
        <v>5</v>
      </c>
      <c r="U402" s="24">
        <v>0.7142857142857143</v>
      </c>
      <c r="V402" s="21">
        <v>6</v>
      </c>
      <c r="W402" s="24">
        <v>0.8571428571428571</v>
      </c>
      <c r="X402" s="21">
        <v>0</v>
      </c>
      <c r="Y402" s="21">
        <v>0</v>
      </c>
      <c r="Z402" s="22">
        <v>0</v>
      </c>
      <c r="AA402" s="23" t="e">
        <v>#NUM!</v>
      </c>
      <c r="AB402" s="22">
        <v>0.28599999999999998</v>
      </c>
      <c r="AC402" s="22">
        <v>0</v>
      </c>
      <c r="AD402" s="22">
        <v>0.28599999999999998</v>
      </c>
      <c r="AE402" s="22">
        <v>0</v>
      </c>
      <c r="AF402" s="21">
        <v>1</v>
      </c>
      <c r="AG402" s="21">
        <v>0</v>
      </c>
      <c r="AH402" s="21">
        <v>0</v>
      </c>
      <c r="AI402" s="21">
        <v>0</v>
      </c>
      <c r="AJ402" s="21">
        <v>0</v>
      </c>
      <c r="AK402" s="21">
        <v>0</v>
      </c>
      <c r="AL402" s="21">
        <v>0</v>
      </c>
      <c r="AM402" s="21">
        <v>0</v>
      </c>
      <c r="AN402" s="20" t="s">
        <v>96</v>
      </c>
      <c r="AO402" s="23">
        <v>0.14857142857142858</v>
      </c>
      <c r="AP402" s="21">
        <v>-25.24706120520953</v>
      </c>
      <c r="AQ402" s="22">
        <v>0.20142857142857143</v>
      </c>
      <c r="AR402" s="23">
        <v>-0.87341722988710946</v>
      </c>
      <c r="AS402" s="23">
        <v>0.26716072744800801</v>
      </c>
      <c r="AT402">
        <v>-23.572622176095717</v>
      </c>
      <c r="AU402">
        <v>1.0710332103321034</v>
      </c>
      <c r="AV402">
        <v>55</v>
      </c>
      <c r="AW402" s="30">
        <v>0.12727272727272726</v>
      </c>
      <c r="AX402" s="29">
        <v>3.6363636363636362E-2</v>
      </c>
      <c r="AY402" t="s">
        <v>1224</v>
      </c>
      <c r="AZ402" s="20" t="s">
        <v>1585</v>
      </c>
      <c r="BA402" s="20" t="s">
        <v>72</v>
      </c>
      <c r="BB402" s="20" t="s">
        <v>1586</v>
      </c>
      <c r="BC402" s="20">
        <v>0</v>
      </c>
      <c r="BD402" s="23">
        <v>-0.12477388998387277</v>
      </c>
    </row>
    <row r="403" spans="1:56" x14ac:dyDescent="0.3">
      <c r="A403" t="s">
        <v>16</v>
      </c>
      <c r="B403" s="20" t="s">
        <v>943</v>
      </c>
      <c r="C403" s="20" t="s">
        <v>1248</v>
      </c>
      <c r="D403" s="20" t="s">
        <v>109</v>
      </c>
      <c r="E403" s="20" t="s">
        <v>92</v>
      </c>
      <c r="F403" s="21">
        <v>8</v>
      </c>
      <c r="G403" s="21">
        <v>5</v>
      </c>
      <c r="H403" s="23">
        <v>0.625</v>
      </c>
      <c r="I403" s="21">
        <v>3</v>
      </c>
      <c r="J403" s="21">
        <v>1</v>
      </c>
      <c r="K403" s="23">
        <v>0.2</v>
      </c>
      <c r="L403" s="21">
        <v>2</v>
      </c>
      <c r="M403" s="21">
        <v>1</v>
      </c>
      <c r="N403" s="21">
        <v>0</v>
      </c>
      <c r="O403" s="21">
        <v>0</v>
      </c>
      <c r="P403" s="21">
        <v>1</v>
      </c>
      <c r="Q403" s="21">
        <v>2</v>
      </c>
      <c r="R403" s="21">
        <v>2</v>
      </c>
      <c r="S403" s="24">
        <v>0.4</v>
      </c>
      <c r="T403" s="21">
        <v>0</v>
      </c>
      <c r="U403" s="24">
        <v>0</v>
      </c>
      <c r="V403" s="21">
        <v>3</v>
      </c>
      <c r="W403" s="24">
        <v>0.6</v>
      </c>
      <c r="X403" s="21">
        <v>1</v>
      </c>
      <c r="Y403" s="21">
        <v>0</v>
      </c>
      <c r="Z403" s="22">
        <v>0.66700000000000004</v>
      </c>
      <c r="AA403" s="23">
        <v>0.5</v>
      </c>
      <c r="AB403" s="22">
        <v>0.8</v>
      </c>
      <c r="AC403" s="22">
        <v>1.667</v>
      </c>
      <c r="AD403" s="22">
        <v>2.4670000000000001</v>
      </c>
      <c r="AE403" s="22">
        <v>1</v>
      </c>
      <c r="AF403" s="21">
        <v>0</v>
      </c>
      <c r="AG403" s="21">
        <v>0</v>
      </c>
      <c r="AH403" s="21">
        <v>0</v>
      </c>
      <c r="AI403" s="21">
        <v>5</v>
      </c>
      <c r="AJ403" s="21">
        <v>1</v>
      </c>
      <c r="AK403" s="21">
        <v>0</v>
      </c>
      <c r="AL403" s="21">
        <v>1</v>
      </c>
      <c r="AM403" s="21">
        <v>0</v>
      </c>
      <c r="AN403" s="20" t="s">
        <v>96</v>
      </c>
      <c r="AO403" s="23">
        <v>4.831999999999999</v>
      </c>
      <c r="AP403" s="21">
        <v>550.91018986293557</v>
      </c>
      <c r="AQ403" s="22">
        <v>0.874</v>
      </c>
      <c r="AR403" s="23">
        <v>2.3003541525651086</v>
      </c>
      <c r="AS403" s="23">
        <v>3.1150526935187637</v>
      </c>
      <c r="AT403">
        <v>514.37264927771071</v>
      </c>
      <c r="AU403">
        <v>1.0710332103321034</v>
      </c>
      <c r="AV403">
        <v>55</v>
      </c>
      <c r="AW403" s="30">
        <v>9.0909090909090912E-2</v>
      </c>
      <c r="AX403" s="29">
        <v>0.14545454545454545</v>
      </c>
      <c r="AY403" t="s">
        <v>1224</v>
      </c>
      <c r="AZ403" s="20" t="s">
        <v>1247</v>
      </c>
      <c r="BA403" s="20" t="s">
        <v>72</v>
      </c>
      <c r="BB403" s="20" t="s">
        <v>1249</v>
      </c>
      <c r="BC403" s="20">
        <v>2</v>
      </c>
      <c r="BD403" s="23">
        <v>0.46007083051302172</v>
      </c>
    </row>
    <row r="404" spans="1:56" x14ac:dyDescent="0.3">
      <c r="A404" t="s">
        <v>16</v>
      </c>
      <c r="B404" s="20" t="s">
        <v>161</v>
      </c>
      <c r="C404" s="20" t="s">
        <v>1423</v>
      </c>
      <c r="D404" s="20" t="s">
        <v>91</v>
      </c>
      <c r="E404" s="20" t="s">
        <v>92</v>
      </c>
      <c r="F404" s="21">
        <v>16</v>
      </c>
      <c r="G404" s="21">
        <v>1</v>
      </c>
      <c r="H404" s="23">
        <v>6.25E-2</v>
      </c>
      <c r="I404" s="21">
        <v>1</v>
      </c>
      <c r="J404" s="21">
        <v>0</v>
      </c>
      <c r="K404" s="23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1">
        <v>0</v>
      </c>
      <c r="R404" s="21">
        <v>0</v>
      </c>
      <c r="S404" s="24">
        <v>0</v>
      </c>
      <c r="T404" s="21">
        <v>0</v>
      </c>
      <c r="U404" s="24">
        <v>0</v>
      </c>
      <c r="V404" s="21">
        <v>0</v>
      </c>
      <c r="W404" s="24">
        <v>0</v>
      </c>
      <c r="X404" s="21">
        <v>0</v>
      </c>
      <c r="Y404" s="21">
        <v>0</v>
      </c>
      <c r="Z404" s="22">
        <v>0</v>
      </c>
      <c r="AA404" s="23">
        <v>0</v>
      </c>
      <c r="AB404" s="22">
        <v>0</v>
      </c>
      <c r="AC404" s="22">
        <v>0</v>
      </c>
      <c r="AD404" s="22">
        <v>0</v>
      </c>
      <c r="AE404" s="22">
        <v>0</v>
      </c>
      <c r="AF404" s="21">
        <v>0</v>
      </c>
      <c r="AG404" s="21">
        <v>0</v>
      </c>
      <c r="AH404" s="21">
        <v>0</v>
      </c>
      <c r="AI404" s="21">
        <v>0</v>
      </c>
      <c r="AJ404" s="21">
        <v>0</v>
      </c>
      <c r="AK404" s="21">
        <v>0</v>
      </c>
      <c r="AL404" s="21">
        <v>1</v>
      </c>
      <c r="AM404" s="21">
        <v>0</v>
      </c>
      <c r="AN404" s="20" t="s">
        <v>96</v>
      </c>
      <c r="AO404" s="23">
        <v>0</v>
      </c>
      <c r="AP404" s="21">
        <v>-100</v>
      </c>
      <c r="AQ404" s="22">
        <v>0</v>
      </c>
      <c r="AR404" s="23">
        <v>-0.2999291694869784</v>
      </c>
      <c r="AS404" s="23">
        <v>-0.13698946129624734</v>
      </c>
      <c r="AT404">
        <v>-93.367786391042202</v>
      </c>
      <c r="AU404">
        <v>1.0710332103321034</v>
      </c>
      <c r="AV404">
        <v>55</v>
      </c>
      <c r="AW404" s="30">
        <v>1.8181818181818181E-2</v>
      </c>
      <c r="AX404" s="29">
        <v>0.29090909090909089</v>
      </c>
      <c r="AY404" t="s">
        <v>1224</v>
      </c>
      <c r="AZ404" s="20" t="s">
        <v>1424</v>
      </c>
      <c r="BA404" s="20" t="s">
        <v>72</v>
      </c>
      <c r="BB404" s="20" t="s">
        <v>1425</v>
      </c>
      <c r="BC404" s="20">
        <v>1</v>
      </c>
      <c r="BD404" s="23">
        <v>-0.2999291694869784</v>
      </c>
    </row>
    <row r="405" spans="1:56" x14ac:dyDescent="0.3">
      <c r="A405" t="s">
        <v>17</v>
      </c>
      <c r="B405" s="20" t="s">
        <v>97</v>
      </c>
      <c r="C405" s="20" t="s">
        <v>586</v>
      </c>
      <c r="D405" s="20" t="s">
        <v>100</v>
      </c>
      <c r="E405" s="20" t="s">
        <v>101</v>
      </c>
      <c r="F405" s="21">
        <v>53</v>
      </c>
      <c r="G405" s="21">
        <v>256</v>
      </c>
      <c r="H405" s="23">
        <v>4.8301886792452828</v>
      </c>
      <c r="I405" s="21">
        <v>195</v>
      </c>
      <c r="J405" s="21">
        <v>70</v>
      </c>
      <c r="K405" s="23">
        <v>0.2734375</v>
      </c>
      <c r="L405" s="21">
        <v>57</v>
      </c>
      <c r="M405" s="21">
        <v>43</v>
      </c>
      <c r="N405" s="21">
        <v>8</v>
      </c>
      <c r="O405" s="21">
        <v>3</v>
      </c>
      <c r="P405" s="21">
        <v>3</v>
      </c>
      <c r="Q405" s="21">
        <v>29</v>
      </c>
      <c r="R405" s="21">
        <v>56</v>
      </c>
      <c r="S405" s="24">
        <v>0.21875</v>
      </c>
      <c r="T405" s="21">
        <v>48</v>
      </c>
      <c r="U405" s="24">
        <v>0.1875</v>
      </c>
      <c r="V405" s="21">
        <v>107</v>
      </c>
      <c r="W405" s="24">
        <v>0.41796875</v>
      </c>
      <c r="X405" s="21">
        <v>46</v>
      </c>
      <c r="Y405" s="21">
        <v>2</v>
      </c>
      <c r="Z405" s="22">
        <v>0.29199999999999998</v>
      </c>
      <c r="AA405" s="23">
        <v>0.375</v>
      </c>
      <c r="AB405" s="22">
        <v>0.46100000000000002</v>
      </c>
      <c r="AC405" s="22">
        <v>0.41</v>
      </c>
      <c r="AD405" s="22">
        <v>0.871</v>
      </c>
      <c r="AE405" s="22">
        <v>0.11799999999999999</v>
      </c>
      <c r="AF405" s="21">
        <v>5</v>
      </c>
      <c r="AG405" s="21">
        <v>0</v>
      </c>
      <c r="AH405" s="21">
        <v>0</v>
      </c>
      <c r="AI405" s="21">
        <v>80</v>
      </c>
      <c r="AJ405" s="21">
        <v>14</v>
      </c>
      <c r="AK405" s="21">
        <v>4</v>
      </c>
      <c r="AL405" s="21">
        <v>40</v>
      </c>
      <c r="AM405" s="21">
        <v>43</v>
      </c>
      <c r="AN405" s="20" t="s">
        <v>1642</v>
      </c>
      <c r="AO405" s="23">
        <v>52.403750000000002</v>
      </c>
      <c r="AP405" s="21">
        <v>129.15716146469035</v>
      </c>
      <c r="AQ405" s="22">
        <v>0.39777343749999999</v>
      </c>
      <c r="AR405" s="23">
        <v>11.765958698290063</v>
      </c>
      <c r="AS405" s="23">
        <v>53.478523995117214</v>
      </c>
      <c r="AT405">
        <v>139.48973438186556</v>
      </c>
      <c r="AU405">
        <v>0.92592592592592593</v>
      </c>
      <c r="AV405">
        <v>55</v>
      </c>
      <c r="AW405" s="30">
        <v>4.6545454545454543</v>
      </c>
      <c r="AX405" s="29">
        <v>0.96363636363636362</v>
      </c>
      <c r="AY405" t="s">
        <v>1223</v>
      </c>
      <c r="AZ405" s="20" t="s">
        <v>344</v>
      </c>
      <c r="BA405" s="20" t="s">
        <v>73</v>
      </c>
      <c r="BB405" s="20" t="s">
        <v>812</v>
      </c>
      <c r="BC405" s="20">
        <v>144</v>
      </c>
      <c r="BD405" s="23">
        <v>4.596077616519556E-2</v>
      </c>
    </row>
    <row r="406" spans="1:56" x14ac:dyDescent="0.3">
      <c r="A406" t="s">
        <v>17</v>
      </c>
      <c r="B406" s="20" t="s">
        <v>121</v>
      </c>
      <c r="C406" s="20" t="s">
        <v>582</v>
      </c>
      <c r="D406" s="20" t="s">
        <v>156</v>
      </c>
      <c r="E406" s="20" t="s">
        <v>105</v>
      </c>
      <c r="F406" s="21">
        <v>52</v>
      </c>
      <c r="G406" s="21">
        <v>237</v>
      </c>
      <c r="H406" s="23">
        <v>4.5576923076923075</v>
      </c>
      <c r="I406" s="21">
        <v>188</v>
      </c>
      <c r="J406" s="21">
        <v>39</v>
      </c>
      <c r="K406" s="23">
        <v>0.16455696202531644</v>
      </c>
      <c r="L406" s="21">
        <v>61</v>
      </c>
      <c r="M406" s="21">
        <v>45</v>
      </c>
      <c r="N406" s="21">
        <v>8</v>
      </c>
      <c r="O406" s="21">
        <v>3</v>
      </c>
      <c r="P406" s="21">
        <v>5</v>
      </c>
      <c r="Q406" s="21">
        <v>51</v>
      </c>
      <c r="R406" s="21">
        <v>40</v>
      </c>
      <c r="S406" s="24">
        <v>0.16877637130801687</v>
      </c>
      <c r="T406" s="21">
        <v>49</v>
      </c>
      <c r="U406" s="24">
        <v>0.20675105485232068</v>
      </c>
      <c r="V406" s="21">
        <v>94</v>
      </c>
      <c r="W406" s="24">
        <v>0.39662447257383965</v>
      </c>
      <c r="X406" s="21">
        <v>22</v>
      </c>
      <c r="Y406" s="21">
        <v>3</v>
      </c>
      <c r="Z406" s="22">
        <v>0.32400000000000001</v>
      </c>
      <c r="AA406" s="23">
        <v>0.41176470588235292</v>
      </c>
      <c r="AB406" s="22">
        <v>0.45600000000000002</v>
      </c>
      <c r="AC406" s="22">
        <v>0.47899999999999998</v>
      </c>
      <c r="AD406" s="22">
        <v>0.93500000000000005</v>
      </c>
      <c r="AE406" s="22">
        <v>0.15499999999999997</v>
      </c>
      <c r="AF406" s="21">
        <v>7</v>
      </c>
      <c r="AG406" s="21">
        <v>2</v>
      </c>
      <c r="AH406" s="21">
        <v>0</v>
      </c>
      <c r="AI406" s="21">
        <v>90</v>
      </c>
      <c r="AJ406" s="21">
        <v>16</v>
      </c>
      <c r="AK406" s="21">
        <v>1</v>
      </c>
      <c r="AL406" s="21">
        <v>34</v>
      </c>
      <c r="AM406" s="21">
        <v>41</v>
      </c>
      <c r="AN406" s="20" t="s">
        <v>1367</v>
      </c>
      <c r="AO406" s="23">
        <v>50.332489451476796</v>
      </c>
      <c r="AP406" s="21">
        <v>146.13761234044838</v>
      </c>
      <c r="AQ406" s="22">
        <v>0.41438818565400842</v>
      </c>
      <c r="AR406" s="23">
        <v>14.316786831586128</v>
      </c>
      <c r="AS406" s="23">
        <v>52.933497672789393</v>
      </c>
      <c r="AT406">
        <v>157.82862132768426</v>
      </c>
      <c r="AU406">
        <v>0.92592592592592593</v>
      </c>
      <c r="AV406">
        <v>55</v>
      </c>
      <c r="AW406" s="30">
        <v>4.3090909090909095</v>
      </c>
      <c r="AX406" s="29">
        <v>0.94545454545454544</v>
      </c>
      <c r="AY406" t="s">
        <v>1223</v>
      </c>
      <c r="AZ406" s="20" t="s">
        <v>341</v>
      </c>
      <c r="BA406" s="20" t="s">
        <v>73</v>
      </c>
      <c r="BB406" s="20" t="s">
        <v>808</v>
      </c>
      <c r="BC406" s="20">
        <v>136</v>
      </c>
      <c r="BD406" s="23">
        <v>6.0408383255637674E-2</v>
      </c>
    </row>
    <row r="407" spans="1:56" x14ac:dyDescent="0.3">
      <c r="A407" t="s">
        <v>17</v>
      </c>
      <c r="B407" s="20" t="s">
        <v>186</v>
      </c>
      <c r="C407" s="20" t="s">
        <v>584</v>
      </c>
      <c r="D407" s="20" t="s">
        <v>109</v>
      </c>
      <c r="E407" s="20" t="s">
        <v>101</v>
      </c>
      <c r="F407" s="21">
        <v>49</v>
      </c>
      <c r="G407" s="21">
        <v>222</v>
      </c>
      <c r="H407" s="23">
        <v>4.5306122448979593</v>
      </c>
      <c r="I407" s="21">
        <v>182</v>
      </c>
      <c r="J407" s="21">
        <v>43</v>
      </c>
      <c r="K407" s="23">
        <v>0.19369369369369369</v>
      </c>
      <c r="L407" s="21">
        <v>54</v>
      </c>
      <c r="M407" s="21">
        <v>37</v>
      </c>
      <c r="N407" s="21">
        <v>11</v>
      </c>
      <c r="O407" s="21">
        <v>1</v>
      </c>
      <c r="P407" s="21">
        <v>5</v>
      </c>
      <c r="Q407" s="21">
        <v>47</v>
      </c>
      <c r="R407" s="21">
        <v>28</v>
      </c>
      <c r="S407" s="24">
        <v>0.12612612612612611</v>
      </c>
      <c r="T407" s="21">
        <v>38</v>
      </c>
      <c r="U407" s="24">
        <v>0.17117117117117117</v>
      </c>
      <c r="V407" s="21">
        <v>71</v>
      </c>
      <c r="W407" s="24">
        <v>0.31981981981981983</v>
      </c>
      <c r="X407" s="21">
        <v>2</v>
      </c>
      <c r="Y407" s="21">
        <v>0</v>
      </c>
      <c r="Z407" s="22">
        <v>0.29699999999999999</v>
      </c>
      <c r="AA407" s="23">
        <v>0.3475177304964539</v>
      </c>
      <c r="AB407" s="22">
        <v>0.41399999999999998</v>
      </c>
      <c r="AC407" s="22">
        <v>0.45100000000000001</v>
      </c>
      <c r="AD407" s="22">
        <v>0.86499999999999999</v>
      </c>
      <c r="AE407" s="22">
        <v>0.15400000000000003</v>
      </c>
      <c r="AF407" s="21">
        <v>10</v>
      </c>
      <c r="AG407" s="21">
        <v>2</v>
      </c>
      <c r="AH407" s="21">
        <v>0</v>
      </c>
      <c r="AI407" s="21">
        <v>82</v>
      </c>
      <c r="AJ407" s="21">
        <v>17</v>
      </c>
      <c r="AK407" s="21">
        <v>4</v>
      </c>
      <c r="AL407" s="21">
        <v>51</v>
      </c>
      <c r="AM407" s="21">
        <v>39</v>
      </c>
      <c r="AN407" s="20" t="s">
        <v>1587</v>
      </c>
      <c r="AO407" s="23">
        <v>37.245405405405407</v>
      </c>
      <c r="AP407" s="21">
        <v>127.73896641607196</v>
      </c>
      <c r="AQ407" s="22">
        <v>0.38531531531531532</v>
      </c>
      <c r="AR407" s="23">
        <v>7.7983330695429824</v>
      </c>
      <c r="AS407" s="23">
        <v>43.970948287885278</v>
      </c>
      <c r="AT407">
        <v>137.95808372935772</v>
      </c>
      <c r="AU407">
        <v>0.92592592592592593</v>
      </c>
      <c r="AV407">
        <v>55</v>
      </c>
      <c r="AW407" s="30">
        <v>4.0363636363636362</v>
      </c>
      <c r="AX407" s="29">
        <v>0.89090909090909087</v>
      </c>
      <c r="AY407" t="s">
        <v>1223</v>
      </c>
      <c r="AZ407" s="20" t="s">
        <v>342</v>
      </c>
      <c r="BA407" s="20" t="s">
        <v>73</v>
      </c>
      <c r="BB407" s="20" t="s">
        <v>810</v>
      </c>
      <c r="BC407" s="20">
        <v>141</v>
      </c>
      <c r="BD407" s="23">
        <v>3.5127626439382803E-2</v>
      </c>
    </row>
    <row r="408" spans="1:56" x14ac:dyDescent="0.3">
      <c r="A408" t="s">
        <v>17</v>
      </c>
      <c r="B408" s="20" t="s">
        <v>125</v>
      </c>
      <c r="C408" s="20" t="s">
        <v>909</v>
      </c>
      <c r="D408" s="20" t="s">
        <v>100</v>
      </c>
      <c r="E408" s="20" t="s">
        <v>101</v>
      </c>
      <c r="F408" s="21">
        <v>47</v>
      </c>
      <c r="G408" s="21">
        <v>208</v>
      </c>
      <c r="H408" s="23">
        <v>4.4255319148936172</v>
      </c>
      <c r="I408" s="21">
        <v>159</v>
      </c>
      <c r="J408" s="21">
        <v>36</v>
      </c>
      <c r="K408" s="23">
        <v>0.17307692307692307</v>
      </c>
      <c r="L408" s="21">
        <v>41</v>
      </c>
      <c r="M408" s="21">
        <v>23</v>
      </c>
      <c r="N408" s="21">
        <v>15</v>
      </c>
      <c r="O408" s="21">
        <v>2</v>
      </c>
      <c r="P408" s="21">
        <v>1</v>
      </c>
      <c r="Q408" s="21">
        <v>26</v>
      </c>
      <c r="R408" s="21">
        <v>31</v>
      </c>
      <c r="S408" s="24">
        <v>0.14903846153846154</v>
      </c>
      <c r="T408" s="21">
        <v>57</v>
      </c>
      <c r="U408" s="24">
        <v>0.27403846153846156</v>
      </c>
      <c r="V408" s="21">
        <v>89</v>
      </c>
      <c r="W408" s="24">
        <v>0.42788461538461536</v>
      </c>
      <c r="X408" s="21">
        <v>16</v>
      </c>
      <c r="Y408" s="21">
        <v>1</v>
      </c>
      <c r="Z408" s="22">
        <v>0.25800000000000001</v>
      </c>
      <c r="AA408" s="23">
        <v>0.38461538461538464</v>
      </c>
      <c r="AB408" s="22">
        <v>0.41799999999999998</v>
      </c>
      <c r="AC408" s="22">
        <v>0.39600000000000002</v>
      </c>
      <c r="AD408" s="22">
        <v>0.81400000000000006</v>
      </c>
      <c r="AE408" s="22">
        <v>0.13800000000000001</v>
      </c>
      <c r="AF408" s="21">
        <v>15</v>
      </c>
      <c r="AG408" s="21">
        <v>3</v>
      </c>
      <c r="AH408" s="21">
        <v>0</v>
      </c>
      <c r="AI408" s="21">
        <v>63</v>
      </c>
      <c r="AJ408" s="21">
        <v>18</v>
      </c>
      <c r="AK408" s="21">
        <v>2</v>
      </c>
      <c r="AL408" s="21">
        <v>25</v>
      </c>
      <c r="AM408" s="21">
        <v>37</v>
      </c>
      <c r="AN408" s="20" t="s">
        <v>1509</v>
      </c>
      <c r="AO408" s="23">
        <v>34.262307692307694</v>
      </c>
      <c r="AP408" s="21">
        <v>114.20761244136442</v>
      </c>
      <c r="AQ408" s="22">
        <v>0.37043269230769221</v>
      </c>
      <c r="AR408" s="23">
        <v>4.6147327467084862</v>
      </c>
      <c r="AS408" s="23">
        <v>38.506192050380548</v>
      </c>
      <c r="AT408">
        <v>123.34422143667356</v>
      </c>
      <c r="AU408">
        <v>0.92592592592592593</v>
      </c>
      <c r="AV408">
        <v>55</v>
      </c>
      <c r="AW408" s="30">
        <v>3.7818181818181817</v>
      </c>
      <c r="AX408" s="29">
        <v>0.8545454545454545</v>
      </c>
      <c r="AY408" t="s">
        <v>1223</v>
      </c>
      <c r="AZ408" s="20" t="s">
        <v>908</v>
      </c>
      <c r="BA408" s="20" t="s">
        <v>73</v>
      </c>
      <c r="BB408" s="20" t="s">
        <v>910</v>
      </c>
      <c r="BC408" s="20">
        <v>104</v>
      </c>
      <c r="BD408" s="23">
        <v>2.2186215128406184E-2</v>
      </c>
    </row>
    <row r="409" spans="1:56" x14ac:dyDescent="0.3">
      <c r="A409" t="s">
        <v>17</v>
      </c>
      <c r="B409" s="20" t="s">
        <v>128</v>
      </c>
      <c r="C409" s="20" t="s">
        <v>1090</v>
      </c>
      <c r="D409" s="20" t="s">
        <v>109</v>
      </c>
      <c r="E409" s="20" t="s">
        <v>105</v>
      </c>
      <c r="F409" s="21">
        <v>39</v>
      </c>
      <c r="G409" s="21">
        <v>165</v>
      </c>
      <c r="H409" s="23">
        <v>4.2307692307692308</v>
      </c>
      <c r="I409" s="21">
        <v>140</v>
      </c>
      <c r="J409" s="21">
        <v>22</v>
      </c>
      <c r="K409" s="23">
        <v>0.13333333333333333</v>
      </c>
      <c r="L409" s="21">
        <v>38</v>
      </c>
      <c r="M409" s="21">
        <v>25</v>
      </c>
      <c r="N409" s="21">
        <v>8</v>
      </c>
      <c r="O409" s="21">
        <v>3</v>
      </c>
      <c r="P409" s="21">
        <v>2</v>
      </c>
      <c r="Q409" s="21">
        <v>29</v>
      </c>
      <c r="R409" s="21">
        <v>22</v>
      </c>
      <c r="S409" s="24">
        <v>0.13333333333333333</v>
      </c>
      <c r="T409" s="21">
        <v>27</v>
      </c>
      <c r="U409" s="24">
        <v>0.16363636363636364</v>
      </c>
      <c r="V409" s="21">
        <v>51</v>
      </c>
      <c r="W409" s="24">
        <v>0.30909090909090908</v>
      </c>
      <c r="X409" s="21">
        <v>6</v>
      </c>
      <c r="Y409" s="21">
        <v>1</v>
      </c>
      <c r="Z409" s="22">
        <v>0.27100000000000002</v>
      </c>
      <c r="AA409" s="23">
        <v>0.32142857142857145</v>
      </c>
      <c r="AB409" s="22">
        <v>0.376</v>
      </c>
      <c r="AC409" s="22">
        <v>0.41399999999999998</v>
      </c>
      <c r="AD409" s="22">
        <v>0.79</v>
      </c>
      <c r="AE409" s="22">
        <v>0.14299999999999996</v>
      </c>
      <c r="AF409" s="21">
        <v>2</v>
      </c>
      <c r="AG409" s="21">
        <v>1</v>
      </c>
      <c r="AH409" s="21">
        <v>0</v>
      </c>
      <c r="AI409" s="21">
        <v>58</v>
      </c>
      <c r="AJ409" s="21">
        <v>13</v>
      </c>
      <c r="AK409" s="21">
        <v>1</v>
      </c>
      <c r="AL409" s="21">
        <v>23</v>
      </c>
      <c r="AM409" s="21">
        <v>45</v>
      </c>
      <c r="AN409" s="20" t="s">
        <v>1582</v>
      </c>
      <c r="AO409" s="23">
        <v>24.683636363636364</v>
      </c>
      <c r="AP409" s="21">
        <v>108.00051347372639</v>
      </c>
      <c r="AQ409" s="22">
        <v>0.35206060606060607</v>
      </c>
      <c r="AR409" s="23">
        <v>1.0247305129094435</v>
      </c>
      <c r="AS409" s="23">
        <v>27.909782364380071</v>
      </c>
      <c r="AT409">
        <v>116.64055455162449</v>
      </c>
      <c r="AU409">
        <v>0.92592592592592593</v>
      </c>
      <c r="AV409">
        <v>55</v>
      </c>
      <c r="AW409" s="30">
        <v>3</v>
      </c>
      <c r="AX409" s="29">
        <v>0.70909090909090911</v>
      </c>
      <c r="AY409" t="s">
        <v>1223</v>
      </c>
      <c r="AZ409" s="20" t="s">
        <v>1089</v>
      </c>
      <c r="BA409" s="20" t="s">
        <v>73</v>
      </c>
      <c r="BB409" s="20" t="s">
        <v>1091</v>
      </c>
      <c r="BC409" s="20">
        <v>112</v>
      </c>
      <c r="BD409" s="23">
        <v>6.2104879570269306E-3</v>
      </c>
    </row>
    <row r="410" spans="1:56" x14ac:dyDescent="0.3">
      <c r="A410" t="s">
        <v>17</v>
      </c>
      <c r="B410" s="20" t="s">
        <v>116</v>
      </c>
      <c r="C410" s="20" t="s">
        <v>585</v>
      </c>
      <c r="D410" s="20" t="s">
        <v>109</v>
      </c>
      <c r="E410" s="20" t="s">
        <v>101</v>
      </c>
      <c r="F410" s="21">
        <v>43</v>
      </c>
      <c r="G410" s="21">
        <v>168</v>
      </c>
      <c r="H410" s="23">
        <v>3.9069767441860463</v>
      </c>
      <c r="I410" s="21">
        <v>135</v>
      </c>
      <c r="J410" s="21">
        <v>25</v>
      </c>
      <c r="K410" s="23">
        <v>0.14880952380952381</v>
      </c>
      <c r="L410" s="21">
        <v>35</v>
      </c>
      <c r="M410" s="21">
        <v>27</v>
      </c>
      <c r="N410" s="21">
        <v>6</v>
      </c>
      <c r="O410" s="21">
        <v>0</v>
      </c>
      <c r="P410" s="21">
        <v>2</v>
      </c>
      <c r="Q410" s="21">
        <v>18</v>
      </c>
      <c r="R410" s="21">
        <v>22</v>
      </c>
      <c r="S410" s="24">
        <v>0.13095238095238096</v>
      </c>
      <c r="T410" s="21">
        <v>28</v>
      </c>
      <c r="U410" s="24">
        <v>0.16666666666666666</v>
      </c>
      <c r="V410" s="21">
        <v>52</v>
      </c>
      <c r="W410" s="24">
        <v>0.30952380952380953</v>
      </c>
      <c r="X410" s="21">
        <v>16</v>
      </c>
      <c r="Y410" s="21">
        <v>1</v>
      </c>
      <c r="Z410" s="22">
        <v>0.25900000000000001</v>
      </c>
      <c r="AA410" s="23">
        <v>0.30841121495327101</v>
      </c>
      <c r="AB410" s="22">
        <v>0.38900000000000001</v>
      </c>
      <c r="AC410" s="22">
        <v>0.34799999999999998</v>
      </c>
      <c r="AD410" s="22">
        <v>0.73699999999999999</v>
      </c>
      <c r="AE410" s="22">
        <v>8.8999999999999968E-2</v>
      </c>
      <c r="AF410" s="21">
        <v>8</v>
      </c>
      <c r="AG410" s="21">
        <v>2</v>
      </c>
      <c r="AH410" s="21">
        <v>1</v>
      </c>
      <c r="AI410" s="21">
        <v>47</v>
      </c>
      <c r="AJ410" s="21">
        <v>8</v>
      </c>
      <c r="AK410" s="21">
        <v>2</v>
      </c>
      <c r="AL410" s="21">
        <v>32</v>
      </c>
      <c r="AM410" s="21">
        <v>38</v>
      </c>
      <c r="AN410" s="20" t="s">
        <v>1429</v>
      </c>
      <c r="AO410" s="23">
        <v>23.869999999999997</v>
      </c>
      <c r="AP410" s="21">
        <v>93.90615478141045</v>
      </c>
      <c r="AQ410" s="22">
        <v>0.34005988023952094</v>
      </c>
      <c r="AR410" s="23">
        <v>-0.70978753447365206</v>
      </c>
      <c r="AS410" s="23">
        <v>26.664083441569165</v>
      </c>
      <c r="AT410">
        <v>101.41864716392328</v>
      </c>
      <c r="AU410">
        <v>0.92592592592592593</v>
      </c>
      <c r="AV410">
        <v>55</v>
      </c>
      <c r="AW410" s="30">
        <v>3.0545454545454547</v>
      </c>
      <c r="AX410" s="29">
        <v>0.78181818181818186</v>
      </c>
      <c r="AY410" t="s">
        <v>1223</v>
      </c>
      <c r="AZ410" s="20" t="s">
        <v>347</v>
      </c>
      <c r="BA410" s="20" t="s">
        <v>73</v>
      </c>
      <c r="BB410" s="20" t="s">
        <v>811</v>
      </c>
      <c r="BC410" s="20">
        <v>107</v>
      </c>
      <c r="BD410" s="23">
        <v>-4.2249258004384048E-3</v>
      </c>
    </row>
    <row r="411" spans="1:56" x14ac:dyDescent="0.3">
      <c r="A411" t="s">
        <v>17</v>
      </c>
      <c r="B411" s="20" t="s">
        <v>94</v>
      </c>
      <c r="C411" s="20" t="s">
        <v>592</v>
      </c>
      <c r="D411" s="20" t="s">
        <v>91</v>
      </c>
      <c r="E411" s="20" t="s">
        <v>101</v>
      </c>
      <c r="F411" s="21">
        <v>32</v>
      </c>
      <c r="G411" s="21">
        <v>128</v>
      </c>
      <c r="H411" s="23">
        <v>4</v>
      </c>
      <c r="I411" s="21">
        <v>111</v>
      </c>
      <c r="J411" s="21">
        <v>11</v>
      </c>
      <c r="K411" s="23">
        <v>8.59375E-2</v>
      </c>
      <c r="L411" s="21">
        <v>16</v>
      </c>
      <c r="M411" s="21">
        <v>15</v>
      </c>
      <c r="N411" s="21">
        <v>1</v>
      </c>
      <c r="O411" s="21">
        <v>0</v>
      </c>
      <c r="P411" s="21">
        <v>0</v>
      </c>
      <c r="Q411" s="21">
        <v>7</v>
      </c>
      <c r="R411" s="21">
        <v>10</v>
      </c>
      <c r="S411" s="24">
        <v>7.8125E-2</v>
      </c>
      <c r="T411" s="21">
        <v>20</v>
      </c>
      <c r="U411" s="24">
        <v>0.15625</v>
      </c>
      <c r="V411" s="21">
        <v>30</v>
      </c>
      <c r="W411" s="24">
        <v>0.234375</v>
      </c>
      <c r="X411" s="21">
        <v>2</v>
      </c>
      <c r="Y411" s="21">
        <v>1</v>
      </c>
      <c r="Z411" s="22">
        <v>0.14399999999999999</v>
      </c>
      <c r="AA411" s="23">
        <v>0.1702127659574468</v>
      </c>
      <c r="AB411" s="22">
        <v>0.23400000000000001</v>
      </c>
      <c r="AC411" s="22">
        <v>0.153</v>
      </c>
      <c r="AD411" s="22">
        <v>0.38700000000000001</v>
      </c>
      <c r="AE411" s="22">
        <v>9.000000000000008E-3</v>
      </c>
      <c r="AF411" s="21">
        <v>4</v>
      </c>
      <c r="AG411" s="21">
        <v>3</v>
      </c>
      <c r="AH411" s="21">
        <v>0</v>
      </c>
      <c r="AI411" s="21">
        <v>17</v>
      </c>
      <c r="AJ411" s="21">
        <v>1</v>
      </c>
      <c r="AK411" s="21">
        <v>5</v>
      </c>
      <c r="AL411" s="21">
        <v>46</v>
      </c>
      <c r="AM411" s="21">
        <v>31</v>
      </c>
      <c r="AN411" s="20" t="s">
        <v>1648</v>
      </c>
      <c r="AO411" s="23">
        <v>4.3574999999999999</v>
      </c>
      <c r="AP411" s="21">
        <v>1.7116406901855896</v>
      </c>
      <c r="AQ411" s="22">
        <v>0.19062499999999999</v>
      </c>
      <c r="AR411" s="23">
        <v>-17.173542389985407</v>
      </c>
      <c r="AS411" s="23">
        <v>3.6827402584281685</v>
      </c>
      <c r="AT411">
        <v>1.8485719454004368</v>
      </c>
      <c r="AU411">
        <v>0.92592592592592593</v>
      </c>
      <c r="AV411">
        <v>55</v>
      </c>
      <c r="AW411" s="30">
        <v>2.3272727272727272</v>
      </c>
      <c r="AX411" s="29">
        <v>0.58181818181818179</v>
      </c>
      <c r="AY411" t="s">
        <v>1224</v>
      </c>
      <c r="AZ411" s="20" t="s">
        <v>350</v>
      </c>
      <c r="BA411" s="20" t="s">
        <v>73</v>
      </c>
      <c r="BB411" s="20" t="s">
        <v>818</v>
      </c>
      <c r="BC411" s="20">
        <v>94</v>
      </c>
      <c r="BD411" s="23">
        <v>-0.13416829992176099</v>
      </c>
    </row>
    <row r="412" spans="1:56" x14ac:dyDescent="0.3">
      <c r="A412" t="s">
        <v>17</v>
      </c>
      <c r="B412" s="20" t="s">
        <v>98</v>
      </c>
      <c r="C412" s="20" t="s">
        <v>1045</v>
      </c>
      <c r="D412" s="20" t="s">
        <v>109</v>
      </c>
      <c r="E412" s="20" t="s">
        <v>101</v>
      </c>
      <c r="F412" s="21">
        <v>32</v>
      </c>
      <c r="G412" s="21">
        <v>114</v>
      </c>
      <c r="H412" s="23">
        <v>3.5625</v>
      </c>
      <c r="I412" s="21">
        <v>93</v>
      </c>
      <c r="J412" s="21">
        <v>12</v>
      </c>
      <c r="K412" s="23">
        <v>0.10526315789473684</v>
      </c>
      <c r="L412" s="21">
        <v>22</v>
      </c>
      <c r="M412" s="21">
        <v>20</v>
      </c>
      <c r="N412" s="21">
        <v>2</v>
      </c>
      <c r="O412" s="21">
        <v>0</v>
      </c>
      <c r="P412" s="21">
        <v>0</v>
      </c>
      <c r="Q412" s="21">
        <v>10</v>
      </c>
      <c r="R412" s="21">
        <v>18</v>
      </c>
      <c r="S412" s="24">
        <v>0.15789473684210525</v>
      </c>
      <c r="T412" s="21">
        <v>29</v>
      </c>
      <c r="U412" s="24">
        <v>0.25438596491228072</v>
      </c>
      <c r="V412" s="21">
        <v>47</v>
      </c>
      <c r="W412" s="24">
        <v>0.41228070175438597</v>
      </c>
      <c r="X412" s="21">
        <v>7</v>
      </c>
      <c r="Y412" s="21">
        <v>0</v>
      </c>
      <c r="Z412" s="22">
        <v>0.23699999999999999</v>
      </c>
      <c r="AA412" s="23">
        <v>0.34375</v>
      </c>
      <c r="AB412" s="22">
        <v>0.377</v>
      </c>
      <c r="AC412" s="22">
        <v>0.25800000000000001</v>
      </c>
      <c r="AD412" s="22">
        <v>0.63500000000000001</v>
      </c>
      <c r="AE412" s="22">
        <v>2.1000000000000019E-2</v>
      </c>
      <c r="AF412" s="21">
        <v>3</v>
      </c>
      <c r="AG412" s="21">
        <v>0</v>
      </c>
      <c r="AH412" s="21">
        <v>0</v>
      </c>
      <c r="AI412" s="21">
        <v>24</v>
      </c>
      <c r="AJ412" s="21">
        <v>2</v>
      </c>
      <c r="AK412" s="21">
        <v>2</v>
      </c>
      <c r="AL412" s="21">
        <v>21</v>
      </c>
      <c r="AM412" s="21">
        <v>19</v>
      </c>
      <c r="AN412" s="20" t="s">
        <v>1133</v>
      </c>
      <c r="AO412" s="23">
        <v>11.904385964912281</v>
      </c>
      <c r="AP412" s="21">
        <v>66.916641184483566</v>
      </c>
      <c r="AQ412" s="22">
        <v>0.30631578947368415</v>
      </c>
      <c r="AR412" s="23">
        <v>-3.8267079302111906</v>
      </c>
      <c r="AS412" s="23">
        <v>14.74841880353215</v>
      </c>
      <c r="AT412">
        <v>72.269972479242256</v>
      </c>
      <c r="AU412">
        <v>0.92592592592592593</v>
      </c>
      <c r="AV412">
        <v>55</v>
      </c>
      <c r="AW412" s="30">
        <v>2.0727272727272728</v>
      </c>
      <c r="AX412" s="29">
        <v>0.58181818181818179</v>
      </c>
      <c r="AY412" t="s">
        <v>1224</v>
      </c>
      <c r="AZ412" s="20" t="s">
        <v>1044</v>
      </c>
      <c r="BA412" s="20" t="s">
        <v>73</v>
      </c>
      <c r="BB412" s="20" t="s">
        <v>1046</v>
      </c>
      <c r="BC412" s="20">
        <v>64</v>
      </c>
      <c r="BD412" s="23">
        <v>-3.3567613422905179E-2</v>
      </c>
    </row>
    <row r="413" spans="1:56" x14ac:dyDescent="0.3">
      <c r="A413" t="s">
        <v>17</v>
      </c>
      <c r="B413" s="20" t="s">
        <v>943</v>
      </c>
      <c r="C413" s="20" t="s">
        <v>583</v>
      </c>
      <c r="D413" s="20" t="s">
        <v>109</v>
      </c>
      <c r="E413" s="20" t="s">
        <v>105</v>
      </c>
      <c r="F413" s="21">
        <v>25</v>
      </c>
      <c r="G413" s="21">
        <v>99</v>
      </c>
      <c r="H413" s="23">
        <v>3.96</v>
      </c>
      <c r="I413" s="21">
        <v>77</v>
      </c>
      <c r="J413" s="21">
        <v>13</v>
      </c>
      <c r="K413" s="23">
        <v>0.13131313131313133</v>
      </c>
      <c r="L413" s="21">
        <v>12</v>
      </c>
      <c r="M413" s="21">
        <v>8</v>
      </c>
      <c r="N413" s="21">
        <v>3</v>
      </c>
      <c r="O413" s="21">
        <v>0</v>
      </c>
      <c r="P413" s="21">
        <v>1</v>
      </c>
      <c r="Q413" s="21">
        <v>14</v>
      </c>
      <c r="R413" s="21">
        <v>14</v>
      </c>
      <c r="S413" s="24">
        <v>0.14141414141414141</v>
      </c>
      <c r="T413" s="21">
        <v>27</v>
      </c>
      <c r="U413" s="24">
        <v>0.27272727272727271</v>
      </c>
      <c r="V413" s="21">
        <v>42</v>
      </c>
      <c r="W413" s="24">
        <v>0.42424242424242425</v>
      </c>
      <c r="X413" s="21">
        <v>5</v>
      </c>
      <c r="Y413" s="21">
        <v>1</v>
      </c>
      <c r="Z413" s="22">
        <v>0.156</v>
      </c>
      <c r="AA413" s="23">
        <v>0.22448979591836735</v>
      </c>
      <c r="AB413" s="22">
        <v>0.34300000000000003</v>
      </c>
      <c r="AC413" s="22">
        <v>0.23400000000000001</v>
      </c>
      <c r="AD413" s="22">
        <v>0.57700000000000007</v>
      </c>
      <c r="AE413" s="22">
        <v>7.8000000000000014E-2</v>
      </c>
      <c r="AF413" s="21">
        <v>8</v>
      </c>
      <c r="AG413" s="21">
        <v>0</v>
      </c>
      <c r="AH413" s="21">
        <v>0</v>
      </c>
      <c r="AI413" s="21">
        <v>18</v>
      </c>
      <c r="AJ413" s="21">
        <v>4</v>
      </c>
      <c r="AK413" s="21">
        <v>0</v>
      </c>
      <c r="AL413" s="21">
        <v>16</v>
      </c>
      <c r="AM413" s="21">
        <v>21</v>
      </c>
      <c r="AN413" s="20" t="s">
        <v>1355</v>
      </c>
      <c r="AO413" s="23">
        <v>8.7733333333333334</v>
      </c>
      <c r="AP413" s="21">
        <v>51.66912107304362</v>
      </c>
      <c r="AQ413" s="22">
        <v>0.28737373737373739</v>
      </c>
      <c r="AR413" s="23">
        <v>-4.953857344428247</v>
      </c>
      <c r="AS413" s="23">
        <v>11.177173766454127</v>
      </c>
      <c r="AT413">
        <v>55.802650758887111</v>
      </c>
      <c r="AU413">
        <v>0.92592592592592593</v>
      </c>
      <c r="AV413">
        <v>55</v>
      </c>
      <c r="AW413" s="30">
        <v>1.8</v>
      </c>
      <c r="AX413" s="29">
        <v>0.45454545454545453</v>
      </c>
      <c r="AY413" t="s">
        <v>1224</v>
      </c>
      <c r="AZ413" s="20" t="s">
        <v>343</v>
      </c>
      <c r="BA413" s="20" t="s">
        <v>73</v>
      </c>
      <c r="BB413" s="20" t="s">
        <v>809</v>
      </c>
      <c r="BC413" s="20">
        <v>49</v>
      </c>
      <c r="BD413" s="23">
        <v>-5.0038963075032798E-2</v>
      </c>
    </row>
    <row r="414" spans="1:56" x14ac:dyDescent="0.3">
      <c r="A414" t="s">
        <v>17</v>
      </c>
      <c r="B414" s="20" t="s">
        <v>171</v>
      </c>
      <c r="C414" s="20" t="s">
        <v>589</v>
      </c>
      <c r="D414" s="20" t="s">
        <v>109</v>
      </c>
      <c r="E414" s="20" t="s">
        <v>105</v>
      </c>
      <c r="F414" s="21">
        <v>20</v>
      </c>
      <c r="G414" s="21">
        <v>77</v>
      </c>
      <c r="H414" s="23">
        <v>3.85</v>
      </c>
      <c r="I414" s="21">
        <v>68</v>
      </c>
      <c r="J414" s="21">
        <v>11</v>
      </c>
      <c r="K414" s="23">
        <v>0.14285714285714285</v>
      </c>
      <c r="L414" s="21">
        <v>20</v>
      </c>
      <c r="M414" s="21">
        <v>13</v>
      </c>
      <c r="N414" s="21">
        <v>6</v>
      </c>
      <c r="O414" s="21">
        <v>1</v>
      </c>
      <c r="P414" s="21">
        <v>0</v>
      </c>
      <c r="Q414" s="21">
        <v>11</v>
      </c>
      <c r="R414" s="21">
        <v>6</v>
      </c>
      <c r="S414" s="24">
        <v>7.792207792207792E-2</v>
      </c>
      <c r="T414" s="21">
        <v>14</v>
      </c>
      <c r="U414" s="24">
        <v>0.18181818181818182</v>
      </c>
      <c r="V414" s="21">
        <v>20</v>
      </c>
      <c r="W414" s="24">
        <v>0.25974025974025972</v>
      </c>
      <c r="X414" s="21">
        <v>3</v>
      </c>
      <c r="Y414" s="21">
        <v>1</v>
      </c>
      <c r="Z414" s="22">
        <v>0.29399999999999998</v>
      </c>
      <c r="AA414" s="23">
        <v>0.36363636363636365</v>
      </c>
      <c r="AB414" s="22">
        <v>0.36399999999999999</v>
      </c>
      <c r="AC414" s="22">
        <v>0.41199999999999998</v>
      </c>
      <c r="AD414" s="22">
        <v>0.77600000000000002</v>
      </c>
      <c r="AE414" s="22">
        <v>0.11799999999999999</v>
      </c>
      <c r="AF414" s="21">
        <v>2</v>
      </c>
      <c r="AG414" s="21">
        <v>1</v>
      </c>
      <c r="AH414" s="21">
        <v>0</v>
      </c>
      <c r="AI414" s="21">
        <v>28</v>
      </c>
      <c r="AJ414" s="21">
        <v>7</v>
      </c>
      <c r="AK414" s="21">
        <v>1</v>
      </c>
      <c r="AL414" s="21">
        <v>16</v>
      </c>
      <c r="AM414" s="21">
        <v>16</v>
      </c>
      <c r="AN414" s="20" t="s">
        <v>364</v>
      </c>
      <c r="AO414" s="23">
        <v>10.859220779220777</v>
      </c>
      <c r="AP414" s="21">
        <v>104.33395927229898</v>
      </c>
      <c r="AQ414" s="22">
        <v>0.34272727272727271</v>
      </c>
      <c r="AR414" s="23">
        <v>-0.14671996354081226</v>
      </c>
      <c r="AS414" s="23">
        <v>12.399637567145479</v>
      </c>
      <c r="AT414">
        <v>112.68067601408291</v>
      </c>
      <c r="AU414">
        <v>0.92592592592592593</v>
      </c>
      <c r="AV414">
        <v>55</v>
      </c>
      <c r="AW414" s="30">
        <v>1.4</v>
      </c>
      <c r="AX414" s="29">
        <v>0.36363636363636365</v>
      </c>
      <c r="AY414" t="s">
        <v>1224</v>
      </c>
      <c r="AZ414" s="20" t="s">
        <v>348</v>
      </c>
      <c r="BA414" s="20" t="s">
        <v>73</v>
      </c>
      <c r="BB414" s="20" t="s">
        <v>815</v>
      </c>
      <c r="BC414" s="20">
        <v>55</v>
      </c>
      <c r="BD414" s="23">
        <v>-1.9054540719586008E-3</v>
      </c>
    </row>
    <row r="415" spans="1:56" x14ac:dyDescent="0.3">
      <c r="A415" t="s">
        <v>17</v>
      </c>
      <c r="B415" s="20" t="s">
        <v>138</v>
      </c>
      <c r="C415" s="20" t="s">
        <v>939</v>
      </c>
      <c r="D415" s="20" t="s">
        <v>100</v>
      </c>
      <c r="E415" s="20" t="s">
        <v>113</v>
      </c>
      <c r="F415" s="21">
        <v>20</v>
      </c>
      <c r="G415" s="21">
        <v>75</v>
      </c>
      <c r="H415" s="23">
        <v>3.75</v>
      </c>
      <c r="I415" s="21">
        <v>66</v>
      </c>
      <c r="J415" s="21">
        <v>7</v>
      </c>
      <c r="K415" s="23">
        <v>9.3333333333333338E-2</v>
      </c>
      <c r="L415" s="21">
        <v>13</v>
      </c>
      <c r="M415" s="21">
        <v>11</v>
      </c>
      <c r="N415" s="21">
        <v>2</v>
      </c>
      <c r="O415" s="21">
        <v>0</v>
      </c>
      <c r="P415" s="21">
        <v>0</v>
      </c>
      <c r="Q415" s="21">
        <v>7</v>
      </c>
      <c r="R415" s="21">
        <v>8</v>
      </c>
      <c r="S415" s="24">
        <v>0.10666666666666667</v>
      </c>
      <c r="T415" s="21">
        <v>21</v>
      </c>
      <c r="U415" s="24">
        <v>0.28000000000000003</v>
      </c>
      <c r="V415" s="21">
        <v>29</v>
      </c>
      <c r="W415" s="24">
        <v>0.38666666666666666</v>
      </c>
      <c r="X415" s="21">
        <v>0</v>
      </c>
      <c r="Y415" s="21">
        <v>0</v>
      </c>
      <c r="Z415" s="22">
        <v>0.19700000000000001</v>
      </c>
      <c r="AA415" s="23">
        <v>0.28888888888888886</v>
      </c>
      <c r="AB415" s="22">
        <v>0.29299999999999998</v>
      </c>
      <c r="AC415" s="22">
        <v>0.22700000000000001</v>
      </c>
      <c r="AD415" s="22">
        <v>0.52</v>
      </c>
      <c r="AE415" s="22">
        <v>0.03</v>
      </c>
      <c r="AF415" s="21">
        <v>1</v>
      </c>
      <c r="AG415" s="21">
        <v>0</v>
      </c>
      <c r="AH415" s="21">
        <v>0</v>
      </c>
      <c r="AI415" s="21">
        <v>15</v>
      </c>
      <c r="AJ415" s="21">
        <v>2</v>
      </c>
      <c r="AK415" s="21">
        <v>2</v>
      </c>
      <c r="AL415" s="21">
        <v>19</v>
      </c>
      <c r="AM415" s="21">
        <v>12</v>
      </c>
      <c r="AN415" s="20" t="s">
        <v>1546</v>
      </c>
      <c r="AO415" s="23">
        <v>4.6240000000000006</v>
      </c>
      <c r="AP415" s="21">
        <v>36.745190073088587</v>
      </c>
      <c r="AQ415" s="22">
        <v>0.24760000000000001</v>
      </c>
      <c r="AR415" s="23">
        <v>-6.3468616245668539</v>
      </c>
      <c r="AS415" s="23">
        <v>5.8736164897379757</v>
      </c>
      <c r="AT415">
        <v>39.68480527893567</v>
      </c>
      <c r="AU415">
        <v>0.92592592592592593</v>
      </c>
      <c r="AV415">
        <v>55</v>
      </c>
      <c r="AW415" s="30">
        <v>1.3636363636363635</v>
      </c>
      <c r="AX415" s="29">
        <v>0.36363636363636365</v>
      </c>
      <c r="AY415" t="s">
        <v>1224</v>
      </c>
      <c r="AZ415" s="20" t="s">
        <v>938</v>
      </c>
      <c r="BA415" s="20" t="s">
        <v>73</v>
      </c>
      <c r="BB415" s="20" t="s">
        <v>940</v>
      </c>
      <c r="BC415" s="20">
        <v>45</v>
      </c>
      <c r="BD415" s="23">
        <v>-8.4624821660891386E-2</v>
      </c>
    </row>
    <row r="416" spans="1:56" x14ac:dyDescent="0.3">
      <c r="A416" t="s">
        <v>17</v>
      </c>
      <c r="B416" s="20" t="s">
        <v>943</v>
      </c>
      <c r="C416" s="20" t="s">
        <v>590</v>
      </c>
      <c r="D416" s="20" t="s">
        <v>109</v>
      </c>
      <c r="E416" s="20" t="s">
        <v>113</v>
      </c>
      <c r="F416" s="21">
        <v>17</v>
      </c>
      <c r="G416" s="21">
        <v>70</v>
      </c>
      <c r="H416" s="23">
        <v>4.117647058823529</v>
      </c>
      <c r="I416" s="21">
        <v>55</v>
      </c>
      <c r="J416" s="21">
        <v>11</v>
      </c>
      <c r="K416" s="23">
        <v>0.15714285714285714</v>
      </c>
      <c r="L416" s="21">
        <v>12</v>
      </c>
      <c r="M416" s="21">
        <v>6</v>
      </c>
      <c r="N416" s="21">
        <v>4</v>
      </c>
      <c r="O416" s="21">
        <v>0</v>
      </c>
      <c r="P416" s="21">
        <v>2</v>
      </c>
      <c r="Q416" s="21">
        <v>9</v>
      </c>
      <c r="R416" s="21">
        <v>14</v>
      </c>
      <c r="S416" s="24">
        <v>0.2</v>
      </c>
      <c r="T416" s="21">
        <v>15</v>
      </c>
      <c r="U416" s="24">
        <v>0.21428571428571427</v>
      </c>
      <c r="V416" s="21">
        <v>31</v>
      </c>
      <c r="W416" s="24">
        <v>0.44285714285714284</v>
      </c>
      <c r="X416" s="21">
        <v>0</v>
      </c>
      <c r="Y416" s="21">
        <v>0</v>
      </c>
      <c r="Z416" s="22">
        <v>0.218</v>
      </c>
      <c r="AA416" s="23">
        <v>0.25641025641025639</v>
      </c>
      <c r="AB416" s="22">
        <v>0.371</v>
      </c>
      <c r="AC416" s="22">
        <v>0.4</v>
      </c>
      <c r="AD416" s="22">
        <v>0.77100000000000002</v>
      </c>
      <c r="AE416" s="22">
        <v>0.18200000000000002</v>
      </c>
      <c r="AF416" s="21">
        <v>0</v>
      </c>
      <c r="AG416" s="21">
        <v>1</v>
      </c>
      <c r="AH416" s="21">
        <v>0</v>
      </c>
      <c r="AI416" s="21">
        <v>22</v>
      </c>
      <c r="AJ416" s="21">
        <v>6</v>
      </c>
      <c r="AK416" s="21">
        <v>1</v>
      </c>
      <c r="AL416" s="21">
        <v>9</v>
      </c>
      <c r="AM416" s="21">
        <v>20</v>
      </c>
      <c r="AN416" s="20" t="s">
        <v>1362</v>
      </c>
      <c r="AO416" s="23">
        <v>9.3428571428571434</v>
      </c>
      <c r="AP416" s="21">
        <v>102.9831731014565</v>
      </c>
      <c r="AQ416" s="22">
        <v>0.34685714285714281</v>
      </c>
      <c r="AR416" s="23">
        <v>0.11800161417238199</v>
      </c>
      <c r="AS416" s="23">
        <v>11.523781187523555</v>
      </c>
      <c r="AT416">
        <v>111.22182694957301</v>
      </c>
      <c r="AU416">
        <v>0.92592592592592593</v>
      </c>
      <c r="AV416">
        <v>55</v>
      </c>
      <c r="AW416" s="30">
        <v>1.2727272727272727</v>
      </c>
      <c r="AX416" s="29">
        <v>0.30909090909090908</v>
      </c>
      <c r="AY416" t="s">
        <v>1224</v>
      </c>
      <c r="AZ416" s="20" t="s">
        <v>349</v>
      </c>
      <c r="BA416" s="20" t="s">
        <v>73</v>
      </c>
      <c r="BB416" s="20" t="s">
        <v>816</v>
      </c>
      <c r="BC416" s="20">
        <v>39</v>
      </c>
      <c r="BD416" s="23">
        <v>1.6857373453197427E-3</v>
      </c>
    </row>
    <row r="417" spans="1:56" x14ac:dyDescent="0.3">
      <c r="A417" t="s">
        <v>17</v>
      </c>
      <c r="B417" s="20" t="s">
        <v>943</v>
      </c>
      <c r="C417" s="20" t="s">
        <v>588</v>
      </c>
      <c r="D417" s="20" t="s">
        <v>109</v>
      </c>
      <c r="E417" s="20" t="s">
        <v>105</v>
      </c>
      <c r="F417" s="21">
        <v>17</v>
      </c>
      <c r="G417" s="21">
        <v>63</v>
      </c>
      <c r="H417" s="23">
        <v>3.7058823529411766</v>
      </c>
      <c r="I417" s="21">
        <v>53</v>
      </c>
      <c r="J417" s="21">
        <v>7</v>
      </c>
      <c r="K417" s="23">
        <v>0.1111111111111111</v>
      </c>
      <c r="L417" s="21">
        <v>11</v>
      </c>
      <c r="M417" s="21">
        <v>8</v>
      </c>
      <c r="N417" s="21">
        <v>2</v>
      </c>
      <c r="O417" s="21">
        <v>1</v>
      </c>
      <c r="P417" s="21">
        <v>0</v>
      </c>
      <c r="Q417" s="21">
        <v>5</v>
      </c>
      <c r="R417" s="21">
        <v>8</v>
      </c>
      <c r="S417" s="24">
        <v>0.12698412698412698</v>
      </c>
      <c r="T417" s="21">
        <v>25</v>
      </c>
      <c r="U417" s="24">
        <v>0.3968253968253968</v>
      </c>
      <c r="V417" s="21">
        <v>33</v>
      </c>
      <c r="W417" s="24">
        <v>0.52380952380952384</v>
      </c>
      <c r="X417" s="21">
        <v>5</v>
      </c>
      <c r="Y417" s="21">
        <v>2</v>
      </c>
      <c r="Z417" s="22">
        <v>0.20799999999999999</v>
      </c>
      <c r="AA417" s="23">
        <v>0.39285714285714285</v>
      </c>
      <c r="AB417" s="22">
        <v>0.33300000000000002</v>
      </c>
      <c r="AC417" s="22">
        <v>0.28299999999999997</v>
      </c>
      <c r="AD417" s="22">
        <v>0.61599999999999999</v>
      </c>
      <c r="AE417" s="22">
        <v>7.4999999999999983E-2</v>
      </c>
      <c r="AF417" s="21">
        <v>2</v>
      </c>
      <c r="AG417" s="21">
        <v>0</v>
      </c>
      <c r="AH417" s="21">
        <v>0</v>
      </c>
      <c r="AI417" s="21">
        <v>15</v>
      </c>
      <c r="AJ417" s="21">
        <v>3</v>
      </c>
      <c r="AK417" s="21">
        <v>0</v>
      </c>
      <c r="AL417" s="21">
        <v>7</v>
      </c>
      <c r="AM417" s="21">
        <v>7</v>
      </c>
      <c r="AN417" s="20" t="s">
        <v>364</v>
      </c>
      <c r="AO417" s="23">
        <v>6.0920634920634935</v>
      </c>
      <c r="AP417" s="21">
        <v>62.042029799565924</v>
      </c>
      <c r="AQ417" s="22">
        <v>0.28952380952380952</v>
      </c>
      <c r="AR417" s="23">
        <v>-3.0346681124622457</v>
      </c>
      <c r="AS417" s="23">
        <v>7.2305335035538114</v>
      </c>
      <c r="AT417">
        <v>67.0053921835312</v>
      </c>
      <c r="AU417">
        <v>0.92592592592592593</v>
      </c>
      <c r="AV417">
        <v>55</v>
      </c>
      <c r="AW417" s="30">
        <v>1.1454545454545455</v>
      </c>
      <c r="AX417" s="29">
        <v>0.30909090909090908</v>
      </c>
      <c r="AY417" t="s">
        <v>1224</v>
      </c>
      <c r="AZ417" s="20" t="s">
        <v>346</v>
      </c>
      <c r="BA417" s="20" t="s">
        <v>73</v>
      </c>
      <c r="BB417" s="20" t="s">
        <v>814</v>
      </c>
      <c r="BC417" s="20">
        <v>28</v>
      </c>
      <c r="BD417" s="23">
        <v>-4.8169335118448342E-2</v>
      </c>
    </row>
    <row r="418" spans="1:56" x14ac:dyDescent="0.3">
      <c r="A418" t="s">
        <v>17</v>
      </c>
      <c r="B418" s="20" t="s">
        <v>150</v>
      </c>
      <c r="C418" s="20" t="s">
        <v>1350</v>
      </c>
      <c r="D418" s="20" t="s">
        <v>109</v>
      </c>
      <c r="E418" s="20" t="s">
        <v>105</v>
      </c>
      <c r="F418" s="21">
        <v>16</v>
      </c>
      <c r="G418" s="21">
        <v>63</v>
      </c>
      <c r="H418" s="23">
        <v>3.9375</v>
      </c>
      <c r="I418" s="21">
        <v>51</v>
      </c>
      <c r="J418" s="21">
        <v>6</v>
      </c>
      <c r="K418" s="23">
        <v>9.5238095238095233E-2</v>
      </c>
      <c r="L418" s="21">
        <v>9</v>
      </c>
      <c r="M418" s="21">
        <v>7</v>
      </c>
      <c r="N418" s="21">
        <v>2</v>
      </c>
      <c r="O418" s="21">
        <v>0</v>
      </c>
      <c r="P418" s="21">
        <v>0</v>
      </c>
      <c r="Q418" s="21">
        <v>5</v>
      </c>
      <c r="R418" s="21">
        <v>9</v>
      </c>
      <c r="S418" s="24">
        <v>0.14285714285714285</v>
      </c>
      <c r="T418" s="21">
        <v>26</v>
      </c>
      <c r="U418" s="24">
        <v>0.41269841269841268</v>
      </c>
      <c r="V418" s="21">
        <v>35</v>
      </c>
      <c r="W418" s="24">
        <v>0.55555555555555558</v>
      </c>
      <c r="X418" s="21">
        <v>5</v>
      </c>
      <c r="Y418" s="21">
        <v>1</v>
      </c>
      <c r="Z418" s="22">
        <v>0.17599999999999999</v>
      </c>
      <c r="AA418" s="23">
        <v>0.34615384615384615</v>
      </c>
      <c r="AB418" s="22">
        <v>0.317</v>
      </c>
      <c r="AC418" s="22">
        <v>0.216</v>
      </c>
      <c r="AD418" s="22">
        <v>0.53300000000000003</v>
      </c>
      <c r="AE418" s="22">
        <v>4.0000000000000008E-2</v>
      </c>
      <c r="AF418" s="21">
        <v>2</v>
      </c>
      <c r="AG418" s="21">
        <v>1</v>
      </c>
      <c r="AH418" s="21">
        <v>0</v>
      </c>
      <c r="AI418" s="21">
        <v>11</v>
      </c>
      <c r="AJ418" s="21">
        <v>2</v>
      </c>
      <c r="AK418" s="21">
        <v>1</v>
      </c>
      <c r="AL418" s="21">
        <v>7</v>
      </c>
      <c r="AM418" s="21">
        <v>9</v>
      </c>
      <c r="AN418" s="20" t="s">
        <v>1545</v>
      </c>
      <c r="AO418" s="23">
        <v>4.8514285714285714</v>
      </c>
      <c r="AP418" s="21">
        <v>40.102794033528653</v>
      </c>
      <c r="AQ418" s="22">
        <v>0.26063492063492061</v>
      </c>
      <c r="AR418" s="23">
        <v>-4.6172768081144211</v>
      </c>
      <c r="AS418" s="23">
        <v>5.647924807901636</v>
      </c>
      <c r="AT418">
        <v>43.311017556210942</v>
      </c>
      <c r="AU418">
        <v>0.92592592592592593</v>
      </c>
      <c r="AV418">
        <v>55</v>
      </c>
      <c r="AW418" s="30">
        <v>1.1454545454545455</v>
      </c>
      <c r="AX418" s="29">
        <v>0.29090909090909089</v>
      </c>
      <c r="AY418" t="s">
        <v>1224</v>
      </c>
      <c r="AZ418" s="20" t="s">
        <v>1351</v>
      </c>
      <c r="BA418" s="20" t="s">
        <v>73</v>
      </c>
      <c r="BB418" s="20" t="s">
        <v>1352</v>
      </c>
      <c r="BC418" s="20">
        <v>26</v>
      </c>
      <c r="BD418" s="23">
        <v>-7.3290108065308265E-2</v>
      </c>
    </row>
    <row r="419" spans="1:56" x14ac:dyDescent="0.3">
      <c r="A419" t="s">
        <v>17</v>
      </c>
      <c r="B419" s="20" t="s">
        <v>943</v>
      </c>
      <c r="C419" s="20" t="s">
        <v>591</v>
      </c>
      <c r="D419" s="20" t="s">
        <v>100</v>
      </c>
      <c r="E419" s="20" t="s">
        <v>113</v>
      </c>
      <c r="F419" s="21">
        <v>13</v>
      </c>
      <c r="G419" s="21">
        <v>60</v>
      </c>
      <c r="H419" s="23">
        <v>4.615384615384615</v>
      </c>
      <c r="I419" s="21">
        <v>44</v>
      </c>
      <c r="J419" s="21">
        <v>6</v>
      </c>
      <c r="K419" s="23">
        <v>0.1</v>
      </c>
      <c r="L419" s="21">
        <v>7</v>
      </c>
      <c r="M419" s="21">
        <v>5</v>
      </c>
      <c r="N419" s="21">
        <v>2</v>
      </c>
      <c r="O419" s="21">
        <v>0</v>
      </c>
      <c r="P419" s="21">
        <v>0</v>
      </c>
      <c r="Q419" s="21">
        <v>5</v>
      </c>
      <c r="R419" s="21">
        <v>11</v>
      </c>
      <c r="S419" s="24">
        <v>0.18333333333333332</v>
      </c>
      <c r="T419" s="21">
        <v>16</v>
      </c>
      <c r="U419" s="24">
        <v>0.26666666666666666</v>
      </c>
      <c r="V419" s="21">
        <v>27</v>
      </c>
      <c r="W419" s="24">
        <v>0.45</v>
      </c>
      <c r="X419" s="21">
        <v>6</v>
      </c>
      <c r="Y419" s="21">
        <v>0</v>
      </c>
      <c r="Z419" s="22">
        <v>0.159</v>
      </c>
      <c r="AA419" s="23">
        <v>0.25</v>
      </c>
      <c r="AB419" s="22">
        <v>0.38300000000000001</v>
      </c>
      <c r="AC419" s="22">
        <v>0.20499999999999999</v>
      </c>
      <c r="AD419" s="22">
        <v>0.58799999999999997</v>
      </c>
      <c r="AE419" s="22">
        <v>4.5999999999999985E-2</v>
      </c>
      <c r="AF419" s="21">
        <v>5</v>
      </c>
      <c r="AG419" s="21">
        <v>0</v>
      </c>
      <c r="AH419" s="21">
        <v>0</v>
      </c>
      <c r="AI419" s="21">
        <v>9</v>
      </c>
      <c r="AJ419" s="21">
        <v>2</v>
      </c>
      <c r="AK419" s="21">
        <v>3</v>
      </c>
      <c r="AL419" s="21">
        <v>14</v>
      </c>
      <c r="AM419" s="21">
        <v>7</v>
      </c>
      <c r="AN419" s="20" t="s">
        <v>367</v>
      </c>
      <c r="AO419" s="23">
        <v>5.4266666666666667</v>
      </c>
      <c r="AP419" s="21">
        <v>54.438102292504411</v>
      </c>
      <c r="AQ419" s="22">
        <v>0.30299999999999999</v>
      </c>
      <c r="AR419" s="23">
        <v>-2.1870545170447886</v>
      </c>
      <c r="AS419" s="23">
        <v>7.5893279743990743</v>
      </c>
      <c r="AT419">
        <v>58.79315047590476</v>
      </c>
      <c r="AU419">
        <v>0.92592592592592593</v>
      </c>
      <c r="AV419">
        <v>55</v>
      </c>
      <c r="AW419" s="30">
        <v>1.0909090909090908</v>
      </c>
      <c r="AX419" s="29">
        <v>0.23636363636363636</v>
      </c>
      <c r="AY419" t="s">
        <v>1224</v>
      </c>
      <c r="AZ419" s="20" t="s">
        <v>351</v>
      </c>
      <c r="BA419" s="20" t="s">
        <v>73</v>
      </c>
      <c r="BB419" s="20" t="s">
        <v>817</v>
      </c>
      <c r="BC419" s="20">
        <v>28</v>
      </c>
      <c r="BD419" s="23">
        <v>-3.6450908617413146E-2</v>
      </c>
    </row>
    <row r="420" spans="1:56" x14ac:dyDescent="0.3">
      <c r="A420" t="s">
        <v>17</v>
      </c>
      <c r="B420" s="20" t="s">
        <v>943</v>
      </c>
      <c r="C420" s="20" t="s">
        <v>587</v>
      </c>
      <c r="D420" s="20" t="s">
        <v>109</v>
      </c>
      <c r="E420" s="20" t="s">
        <v>101</v>
      </c>
      <c r="F420" s="21">
        <v>23</v>
      </c>
      <c r="G420" s="21">
        <v>46</v>
      </c>
      <c r="H420" s="23">
        <v>2</v>
      </c>
      <c r="I420" s="21">
        <v>42</v>
      </c>
      <c r="J420" s="21">
        <v>5</v>
      </c>
      <c r="K420" s="23">
        <v>0.10869565217391304</v>
      </c>
      <c r="L420" s="21">
        <v>6</v>
      </c>
      <c r="M420" s="21">
        <v>3</v>
      </c>
      <c r="N420" s="21">
        <v>0</v>
      </c>
      <c r="O420" s="21">
        <v>2</v>
      </c>
      <c r="P420" s="21">
        <v>1</v>
      </c>
      <c r="Q420" s="21">
        <v>9</v>
      </c>
      <c r="R420" s="21">
        <v>3</v>
      </c>
      <c r="S420" s="24">
        <v>6.5217391304347824E-2</v>
      </c>
      <c r="T420" s="21">
        <v>25</v>
      </c>
      <c r="U420" s="24">
        <v>0.54347826086956519</v>
      </c>
      <c r="V420" s="21">
        <v>29</v>
      </c>
      <c r="W420" s="24">
        <v>0.63043478260869568</v>
      </c>
      <c r="X420" s="21">
        <v>1</v>
      </c>
      <c r="Y420" s="21">
        <v>0</v>
      </c>
      <c r="Z420" s="22">
        <v>0.14299999999999999</v>
      </c>
      <c r="AA420" s="23">
        <v>0.29411764705882354</v>
      </c>
      <c r="AB420" s="22">
        <v>0.19600000000000001</v>
      </c>
      <c r="AC420" s="22">
        <v>0.31</v>
      </c>
      <c r="AD420" s="22">
        <v>0.50600000000000001</v>
      </c>
      <c r="AE420" s="22">
        <v>0.16700000000000001</v>
      </c>
      <c r="AF420" s="21">
        <v>0</v>
      </c>
      <c r="AG420" s="21">
        <v>1</v>
      </c>
      <c r="AH420" s="21">
        <v>0</v>
      </c>
      <c r="AI420" s="21">
        <v>13</v>
      </c>
      <c r="AJ420" s="21">
        <v>3</v>
      </c>
      <c r="AK420" s="21">
        <v>1</v>
      </c>
      <c r="AL420" s="21">
        <v>2</v>
      </c>
      <c r="AM420" s="21">
        <v>10</v>
      </c>
      <c r="AN420" s="20" t="s">
        <v>1391</v>
      </c>
      <c r="AO420" s="23">
        <v>2.577391304347826</v>
      </c>
      <c r="AP420" s="21">
        <v>33.389711869736516</v>
      </c>
      <c r="AQ420" s="22">
        <v>0.21913043478260869</v>
      </c>
      <c r="AR420" s="23">
        <v>-5.0315244050966568</v>
      </c>
      <c r="AS420" s="23">
        <v>2.4637021716769718</v>
      </c>
      <c r="AT420">
        <v>36.060888819315437</v>
      </c>
      <c r="AU420">
        <v>0.92592592592592593</v>
      </c>
      <c r="AV420">
        <v>55</v>
      </c>
      <c r="AW420" s="30">
        <v>0.83636363636363631</v>
      </c>
      <c r="AX420" s="29">
        <v>0.41818181818181815</v>
      </c>
      <c r="AY420" t="s">
        <v>1224</v>
      </c>
      <c r="AZ420" s="20" t="s">
        <v>345</v>
      </c>
      <c r="BA420" s="20" t="s">
        <v>73</v>
      </c>
      <c r="BB420" s="20" t="s">
        <v>813</v>
      </c>
      <c r="BC420" s="20">
        <v>17</v>
      </c>
      <c r="BD420" s="23">
        <v>-0.1093809653281882</v>
      </c>
    </row>
    <row r="421" spans="1:56" x14ac:dyDescent="0.3">
      <c r="A421" t="s">
        <v>17</v>
      </c>
      <c r="B421" s="20" t="s">
        <v>176</v>
      </c>
      <c r="C421" s="20" t="s">
        <v>1491</v>
      </c>
      <c r="D421" s="20" t="s">
        <v>91</v>
      </c>
      <c r="E421" s="20" t="s">
        <v>113</v>
      </c>
      <c r="F421" s="21">
        <v>9</v>
      </c>
      <c r="G421" s="21">
        <v>37</v>
      </c>
      <c r="H421" s="23">
        <v>4.1111111111111107</v>
      </c>
      <c r="I421" s="21">
        <v>30</v>
      </c>
      <c r="J421" s="21">
        <v>10</v>
      </c>
      <c r="K421" s="23">
        <v>0.27027027027027029</v>
      </c>
      <c r="L421" s="21">
        <v>12</v>
      </c>
      <c r="M421" s="21">
        <v>12</v>
      </c>
      <c r="N421" s="21">
        <v>0</v>
      </c>
      <c r="O421" s="21">
        <v>0</v>
      </c>
      <c r="P421" s="21">
        <v>0</v>
      </c>
      <c r="Q421" s="21">
        <v>4</v>
      </c>
      <c r="R421" s="21">
        <v>4</v>
      </c>
      <c r="S421" s="24">
        <v>0.10810810810810811</v>
      </c>
      <c r="T421" s="21">
        <v>5</v>
      </c>
      <c r="U421" s="24">
        <v>0.13513513513513514</v>
      </c>
      <c r="V421" s="21">
        <v>9</v>
      </c>
      <c r="W421" s="24">
        <v>0.24324324324324326</v>
      </c>
      <c r="X421" s="21">
        <v>0</v>
      </c>
      <c r="Y421" s="21">
        <v>0</v>
      </c>
      <c r="Z421" s="22">
        <v>0.4</v>
      </c>
      <c r="AA421" s="23">
        <v>0.48</v>
      </c>
      <c r="AB421" s="22">
        <v>0.51400000000000001</v>
      </c>
      <c r="AC421" s="22">
        <v>0.4</v>
      </c>
      <c r="AD421" s="22">
        <v>0.91400000000000003</v>
      </c>
      <c r="AE421" s="22">
        <v>0</v>
      </c>
      <c r="AF421" s="21">
        <v>3</v>
      </c>
      <c r="AG421" s="21">
        <v>0</v>
      </c>
      <c r="AH421" s="21">
        <v>0</v>
      </c>
      <c r="AI421" s="21">
        <v>12</v>
      </c>
      <c r="AJ421" s="21">
        <v>0</v>
      </c>
      <c r="AK421" s="21">
        <v>3</v>
      </c>
      <c r="AL421" s="21">
        <v>9</v>
      </c>
      <c r="AM421" s="21">
        <v>3</v>
      </c>
      <c r="AN421" s="20" t="s">
        <v>370</v>
      </c>
      <c r="AO421" s="23">
        <v>5.9762162162162165</v>
      </c>
      <c r="AP421" s="21">
        <v>140.35964249885177</v>
      </c>
      <c r="AQ421" s="22">
        <v>0.42162162162162159</v>
      </c>
      <c r="AR421" s="23">
        <v>2.4678381202861477</v>
      </c>
      <c r="AS421" s="23">
        <v>8.4966073233431985</v>
      </c>
      <c r="AT421">
        <v>151.58841389875991</v>
      </c>
      <c r="AU421">
        <v>0.92592592592592593</v>
      </c>
      <c r="AV421">
        <v>55</v>
      </c>
      <c r="AW421" s="30">
        <v>0.67272727272727273</v>
      </c>
      <c r="AX421" s="29">
        <v>0.16363636363636364</v>
      </c>
      <c r="AY421" t="s">
        <v>1224</v>
      </c>
      <c r="AZ421" s="20" t="s">
        <v>1492</v>
      </c>
      <c r="BA421" s="20" t="s">
        <v>73</v>
      </c>
      <c r="BB421" s="20" t="s">
        <v>1493</v>
      </c>
      <c r="BC421" s="20">
        <v>25</v>
      </c>
      <c r="BD421" s="23">
        <v>6.6698327575301294E-2</v>
      </c>
    </row>
    <row r="422" spans="1:56" x14ac:dyDescent="0.3">
      <c r="A422" t="s">
        <v>17</v>
      </c>
      <c r="B422" s="20" t="s">
        <v>110</v>
      </c>
      <c r="C422" s="20" t="s">
        <v>1474</v>
      </c>
      <c r="D422" s="20" t="s">
        <v>100</v>
      </c>
      <c r="E422" s="20" t="s">
        <v>101</v>
      </c>
      <c r="F422" s="21">
        <v>9</v>
      </c>
      <c r="G422" s="21">
        <v>24</v>
      </c>
      <c r="H422" s="23">
        <v>2.6666666666666665</v>
      </c>
      <c r="I422" s="21">
        <v>21</v>
      </c>
      <c r="J422" s="21">
        <v>2</v>
      </c>
      <c r="K422" s="23">
        <v>8.3333333333333329E-2</v>
      </c>
      <c r="L422" s="21">
        <v>1</v>
      </c>
      <c r="M422" s="21">
        <v>1</v>
      </c>
      <c r="N422" s="21">
        <v>0</v>
      </c>
      <c r="O422" s="21">
        <v>0</v>
      </c>
      <c r="P422" s="21">
        <v>0</v>
      </c>
      <c r="Q422" s="21">
        <v>3</v>
      </c>
      <c r="R422" s="21">
        <v>1</v>
      </c>
      <c r="S422" s="24">
        <v>4.1666666666666664E-2</v>
      </c>
      <c r="T422" s="21">
        <v>5</v>
      </c>
      <c r="U422" s="24">
        <v>0.20833333333333334</v>
      </c>
      <c r="V422" s="21">
        <v>6</v>
      </c>
      <c r="W422" s="24">
        <v>0.25</v>
      </c>
      <c r="X422" s="21">
        <v>0</v>
      </c>
      <c r="Y422" s="21">
        <v>0</v>
      </c>
      <c r="Z422" s="22">
        <v>4.8000000000000001E-2</v>
      </c>
      <c r="AA422" s="23">
        <v>5.8823529411764705E-2</v>
      </c>
      <c r="AB422" s="22">
        <v>0.125</v>
      </c>
      <c r="AC422" s="22">
        <v>4.8000000000000001E-2</v>
      </c>
      <c r="AD422" s="22">
        <v>0.17299999999999999</v>
      </c>
      <c r="AE422" s="22">
        <v>0</v>
      </c>
      <c r="AF422" s="21">
        <v>1</v>
      </c>
      <c r="AG422" s="21">
        <v>1</v>
      </c>
      <c r="AH422" s="21">
        <v>0</v>
      </c>
      <c r="AI422" s="21">
        <v>1</v>
      </c>
      <c r="AJ422" s="21">
        <v>0</v>
      </c>
      <c r="AK422" s="21">
        <v>0</v>
      </c>
      <c r="AL422" s="21">
        <v>4</v>
      </c>
      <c r="AM422" s="21">
        <v>12</v>
      </c>
      <c r="AN422" s="20" t="s">
        <v>372</v>
      </c>
      <c r="AO422" s="23">
        <v>0.255</v>
      </c>
      <c r="AP422" s="21">
        <v>-54.606646800535927</v>
      </c>
      <c r="AQ422" s="22">
        <v>9.5833333333333326E-2</v>
      </c>
      <c r="AR422" s="23">
        <v>-5.1983000676874811</v>
      </c>
      <c r="AS422" s="23">
        <v>-1.2877470711099359</v>
      </c>
      <c r="AT422">
        <v>-58.975178544578803</v>
      </c>
      <c r="AU422">
        <v>0.92592592592592593</v>
      </c>
      <c r="AV422">
        <v>55</v>
      </c>
      <c r="AW422" s="30">
        <v>0.43636363636363634</v>
      </c>
      <c r="AX422" s="29">
        <v>0.16363636363636364</v>
      </c>
      <c r="AY422" t="s">
        <v>1224</v>
      </c>
      <c r="AZ422" s="20" t="s">
        <v>1475</v>
      </c>
      <c r="BA422" s="20" t="s">
        <v>73</v>
      </c>
      <c r="BB422" s="20" t="s">
        <v>1476</v>
      </c>
      <c r="BC422" s="20">
        <v>17</v>
      </c>
      <c r="BD422" s="23">
        <v>-0.21659583615364505</v>
      </c>
    </row>
    <row r="423" spans="1:56" x14ac:dyDescent="0.3">
      <c r="A423" t="s">
        <v>17</v>
      </c>
      <c r="B423" s="20" t="s">
        <v>181</v>
      </c>
      <c r="C423" s="20" t="s">
        <v>1593</v>
      </c>
      <c r="D423" s="20" t="s">
        <v>100</v>
      </c>
      <c r="E423" s="20" t="s">
        <v>101</v>
      </c>
      <c r="F423" s="21">
        <v>6</v>
      </c>
      <c r="G423" s="21">
        <v>29</v>
      </c>
      <c r="H423" s="23">
        <v>4.833333333333333</v>
      </c>
      <c r="I423" s="21">
        <v>19</v>
      </c>
      <c r="J423" s="21">
        <v>6</v>
      </c>
      <c r="K423" s="23">
        <v>0.20689655172413793</v>
      </c>
      <c r="L423" s="21">
        <v>4</v>
      </c>
      <c r="M423" s="21">
        <v>3</v>
      </c>
      <c r="N423" s="21">
        <v>0</v>
      </c>
      <c r="O423" s="21">
        <v>1</v>
      </c>
      <c r="P423" s="21">
        <v>0</v>
      </c>
      <c r="Q423" s="21">
        <v>2</v>
      </c>
      <c r="R423" s="21">
        <v>9</v>
      </c>
      <c r="S423" s="24">
        <v>0.31034482758620691</v>
      </c>
      <c r="T423" s="21">
        <v>5</v>
      </c>
      <c r="U423" s="24">
        <v>0.17241379310344829</v>
      </c>
      <c r="V423" s="21">
        <v>14</v>
      </c>
      <c r="W423" s="24">
        <v>0.48275862068965519</v>
      </c>
      <c r="X423" s="21">
        <v>0</v>
      </c>
      <c r="Y423" s="21">
        <v>1</v>
      </c>
      <c r="Z423" s="22">
        <v>0.21099999999999999</v>
      </c>
      <c r="AA423" s="23">
        <v>0.2857142857142857</v>
      </c>
      <c r="AB423" s="22">
        <v>0.46400000000000002</v>
      </c>
      <c r="AC423" s="22">
        <v>0.316</v>
      </c>
      <c r="AD423" s="22">
        <v>0.78</v>
      </c>
      <c r="AE423" s="22">
        <v>0.10500000000000001</v>
      </c>
      <c r="AF423" s="21">
        <v>0</v>
      </c>
      <c r="AG423" s="21">
        <v>0</v>
      </c>
      <c r="AH423" s="21">
        <v>1</v>
      </c>
      <c r="AI423" s="21">
        <v>6</v>
      </c>
      <c r="AJ423" s="21">
        <v>1</v>
      </c>
      <c r="AK423" s="21">
        <v>1</v>
      </c>
      <c r="AL423" s="21">
        <v>6</v>
      </c>
      <c r="AM423" s="21">
        <v>5</v>
      </c>
      <c r="AN423" s="20" t="s">
        <v>844</v>
      </c>
      <c r="AO423" s="23">
        <v>3.3606896551724135</v>
      </c>
      <c r="AP423" s="21">
        <v>105.02812202783471</v>
      </c>
      <c r="AQ423" s="22">
        <v>0.375</v>
      </c>
      <c r="AR423" s="23">
        <v>0.75857582400806256</v>
      </c>
      <c r="AS423" s="23">
        <v>5.4838273615392641</v>
      </c>
      <c r="AT423">
        <v>113.43037179006149</v>
      </c>
      <c r="AU423">
        <v>0.92592592592592593</v>
      </c>
      <c r="AV423">
        <v>55</v>
      </c>
      <c r="AW423" s="30">
        <v>0.52727272727272723</v>
      </c>
      <c r="AX423" s="29">
        <v>0.10909090909090909</v>
      </c>
      <c r="AY423" t="s">
        <v>1224</v>
      </c>
      <c r="AZ423" s="20" t="s">
        <v>1594</v>
      </c>
      <c r="BA423" s="20" t="s">
        <v>73</v>
      </c>
      <c r="BB423" s="20" t="s">
        <v>1595</v>
      </c>
      <c r="BC423" s="20">
        <v>14</v>
      </c>
      <c r="BD423" s="23">
        <v>2.6157787034760779E-2</v>
      </c>
    </row>
    <row r="424" spans="1:56" x14ac:dyDescent="0.3">
      <c r="A424" t="s">
        <v>17</v>
      </c>
      <c r="B424" s="20" t="s">
        <v>93</v>
      </c>
      <c r="C424" s="20" t="s">
        <v>1498</v>
      </c>
      <c r="D424" s="20" t="s">
        <v>109</v>
      </c>
      <c r="E424" s="20" t="s">
        <v>101</v>
      </c>
      <c r="F424" s="21">
        <v>5</v>
      </c>
      <c r="G424" s="21">
        <v>21</v>
      </c>
      <c r="H424" s="23">
        <v>4.2</v>
      </c>
      <c r="I424" s="21">
        <v>17</v>
      </c>
      <c r="J424" s="21">
        <v>4</v>
      </c>
      <c r="K424" s="23">
        <v>0.19047619047619047</v>
      </c>
      <c r="L424" s="21">
        <v>6</v>
      </c>
      <c r="M424" s="21">
        <v>5</v>
      </c>
      <c r="N424" s="21">
        <v>1</v>
      </c>
      <c r="O424" s="21">
        <v>0</v>
      </c>
      <c r="P424" s="21">
        <v>0</v>
      </c>
      <c r="Q424" s="21">
        <v>5</v>
      </c>
      <c r="R424" s="21">
        <v>4</v>
      </c>
      <c r="S424" s="24">
        <v>0.19047619047619047</v>
      </c>
      <c r="T424" s="21">
        <v>4</v>
      </c>
      <c r="U424" s="24">
        <v>0.19047619047619047</v>
      </c>
      <c r="V424" s="21">
        <v>8</v>
      </c>
      <c r="W424" s="24">
        <v>0.38095238095238093</v>
      </c>
      <c r="X424" s="21">
        <v>0</v>
      </c>
      <c r="Y424" s="21">
        <v>0</v>
      </c>
      <c r="Z424" s="22">
        <v>0.35299999999999998</v>
      </c>
      <c r="AA424" s="23">
        <v>0.46153846153846156</v>
      </c>
      <c r="AB424" s="22">
        <v>0.47599999999999998</v>
      </c>
      <c r="AC424" s="22">
        <v>0.41199999999999998</v>
      </c>
      <c r="AD424" s="22">
        <v>0.8879999999999999</v>
      </c>
      <c r="AE424" s="22">
        <v>5.8999999999999997E-2</v>
      </c>
      <c r="AF424" s="21">
        <v>0</v>
      </c>
      <c r="AG424" s="21">
        <v>0</v>
      </c>
      <c r="AH424" s="21">
        <v>0</v>
      </c>
      <c r="AI424" s="21">
        <v>7</v>
      </c>
      <c r="AJ424" s="21">
        <v>1</v>
      </c>
      <c r="AK424" s="21">
        <v>0</v>
      </c>
      <c r="AL424" s="21">
        <v>2</v>
      </c>
      <c r="AM424" s="21">
        <v>4</v>
      </c>
      <c r="AN424" s="20" t="s">
        <v>365</v>
      </c>
      <c r="AO424" s="23">
        <v>3.8285714285714283</v>
      </c>
      <c r="AP424" s="21">
        <v>133.60783740172738</v>
      </c>
      <c r="AQ424" s="22">
        <v>0.40380952380952384</v>
      </c>
      <c r="AR424" s="23">
        <v>1.0754004842517162</v>
      </c>
      <c r="AS424" s="23">
        <v>4.4971343562570683</v>
      </c>
      <c r="AT424">
        <v>144.29646439386556</v>
      </c>
      <c r="AU424">
        <v>0.92592592592592593</v>
      </c>
      <c r="AV424">
        <v>55</v>
      </c>
      <c r="AW424" s="30">
        <v>0.38181818181818183</v>
      </c>
      <c r="AX424" s="29">
        <v>9.0909090909090912E-2</v>
      </c>
      <c r="AY424" t="s">
        <v>1224</v>
      </c>
      <c r="AZ424" s="20" t="s">
        <v>1499</v>
      </c>
      <c r="BA424" s="20" t="s">
        <v>73</v>
      </c>
      <c r="BB424" s="20" t="s">
        <v>1500</v>
      </c>
      <c r="BC424" s="20">
        <v>13</v>
      </c>
      <c r="BD424" s="23">
        <v>5.120954686912934E-2</v>
      </c>
    </row>
    <row r="425" spans="1:56" x14ac:dyDescent="0.3">
      <c r="A425" t="s">
        <v>17</v>
      </c>
      <c r="B425" s="20" t="s">
        <v>195</v>
      </c>
      <c r="C425" s="20" t="s">
        <v>1477</v>
      </c>
      <c r="D425" s="20" t="s">
        <v>91</v>
      </c>
      <c r="E425" s="20" t="s">
        <v>113</v>
      </c>
      <c r="F425" s="21">
        <v>6</v>
      </c>
      <c r="G425" s="21">
        <v>20</v>
      </c>
      <c r="H425" s="23">
        <v>3.3333333333333335</v>
      </c>
      <c r="I425" s="21">
        <v>13</v>
      </c>
      <c r="J425" s="21">
        <v>1</v>
      </c>
      <c r="K425" s="23">
        <v>0.05</v>
      </c>
      <c r="L425" s="21">
        <v>1</v>
      </c>
      <c r="M425" s="21">
        <v>0</v>
      </c>
      <c r="N425" s="21">
        <v>0</v>
      </c>
      <c r="O425" s="21">
        <v>0</v>
      </c>
      <c r="P425" s="21">
        <v>1</v>
      </c>
      <c r="Q425" s="21">
        <v>3</v>
      </c>
      <c r="R425" s="21">
        <v>1</v>
      </c>
      <c r="S425" s="24">
        <v>0.05</v>
      </c>
      <c r="T425" s="21">
        <v>8</v>
      </c>
      <c r="U425" s="24">
        <v>0.4</v>
      </c>
      <c r="V425" s="21">
        <v>10</v>
      </c>
      <c r="W425" s="24">
        <v>0.5</v>
      </c>
      <c r="X425" s="21">
        <v>0</v>
      </c>
      <c r="Y425" s="21">
        <v>0</v>
      </c>
      <c r="Z425" s="22">
        <v>7.6999999999999999E-2</v>
      </c>
      <c r="AA425" s="23">
        <v>0</v>
      </c>
      <c r="AB425" s="22">
        <v>0.35</v>
      </c>
      <c r="AC425" s="22">
        <v>0.308</v>
      </c>
      <c r="AD425" s="22">
        <v>0.65799999999999992</v>
      </c>
      <c r="AE425" s="22">
        <v>0.23099999999999998</v>
      </c>
      <c r="AF425" s="21">
        <v>5</v>
      </c>
      <c r="AG425" s="21">
        <v>1</v>
      </c>
      <c r="AH425" s="21">
        <v>0</v>
      </c>
      <c r="AI425" s="21">
        <v>4</v>
      </c>
      <c r="AJ425" s="21">
        <v>1</v>
      </c>
      <c r="AK425" s="21">
        <v>0</v>
      </c>
      <c r="AL425" s="21">
        <v>1</v>
      </c>
      <c r="AM425" s="21">
        <v>4</v>
      </c>
      <c r="AN425" s="20" t="s">
        <v>371</v>
      </c>
      <c r="AO425" s="23">
        <v>2.1280000000000001</v>
      </c>
      <c r="AP425" s="21">
        <v>73.111227038711974</v>
      </c>
      <c r="AQ425" s="22">
        <v>0.31949999999999995</v>
      </c>
      <c r="AR425" s="23">
        <v>-0.44206165060913316</v>
      </c>
      <c r="AS425" s="23">
        <v>2.8167325132054883</v>
      </c>
      <c r="AT425">
        <v>78.960125201808935</v>
      </c>
      <c r="AU425">
        <v>0.92592592592592593</v>
      </c>
      <c r="AV425">
        <v>55</v>
      </c>
      <c r="AW425" s="30">
        <v>0.36363636363636365</v>
      </c>
      <c r="AX425" s="29">
        <v>0.10909090909090909</v>
      </c>
      <c r="AY425" t="s">
        <v>1224</v>
      </c>
      <c r="AZ425" s="20" t="s">
        <v>1478</v>
      </c>
      <c r="BA425" s="20" t="s">
        <v>73</v>
      </c>
      <c r="BB425" s="20" t="s">
        <v>1479</v>
      </c>
      <c r="BC425" s="20">
        <v>5</v>
      </c>
      <c r="BD425" s="23">
        <v>-2.2103082530456657E-2</v>
      </c>
    </row>
    <row r="426" spans="1:56" x14ac:dyDescent="0.3">
      <c r="A426" t="s">
        <v>17</v>
      </c>
      <c r="B426" s="20" t="s">
        <v>943</v>
      </c>
      <c r="C426" s="20" t="s">
        <v>1048</v>
      </c>
      <c r="D426" s="20" t="s">
        <v>100</v>
      </c>
      <c r="E426" s="20" t="s">
        <v>101</v>
      </c>
      <c r="F426" s="21">
        <v>2</v>
      </c>
      <c r="G426" s="21">
        <v>9</v>
      </c>
      <c r="H426" s="23">
        <v>4.5</v>
      </c>
      <c r="I426" s="21">
        <v>6</v>
      </c>
      <c r="J426" s="21">
        <v>1</v>
      </c>
      <c r="K426" s="23">
        <v>0.1111111111111111</v>
      </c>
      <c r="L426" s="21">
        <v>2</v>
      </c>
      <c r="M426" s="21">
        <v>1</v>
      </c>
      <c r="N426" s="21">
        <v>1</v>
      </c>
      <c r="O426" s="21">
        <v>0</v>
      </c>
      <c r="P426" s="21">
        <v>0</v>
      </c>
      <c r="Q426" s="21">
        <v>1</v>
      </c>
      <c r="R426" s="21">
        <v>1</v>
      </c>
      <c r="S426" s="24">
        <v>0.1111111111111111</v>
      </c>
      <c r="T426" s="21">
        <v>2</v>
      </c>
      <c r="U426" s="24">
        <v>0.22222222222222221</v>
      </c>
      <c r="V426" s="21">
        <v>3</v>
      </c>
      <c r="W426" s="24">
        <v>0.33333333333333331</v>
      </c>
      <c r="X426" s="21">
        <v>0</v>
      </c>
      <c r="Y426" s="21">
        <v>0</v>
      </c>
      <c r="Z426" s="22">
        <v>0.33300000000000002</v>
      </c>
      <c r="AA426" s="23">
        <v>0.5</v>
      </c>
      <c r="AB426" s="22">
        <v>0.55600000000000005</v>
      </c>
      <c r="AC426" s="22">
        <v>0.5</v>
      </c>
      <c r="AD426" s="22">
        <v>1.056</v>
      </c>
      <c r="AE426" s="22">
        <v>0.16699999999999998</v>
      </c>
      <c r="AF426" s="21">
        <v>2</v>
      </c>
      <c r="AG426" s="21">
        <v>0</v>
      </c>
      <c r="AH426" s="21">
        <v>0</v>
      </c>
      <c r="AI426" s="21">
        <v>3</v>
      </c>
      <c r="AJ426" s="21">
        <v>1</v>
      </c>
      <c r="AK426" s="21">
        <v>0</v>
      </c>
      <c r="AL426" s="21">
        <v>0</v>
      </c>
      <c r="AM426" s="21">
        <v>2</v>
      </c>
      <c r="AN426" s="20" t="s">
        <v>96</v>
      </c>
      <c r="AO426" s="23">
        <v>2.1</v>
      </c>
      <c r="AP426" s="21">
        <v>177.84070974681862</v>
      </c>
      <c r="AQ426" s="22">
        <v>0.47666666666666668</v>
      </c>
      <c r="AR426" s="23">
        <v>1.0310722572258908</v>
      </c>
      <c r="AS426" s="23">
        <v>2.4975296309424704</v>
      </c>
      <c r="AT426">
        <v>192.06796652656411</v>
      </c>
      <c r="AU426">
        <v>0.92592592592592593</v>
      </c>
      <c r="AV426">
        <v>55</v>
      </c>
      <c r="AW426" s="30">
        <v>0.16363636363636364</v>
      </c>
      <c r="AX426" s="29">
        <v>3.6363636363636362E-2</v>
      </c>
      <c r="AY426" t="s">
        <v>1224</v>
      </c>
      <c r="AZ426" s="20" t="s">
        <v>1047</v>
      </c>
      <c r="BA426" s="20" t="s">
        <v>73</v>
      </c>
      <c r="BB426" s="20" t="s">
        <v>1049</v>
      </c>
      <c r="BC426" s="20">
        <v>4</v>
      </c>
      <c r="BD426" s="23">
        <v>0.11456358413621009</v>
      </c>
    </row>
    <row r="427" spans="1:56" x14ac:dyDescent="0.3">
      <c r="A427" t="s">
        <v>17</v>
      </c>
      <c r="B427" s="20" t="s">
        <v>1644</v>
      </c>
      <c r="C427" s="20" t="s">
        <v>1645</v>
      </c>
      <c r="D427" s="20" t="s">
        <v>100</v>
      </c>
      <c r="E427" s="20" t="s">
        <v>101</v>
      </c>
      <c r="F427" s="21">
        <v>2</v>
      </c>
      <c r="G427" s="21">
        <v>4</v>
      </c>
      <c r="H427" s="23">
        <v>2</v>
      </c>
      <c r="I427" s="21">
        <v>4</v>
      </c>
      <c r="J427" s="21">
        <v>1</v>
      </c>
      <c r="K427" s="23">
        <v>0.25</v>
      </c>
      <c r="L427" s="21">
        <v>1</v>
      </c>
      <c r="M427" s="21">
        <v>0</v>
      </c>
      <c r="N427" s="21">
        <v>1</v>
      </c>
      <c r="O427" s="21">
        <v>0</v>
      </c>
      <c r="P427" s="21">
        <v>0</v>
      </c>
      <c r="Q427" s="21">
        <v>1</v>
      </c>
      <c r="R427" s="21">
        <v>0</v>
      </c>
      <c r="S427" s="24">
        <v>0</v>
      </c>
      <c r="T427" s="21">
        <v>0</v>
      </c>
      <c r="U427" s="24">
        <v>0</v>
      </c>
      <c r="V427" s="21">
        <v>0</v>
      </c>
      <c r="W427" s="24">
        <v>0</v>
      </c>
      <c r="X427" s="21">
        <v>0</v>
      </c>
      <c r="Y427" s="21">
        <v>0</v>
      </c>
      <c r="Z427" s="22">
        <v>0.25</v>
      </c>
      <c r="AA427" s="23">
        <v>0.25</v>
      </c>
      <c r="AB427" s="22">
        <v>0.25</v>
      </c>
      <c r="AC427" s="22">
        <v>0.5</v>
      </c>
      <c r="AD427" s="22">
        <v>0.75</v>
      </c>
      <c r="AE427" s="22">
        <v>0.25</v>
      </c>
      <c r="AF427" s="21">
        <v>0</v>
      </c>
      <c r="AG427" s="21">
        <v>0</v>
      </c>
      <c r="AH427" s="21">
        <v>0</v>
      </c>
      <c r="AI427" s="21">
        <v>2</v>
      </c>
      <c r="AJ427" s="21">
        <v>1</v>
      </c>
      <c r="AK427" s="21">
        <v>0</v>
      </c>
      <c r="AL427" s="21">
        <v>3</v>
      </c>
      <c r="AM427" s="21">
        <v>0</v>
      </c>
      <c r="AN427" s="20" t="s">
        <v>96</v>
      </c>
      <c r="AO427" s="23">
        <v>0.5</v>
      </c>
      <c r="AP427" s="21">
        <v>97.860292714630191</v>
      </c>
      <c r="AQ427" s="22">
        <v>0.3175</v>
      </c>
      <c r="AR427" s="23">
        <v>-9.536885186095688E-2</v>
      </c>
      <c r="AS427" s="23">
        <v>0.55638998090196734</v>
      </c>
      <c r="AT427">
        <v>105.6891161318006</v>
      </c>
      <c r="AU427">
        <v>0.92592592592592593</v>
      </c>
      <c r="AV427">
        <v>55</v>
      </c>
      <c r="AW427" s="30">
        <v>7.2727272727272724E-2</v>
      </c>
      <c r="AX427" s="29">
        <v>3.6363636363636362E-2</v>
      </c>
      <c r="AY427" t="s">
        <v>1224</v>
      </c>
      <c r="AZ427" s="20" t="s">
        <v>1646</v>
      </c>
      <c r="BA427" s="20" t="s">
        <v>73</v>
      </c>
      <c r="BB427" s="20" t="s">
        <v>1647</v>
      </c>
      <c r="BC427" s="20">
        <v>4</v>
      </c>
      <c r="BD427" s="23">
        <v>-2.384221296523922E-2</v>
      </c>
    </row>
    <row r="428" spans="1:56" x14ac:dyDescent="0.3">
      <c r="A428" t="s">
        <v>17</v>
      </c>
      <c r="B428" s="20" t="s">
        <v>95</v>
      </c>
      <c r="C428" s="20" t="s">
        <v>1195</v>
      </c>
      <c r="D428" s="20" t="s">
        <v>100</v>
      </c>
      <c r="E428" s="20" t="s">
        <v>92</v>
      </c>
      <c r="F428" s="21">
        <v>8</v>
      </c>
      <c r="G428" s="21">
        <v>2</v>
      </c>
      <c r="H428" s="23">
        <v>0.25</v>
      </c>
      <c r="I428" s="21">
        <v>2</v>
      </c>
      <c r="J428" s="21">
        <v>0</v>
      </c>
      <c r="K428" s="23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1">
        <v>0</v>
      </c>
      <c r="R428" s="21">
        <v>0</v>
      </c>
      <c r="S428" s="24">
        <v>0</v>
      </c>
      <c r="T428" s="21">
        <v>0</v>
      </c>
      <c r="U428" s="24">
        <v>0</v>
      </c>
      <c r="V428" s="21">
        <v>0</v>
      </c>
      <c r="W428" s="24">
        <v>0</v>
      </c>
      <c r="X428" s="21">
        <v>0</v>
      </c>
      <c r="Y428" s="21">
        <v>0</v>
      </c>
      <c r="Z428" s="22">
        <v>0</v>
      </c>
      <c r="AA428" s="23">
        <v>0</v>
      </c>
      <c r="AB428" s="22">
        <v>0</v>
      </c>
      <c r="AC428" s="22">
        <v>0</v>
      </c>
      <c r="AD428" s="22">
        <v>0</v>
      </c>
      <c r="AE428" s="22">
        <v>0</v>
      </c>
      <c r="AF428" s="21">
        <v>0</v>
      </c>
      <c r="AG428" s="21">
        <v>0</v>
      </c>
      <c r="AH428" s="21">
        <v>0</v>
      </c>
      <c r="AI428" s="21">
        <v>0</v>
      </c>
      <c r="AJ428" s="21">
        <v>0</v>
      </c>
      <c r="AK428" s="21">
        <v>0</v>
      </c>
      <c r="AL428" s="21">
        <v>1</v>
      </c>
      <c r="AM428" s="21">
        <v>1</v>
      </c>
      <c r="AN428" s="20" t="s">
        <v>364</v>
      </c>
      <c r="AO428" s="23">
        <v>0</v>
      </c>
      <c r="AP428" s="21">
        <v>-100</v>
      </c>
      <c r="AQ428" s="22">
        <v>0</v>
      </c>
      <c r="AR428" s="23">
        <v>-0.5998583389739568</v>
      </c>
      <c r="AS428" s="23">
        <v>-0.27397892259249468</v>
      </c>
      <c r="AT428">
        <v>-108</v>
      </c>
      <c r="AU428">
        <v>0.92592592592592593</v>
      </c>
      <c r="AV428">
        <v>55</v>
      </c>
      <c r="AW428" s="30">
        <v>3.6363636363636362E-2</v>
      </c>
      <c r="AX428" s="29">
        <v>0.14545454545454545</v>
      </c>
      <c r="AY428" t="s">
        <v>1224</v>
      </c>
      <c r="AZ428" s="20" t="s">
        <v>1194</v>
      </c>
      <c r="BA428" s="20" t="s">
        <v>73</v>
      </c>
      <c r="BB428" s="20" t="s">
        <v>1196</v>
      </c>
      <c r="BC428" s="20">
        <v>2</v>
      </c>
      <c r="BD428" s="23">
        <v>-0.2999291694869784</v>
      </c>
    </row>
    <row r="429" spans="1:56" x14ac:dyDescent="0.3">
      <c r="A429" t="s">
        <v>18</v>
      </c>
      <c r="B429" s="20" t="s">
        <v>211</v>
      </c>
      <c r="C429" s="20" t="s">
        <v>593</v>
      </c>
      <c r="D429" s="20" t="s">
        <v>91</v>
      </c>
      <c r="E429" s="20" t="s">
        <v>101</v>
      </c>
      <c r="F429" s="21">
        <v>45</v>
      </c>
      <c r="G429" s="21">
        <v>191</v>
      </c>
      <c r="H429" s="23">
        <v>4.2444444444444445</v>
      </c>
      <c r="I429" s="21">
        <v>157</v>
      </c>
      <c r="J429" s="21">
        <v>30</v>
      </c>
      <c r="K429" s="23">
        <v>0.15706806282722513</v>
      </c>
      <c r="L429" s="21">
        <v>44</v>
      </c>
      <c r="M429" s="21">
        <v>29</v>
      </c>
      <c r="N429" s="21">
        <v>10</v>
      </c>
      <c r="O429" s="21">
        <v>1</v>
      </c>
      <c r="P429" s="21">
        <v>4</v>
      </c>
      <c r="Q429" s="21">
        <v>33</v>
      </c>
      <c r="R429" s="21">
        <v>28</v>
      </c>
      <c r="S429" s="24">
        <v>0.14659685863874344</v>
      </c>
      <c r="T429" s="21">
        <v>27</v>
      </c>
      <c r="U429" s="24">
        <v>0.14136125654450263</v>
      </c>
      <c r="V429" s="21">
        <v>59</v>
      </c>
      <c r="W429" s="24">
        <v>0.30890052356020942</v>
      </c>
      <c r="X429" s="21">
        <v>7</v>
      </c>
      <c r="Y429" s="21">
        <v>1</v>
      </c>
      <c r="Z429" s="22">
        <v>0.28000000000000003</v>
      </c>
      <c r="AA429" s="23">
        <v>0.31496062992125984</v>
      </c>
      <c r="AB429" s="22">
        <v>0.40300000000000002</v>
      </c>
      <c r="AC429" s="22">
        <v>0.433</v>
      </c>
      <c r="AD429" s="22">
        <v>0.83600000000000008</v>
      </c>
      <c r="AE429" s="22">
        <v>0.15299999999999997</v>
      </c>
      <c r="AF429" s="21">
        <v>5</v>
      </c>
      <c r="AG429" s="21">
        <v>1</v>
      </c>
      <c r="AH429" s="21">
        <v>0</v>
      </c>
      <c r="AI429" s="21">
        <v>68</v>
      </c>
      <c r="AJ429" s="21">
        <v>15</v>
      </c>
      <c r="AK429" s="21">
        <v>2</v>
      </c>
      <c r="AL429" s="21">
        <v>39</v>
      </c>
      <c r="AM429" s="21">
        <v>43</v>
      </c>
      <c r="AN429" s="20" t="s">
        <v>1198</v>
      </c>
      <c r="AO429" s="23">
        <v>31.281465968586385</v>
      </c>
      <c r="AP429" s="21">
        <v>120.09324805460552</v>
      </c>
      <c r="AQ429" s="22">
        <v>0.37408376963350787</v>
      </c>
      <c r="AR429" s="23">
        <v>4.8439634105958334</v>
      </c>
      <c r="AS429" s="23">
        <v>35.965447675025466</v>
      </c>
      <c r="AT429">
        <v>120.78051335716474</v>
      </c>
      <c r="AU429">
        <v>0.99430979978925182</v>
      </c>
      <c r="AV429">
        <v>54</v>
      </c>
      <c r="AW429" s="30">
        <v>3.5370370370370372</v>
      </c>
      <c r="AX429" s="29">
        <v>0.83333333333333337</v>
      </c>
      <c r="AY429" t="s">
        <v>1223</v>
      </c>
      <c r="AZ429" s="20" t="s">
        <v>352</v>
      </c>
      <c r="BA429" s="20" t="s">
        <v>81</v>
      </c>
      <c r="BB429" s="20" t="s">
        <v>819</v>
      </c>
      <c r="BC429" s="20">
        <v>127</v>
      </c>
      <c r="BD429" s="23">
        <v>2.5361064976941537E-2</v>
      </c>
    </row>
    <row r="430" spans="1:56" x14ac:dyDescent="0.3">
      <c r="A430" t="s">
        <v>18</v>
      </c>
      <c r="B430" s="20" t="s">
        <v>146</v>
      </c>
      <c r="C430" s="20" t="s">
        <v>1392</v>
      </c>
      <c r="D430" s="20" t="s">
        <v>100</v>
      </c>
      <c r="E430" s="20" t="s">
        <v>105</v>
      </c>
      <c r="F430" s="21">
        <v>45</v>
      </c>
      <c r="G430" s="21">
        <v>167</v>
      </c>
      <c r="H430" s="23">
        <v>3.7111111111111112</v>
      </c>
      <c r="I430" s="21">
        <v>146</v>
      </c>
      <c r="J430" s="21">
        <v>33</v>
      </c>
      <c r="K430" s="23">
        <v>0.19760479041916168</v>
      </c>
      <c r="L430" s="21">
        <v>43</v>
      </c>
      <c r="M430" s="21">
        <v>24</v>
      </c>
      <c r="N430" s="21">
        <v>11</v>
      </c>
      <c r="O430" s="21">
        <v>2</v>
      </c>
      <c r="P430" s="21">
        <v>6</v>
      </c>
      <c r="Q430" s="21">
        <v>31</v>
      </c>
      <c r="R430" s="21">
        <v>12</v>
      </c>
      <c r="S430" s="24">
        <v>7.1856287425149698E-2</v>
      </c>
      <c r="T430" s="21">
        <v>46</v>
      </c>
      <c r="U430" s="24">
        <v>0.27544910179640719</v>
      </c>
      <c r="V430" s="21">
        <v>64</v>
      </c>
      <c r="W430" s="24">
        <v>0.38323353293413176</v>
      </c>
      <c r="X430" s="21">
        <v>18</v>
      </c>
      <c r="Y430" s="21">
        <v>0</v>
      </c>
      <c r="Z430" s="22">
        <v>0.29499999999999998</v>
      </c>
      <c r="AA430" s="23">
        <v>0.39361702127659576</v>
      </c>
      <c r="AB430" s="22">
        <v>0.38300000000000001</v>
      </c>
      <c r="AC430" s="22">
        <v>0.52100000000000002</v>
      </c>
      <c r="AD430" s="22">
        <v>0.90400000000000003</v>
      </c>
      <c r="AE430" s="22">
        <v>0.22600000000000003</v>
      </c>
      <c r="AF430" s="21">
        <v>9</v>
      </c>
      <c r="AG430" s="21">
        <v>0</v>
      </c>
      <c r="AH430" s="21">
        <v>0</v>
      </c>
      <c r="AI430" s="21">
        <v>76</v>
      </c>
      <c r="AJ430" s="21">
        <v>19</v>
      </c>
      <c r="AK430" s="21">
        <v>1</v>
      </c>
      <c r="AL430" s="21">
        <v>27</v>
      </c>
      <c r="AM430" s="21">
        <v>24</v>
      </c>
      <c r="AN430" s="20" t="s">
        <v>1123</v>
      </c>
      <c r="AO430" s="23">
        <v>34.2614371257485</v>
      </c>
      <c r="AP430" s="21">
        <v>138.18872921270705</v>
      </c>
      <c r="AQ430" s="22">
        <v>0.39479041916167668</v>
      </c>
      <c r="AR430" s="23">
        <v>7.2422634782833155</v>
      </c>
      <c r="AS430" s="23">
        <v>34.453194746135402</v>
      </c>
      <c r="AT430">
        <v>138.97955068128337</v>
      </c>
      <c r="AU430">
        <v>0.99430979978925182</v>
      </c>
      <c r="AV430">
        <v>54</v>
      </c>
      <c r="AW430" s="30">
        <v>3.0925925925925926</v>
      </c>
      <c r="AX430" s="29">
        <v>0.83333333333333337</v>
      </c>
      <c r="AY430" t="s">
        <v>1223</v>
      </c>
      <c r="AZ430" s="20" t="s">
        <v>1393</v>
      </c>
      <c r="BA430" s="20" t="s">
        <v>81</v>
      </c>
      <c r="BB430" s="20" t="s">
        <v>1394</v>
      </c>
      <c r="BC430" s="20">
        <v>94</v>
      </c>
      <c r="BD430" s="23">
        <v>4.3366847175349194E-2</v>
      </c>
    </row>
    <row r="431" spans="1:56" x14ac:dyDescent="0.3">
      <c r="A431" t="s">
        <v>18</v>
      </c>
      <c r="B431" s="20" t="s">
        <v>119</v>
      </c>
      <c r="C431" s="20" t="s">
        <v>594</v>
      </c>
      <c r="D431" s="20" t="s">
        <v>91</v>
      </c>
      <c r="E431" s="20" t="s">
        <v>101</v>
      </c>
      <c r="F431" s="21">
        <v>38</v>
      </c>
      <c r="G431" s="21">
        <v>173</v>
      </c>
      <c r="H431" s="23">
        <v>4.5526315789473681</v>
      </c>
      <c r="I431" s="21">
        <v>137</v>
      </c>
      <c r="J431" s="21">
        <v>36</v>
      </c>
      <c r="K431" s="23">
        <v>0.20809248554913296</v>
      </c>
      <c r="L431" s="21">
        <v>41</v>
      </c>
      <c r="M431" s="21">
        <v>25</v>
      </c>
      <c r="N431" s="21">
        <v>11</v>
      </c>
      <c r="O431" s="21">
        <v>0</v>
      </c>
      <c r="P431" s="21">
        <v>5</v>
      </c>
      <c r="Q431" s="21">
        <v>32</v>
      </c>
      <c r="R431" s="21">
        <v>30</v>
      </c>
      <c r="S431" s="24">
        <v>0.17341040462427745</v>
      </c>
      <c r="T431" s="21">
        <v>31</v>
      </c>
      <c r="U431" s="24">
        <v>0.1791907514450867</v>
      </c>
      <c r="V431" s="21">
        <v>66</v>
      </c>
      <c r="W431" s="24">
        <v>0.38150289017341038</v>
      </c>
      <c r="X431" s="21">
        <v>2</v>
      </c>
      <c r="Y431" s="21">
        <v>0</v>
      </c>
      <c r="Z431" s="22">
        <v>0.29899999999999999</v>
      </c>
      <c r="AA431" s="23">
        <v>0.34951456310679613</v>
      </c>
      <c r="AB431" s="22">
        <v>0.434</v>
      </c>
      <c r="AC431" s="22">
        <v>0.48899999999999999</v>
      </c>
      <c r="AD431" s="22">
        <v>0.92300000000000004</v>
      </c>
      <c r="AE431" s="22">
        <v>0.19</v>
      </c>
      <c r="AF431" s="21">
        <v>4</v>
      </c>
      <c r="AG431" s="21">
        <v>2</v>
      </c>
      <c r="AH431" s="21">
        <v>0</v>
      </c>
      <c r="AI431" s="21">
        <v>67</v>
      </c>
      <c r="AJ431" s="21">
        <v>16</v>
      </c>
      <c r="AK431" s="21">
        <v>6</v>
      </c>
      <c r="AL431" s="21">
        <v>30</v>
      </c>
      <c r="AM431" s="21">
        <v>35</v>
      </c>
      <c r="AN431" s="20" t="s">
        <v>1061</v>
      </c>
      <c r="AO431" s="23">
        <v>31.077919075144511</v>
      </c>
      <c r="AP431" s="21">
        <v>143.03772257425376</v>
      </c>
      <c r="AQ431" s="22">
        <v>0.40635838150289016</v>
      </c>
      <c r="AR431" s="23">
        <v>9.2426884613614408</v>
      </c>
      <c r="AS431" s="23">
        <v>37.431257978357912</v>
      </c>
      <c r="AT431">
        <v>143.85629368690846</v>
      </c>
      <c r="AU431">
        <v>0.99430979978925182</v>
      </c>
      <c r="AV431">
        <v>54</v>
      </c>
      <c r="AW431" s="30">
        <v>3.2037037037037037</v>
      </c>
      <c r="AX431" s="29">
        <v>0.70370370370370372</v>
      </c>
      <c r="AY431" t="s">
        <v>1223</v>
      </c>
      <c r="AZ431" s="20" t="s">
        <v>353</v>
      </c>
      <c r="BA431" s="20" t="s">
        <v>81</v>
      </c>
      <c r="BB431" s="20" t="s">
        <v>820</v>
      </c>
      <c r="BC431" s="20">
        <v>103</v>
      </c>
      <c r="BD431" s="23">
        <v>5.3425944863360927E-2</v>
      </c>
    </row>
    <row r="432" spans="1:56" x14ac:dyDescent="0.3">
      <c r="A432" t="s">
        <v>18</v>
      </c>
      <c r="B432" s="20" t="s">
        <v>97</v>
      </c>
      <c r="C432" s="20" t="s">
        <v>602</v>
      </c>
      <c r="D432" s="20" t="s">
        <v>109</v>
      </c>
      <c r="E432" s="20" t="s">
        <v>101</v>
      </c>
      <c r="F432" s="21">
        <v>40</v>
      </c>
      <c r="G432" s="21">
        <v>158</v>
      </c>
      <c r="H432" s="23">
        <v>3.95</v>
      </c>
      <c r="I432" s="21">
        <v>130</v>
      </c>
      <c r="J432" s="21">
        <v>21</v>
      </c>
      <c r="K432" s="23">
        <v>0.13291139240506328</v>
      </c>
      <c r="L432" s="21">
        <v>31</v>
      </c>
      <c r="M432" s="21">
        <v>27</v>
      </c>
      <c r="N432" s="21">
        <v>4</v>
      </c>
      <c r="O432" s="21">
        <v>0</v>
      </c>
      <c r="P432" s="21">
        <v>0</v>
      </c>
      <c r="Q432" s="21">
        <v>17</v>
      </c>
      <c r="R432" s="21">
        <v>22</v>
      </c>
      <c r="S432" s="24">
        <v>0.13924050632911392</v>
      </c>
      <c r="T432" s="21">
        <v>26</v>
      </c>
      <c r="U432" s="24">
        <v>0.16455696202531644</v>
      </c>
      <c r="V432" s="21">
        <v>48</v>
      </c>
      <c r="W432" s="24">
        <v>0.30379746835443039</v>
      </c>
      <c r="X432" s="21">
        <v>25</v>
      </c>
      <c r="Y432" s="21">
        <v>2</v>
      </c>
      <c r="Z432" s="22">
        <v>0.23799999999999999</v>
      </c>
      <c r="AA432" s="23">
        <v>0.29523809523809524</v>
      </c>
      <c r="AB432" s="22">
        <v>0.36299999999999999</v>
      </c>
      <c r="AC432" s="22">
        <v>0.26900000000000002</v>
      </c>
      <c r="AD432" s="22">
        <v>0.63200000000000001</v>
      </c>
      <c r="AE432" s="22">
        <v>3.1000000000000028E-2</v>
      </c>
      <c r="AF432" s="21">
        <v>4</v>
      </c>
      <c r="AG432" s="21">
        <v>1</v>
      </c>
      <c r="AH432" s="21">
        <v>1</v>
      </c>
      <c r="AI432" s="21">
        <v>35</v>
      </c>
      <c r="AJ432" s="21">
        <v>4</v>
      </c>
      <c r="AK432" s="21">
        <v>1</v>
      </c>
      <c r="AL432" s="21">
        <v>33</v>
      </c>
      <c r="AM432" s="21">
        <v>36</v>
      </c>
      <c r="AN432" s="20" t="s">
        <v>1597</v>
      </c>
      <c r="AO432" s="23">
        <v>19.070886075949367</v>
      </c>
      <c r="AP432" s="21">
        <v>66.17277634274248</v>
      </c>
      <c r="AQ432" s="22">
        <v>0.30044585987261146</v>
      </c>
      <c r="AR432" s="23">
        <v>-6.1101602051403097</v>
      </c>
      <c r="AS432" s="23">
        <v>19.634313688995199</v>
      </c>
      <c r="AT432">
        <v>66.551467517234656</v>
      </c>
      <c r="AU432">
        <v>0.99430979978925182</v>
      </c>
      <c r="AV432">
        <v>54</v>
      </c>
      <c r="AW432" s="30">
        <v>2.925925925925926</v>
      </c>
      <c r="AX432" s="29">
        <v>0.7407407407407407</v>
      </c>
      <c r="AY432" t="s">
        <v>1223</v>
      </c>
      <c r="AZ432" s="20" t="s">
        <v>363</v>
      </c>
      <c r="BA432" s="20" t="s">
        <v>81</v>
      </c>
      <c r="BB432" s="20" t="s">
        <v>828</v>
      </c>
      <c r="BC432" s="20">
        <v>105</v>
      </c>
      <c r="BD432" s="23">
        <v>-3.8671900032533603E-2</v>
      </c>
    </row>
    <row r="433" spans="1:56" x14ac:dyDescent="0.3">
      <c r="A433" t="s">
        <v>18</v>
      </c>
      <c r="B433" s="20" t="s">
        <v>140</v>
      </c>
      <c r="C433" s="20" t="s">
        <v>1277</v>
      </c>
      <c r="D433" s="20" t="s">
        <v>91</v>
      </c>
      <c r="E433" s="20" t="s">
        <v>101</v>
      </c>
      <c r="F433" s="21">
        <v>33</v>
      </c>
      <c r="G433" s="21">
        <v>145</v>
      </c>
      <c r="H433" s="23">
        <v>4.3939393939393936</v>
      </c>
      <c r="I433" s="21">
        <v>116</v>
      </c>
      <c r="J433" s="21">
        <v>25</v>
      </c>
      <c r="K433" s="23">
        <v>0.17241379310344829</v>
      </c>
      <c r="L433" s="21">
        <v>38</v>
      </c>
      <c r="M433" s="21">
        <v>30</v>
      </c>
      <c r="N433" s="21">
        <v>7</v>
      </c>
      <c r="O433" s="21">
        <v>0</v>
      </c>
      <c r="P433" s="21">
        <v>1</v>
      </c>
      <c r="Q433" s="21">
        <v>17</v>
      </c>
      <c r="R433" s="21">
        <v>21</v>
      </c>
      <c r="S433" s="24">
        <v>0.14482758620689656</v>
      </c>
      <c r="T433" s="21">
        <v>17</v>
      </c>
      <c r="U433" s="24">
        <v>0.11724137931034483</v>
      </c>
      <c r="V433" s="21">
        <v>39</v>
      </c>
      <c r="W433" s="24">
        <v>0.26896551724137929</v>
      </c>
      <c r="X433" s="21">
        <v>1</v>
      </c>
      <c r="Y433" s="21">
        <v>1</v>
      </c>
      <c r="Z433" s="22">
        <v>0.32800000000000001</v>
      </c>
      <c r="AA433" s="23">
        <v>0.37</v>
      </c>
      <c r="AB433" s="22">
        <v>0.44800000000000001</v>
      </c>
      <c r="AC433" s="22">
        <v>0.41399999999999998</v>
      </c>
      <c r="AD433" s="22">
        <v>0.86199999999999999</v>
      </c>
      <c r="AE433" s="22">
        <v>8.5999999999999965E-2</v>
      </c>
      <c r="AF433" s="21">
        <v>6</v>
      </c>
      <c r="AG433" s="21">
        <v>2</v>
      </c>
      <c r="AH433" s="21">
        <v>0</v>
      </c>
      <c r="AI433" s="21">
        <v>48</v>
      </c>
      <c r="AJ433" s="21">
        <v>8</v>
      </c>
      <c r="AK433" s="21">
        <v>3</v>
      </c>
      <c r="AL433" s="21">
        <v>23</v>
      </c>
      <c r="AM433" s="21">
        <v>35</v>
      </c>
      <c r="AN433" s="20" t="s">
        <v>1524</v>
      </c>
      <c r="AO433" s="23">
        <v>23.802620689655175</v>
      </c>
      <c r="AP433" s="21">
        <v>126.81943512835892</v>
      </c>
      <c r="AQ433" s="22">
        <v>0.3896551724137931</v>
      </c>
      <c r="AR433" s="23">
        <v>5.6407052069968362</v>
      </c>
      <c r="AS433" s="23">
        <v>29.266962894652842</v>
      </c>
      <c r="AT433">
        <v>127.54519281137412</v>
      </c>
      <c r="AU433">
        <v>0.99430979978925182</v>
      </c>
      <c r="AV433">
        <v>54</v>
      </c>
      <c r="AW433" s="30">
        <v>2.6851851851851851</v>
      </c>
      <c r="AX433" s="29">
        <v>0.61111111111111116</v>
      </c>
      <c r="AY433" t="s">
        <v>1224</v>
      </c>
      <c r="AZ433" s="20" t="s">
        <v>1278</v>
      </c>
      <c r="BA433" s="20" t="s">
        <v>81</v>
      </c>
      <c r="BB433" s="20" t="s">
        <v>1279</v>
      </c>
      <c r="BC433" s="20">
        <v>100</v>
      </c>
      <c r="BD433" s="23">
        <v>3.8901415220667833E-2</v>
      </c>
    </row>
    <row r="434" spans="1:56" x14ac:dyDescent="0.3">
      <c r="A434" t="s">
        <v>18</v>
      </c>
      <c r="B434" s="20" t="s">
        <v>102</v>
      </c>
      <c r="C434" s="20" t="s">
        <v>995</v>
      </c>
      <c r="D434" s="20" t="s">
        <v>91</v>
      </c>
      <c r="E434" s="20" t="s">
        <v>105</v>
      </c>
      <c r="F434" s="21">
        <v>36</v>
      </c>
      <c r="G434" s="21">
        <v>146</v>
      </c>
      <c r="H434" s="23">
        <v>4.0555555555555554</v>
      </c>
      <c r="I434" s="21">
        <v>109</v>
      </c>
      <c r="J434" s="21">
        <v>24</v>
      </c>
      <c r="K434" s="23">
        <v>0.16438356164383561</v>
      </c>
      <c r="L434" s="21">
        <v>21</v>
      </c>
      <c r="M434" s="21">
        <v>19</v>
      </c>
      <c r="N434" s="21">
        <v>2</v>
      </c>
      <c r="O434" s="21">
        <v>0</v>
      </c>
      <c r="P434" s="21">
        <v>0</v>
      </c>
      <c r="Q434" s="21">
        <v>17</v>
      </c>
      <c r="R434" s="21">
        <v>31</v>
      </c>
      <c r="S434" s="24">
        <v>0.21232876712328766</v>
      </c>
      <c r="T434" s="21">
        <v>29</v>
      </c>
      <c r="U434" s="24">
        <v>0.19863013698630136</v>
      </c>
      <c r="V434" s="21">
        <v>60</v>
      </c>
      <c r="W434" s="24">
        <v>0.41095890410958902</v>
      </c>
      <c r="X434" s="21">
        <v>5</v>
      </c>
      <c r="Y434" s="21">
        <v>1</v>
      </c>
      <c r="Z434" s="22">
        <v>0.193</v>
      </c>
      <c r="AA434" s="23">
        <v>0.25301204819277107</v>
      </c>
      <c r="AB434" s="22">
        <v>0.377</v>
      </c>
      <c r="AC434" s="22">
        <v>0.21099999999999999</v>
      </c>
      <c r="AD434" s="22">
        <v>0.58799999999999997</v>
      </c>
      <c r="AE434" s="22">
        <v>1.7999999999999988E-2</v>
      </c>
      <c r="AF434" s="21">
        <v>3</v>
      </c>
      <c r="AG434" s="21">
        <v>3</v>
      </c>
      <c r="AH434" s="21">
        <v>0</v>
      </c>
      <c r="AI434" s="21">
        <v>23</v>
      </c>
      <c r="AJ434" s="21">
        <v>2</v>
      </c>
      <c r="AK434" s="21">
        <v>1</v>
      </c>
      <c r="AL434" s="21">
        <v>32</v>
      </c>
      <c r="AM434" s="21">
        <v>29</v>
      </c>
      <c r="AN434" s="20" t="s">
        <v>1267</v>
      </c>
      <c r="AO434" s="23">
        <v>13.068493150684931</v>
      </c>
      <c r="AP434" s="21">
        <v>54.460060598250905</v>
      </c>
      <c r="AQ434" s="22">
        <v>0.29452054794520544</v>
      </c>
      <c r="AR434" s="23">
        <v>-6.3983543972727581</v>
      </c>
      <c r="AS434" s="23">
        <v>17.390842998573977</v>
      </c>
      <c r="AT434">
        <v>54.771722666108637</v>
      </c>
      <c r="AU434">
        <v>0.99430979978925182</v>
      </c>
      <c r="AV434">
        <v>54</v>
      </c>
      <c r="AW434" s="30">
        <v>2.7037037037037037</v>
      </c>
      <c r="AX434" s="29">
        <v>0.66666666666666663</v>
      </c>
      <c r="AY434" t="s">
        <v>1223</v>
      </c>
      <c r="AZ434" s="20" t="s">
        <v>994</v>
      </c>
      <c r="BA434" s="20" t="s">
        <v>81</v>
      </c>
      <c r="BB434" s="20" t="s">
        <v>996</v>
      </c>
      <c r="BC434" s="20">
        <v>83</v>
      </c>
      <c r="BD434" s="23">
        <v>-4.3824345186799715E-2</v>
      </c>
    </row>
    <row r="435" spans="1:56" x14ac:dyDescent="0.3">
      <c r="A435" t="s">
        <v>18</v>
      </c>
      <c r="B435" s="20" t="s">
        <v>150</v>
      </c>
      <c r="C435" s="20" t="s">
        <v>1274</v>
      </c>
      <c r="D435" s="20" t="s">
        <v>91</v>
      </c>
      <c r="E435" s="20" t="s">
        <v>101</v>
      </c>
      <c r="F435" s="21">
        <v>28</v>
      </c>
      <c r="G435" s="21">
        <v>121</v>
      </c>
      <c r="H435" s="23">
        <v>4.3214285714285712</v>
      </c>
      <c r="I435" s="21">
        <v>106</v>
      </c>
      <c r="J435" s="21">
        <v>19</v>
      </c>
      <c r="K435" s="23">
        <v>0.15702479338842976</v>
      </c>
      <c r="L435" s="21">
        <v>24</v>
      </c>
      <c r="M435" s="21">
        <v>17</v>
      </c>
      <c r="N435" s="21">
        <v>4</v>
      </c>
      <c r="O435" s="21">
        <v>1</v>
      </c>
      <c r="P435" s="21">
        <v>2</v>
      </c>
      <c r="Q435" s="21">
        <v>18</v>
      </c>
      <c r="R435" s="21">
        <v>13</v>
      </c>
      <c r="S435" s="24">
        <v>0.10743801652892562</v>
      </c>
      <c r="T435" s="21">
        <v>21</v>
      </c>
      <c r="U435" s="24">
        <v>0.17355371900826447</v>
      </c>
      <c r="V435" s="21">
        <v>36</v>
      </c>
      <c r="W435" s="24">
        <v>0.2975206611570248</v>
      </c>
      <c r="X435" s="21">
        <v>3</v>
      </c>
      <c r="Y435" s="21">
        <v>1</v>
      </c>
      <c r="Z435" s="22">
        <v>0.22600000000000001</v>
      </c>
      <c r="AA435" s="23">
        <v>0.26190476190476192</v>
      </c>
      <c r="AB435" s="22">
        <v>0.314</v>
      </c>
      <c r="AC435" s="22">
        <v>0.34</v>
      </c>
      <c r="AD435" s="22">
        <v>0.65400000000000003</v>
      </c>
      <c r="AE435" s="22">
        <v>0.11400000000000002</v>
      </c>
      <c r="AF435" s="21">
        <v>1</v>
      </c>
      <c r="AG435" s="21">
        <v>1</v>
      </c>
      <c r="AH435" s="21">
        <v>0</v>
      </c>
      <c r="AI435" s="21">
        <v>36</v>
      </c>
      <c r="AJ435" s="21">
        <v>7</v>
      </c>
      <c r="AK435" s="21">
        <v>2</v>
      </c>
      <c r="AL435" s="21">
        <v>18</v>
      </c>
      <c r="AM435" s="21">
        <v>37</v>
      </c>
      <c r="AN435" s="20" t="s">
        <v>1640</v>
      </c>
      <c r="AO435" s="23">
        <v>12.067768595041322</v>
      </c>
      <c r="AP435" s="21">
        <v>72.18284235521368</v>
      </c>
      <c r="AQ435" s="22">
        <v>0.29520661157024791</v>
      </c>
      <c r="AR435" s="23">
        <v>-5.2305599427069911</v>
      </c>
      <c r="AS435" s="23">
        <v>14.485144748371466</v>
      </c>
      <c r="AT435">
        <v>72.595927718416476</v>
      </c>
      <c r="AU435">
        <v>0.99430979978925182</v>
      </c>
      <c r="AV435">
        <v>54</v>
      </c>
      <c r="AW435" s="30">
        <v>2.2407407407407409</v>
      </c>
      <c r="AX435" s="29">
        <v>0.51851851851851849</v>
      </c>
      <c r="AY435" t="s">
        <v>1224</v>
      </c>
      <c r="AZ435" s="20" t="s">
        <v>1275</v>
      </c>
      <c r="BA435" s="20" t="s">
        <v>81</v>
      </c>
      <c r="BB435" s="20" t="s">
        <v>1276</v>
      </c>
      <c r="BC435" s="20">
        <v>84</v>
      </c>
      <c r="BD435" s="23">
        <v>-4.3227768121545378E-2</v>
      </c>
    </row>
    <row r="436" spans="1:56" x14ac:dyDescent="0.3">
      <c r="A436" t="s">
        <v>18</v>
      </c>
      <c r="B436" s="20" t="s">
        <v>106</v>
      </c>
      <c r="C436" s="20" t="s">
        <v>600</v>
      </c>
      <c r="D436" s="20" t="s">
        <v>91</v>
      </c>
      <c r="E436" s="20" t="s">
        <v>101</v>
      </c>
      <c r="F436" s="21">
        <v>37</v>
      </c>
      <c r="G436" s="21">
        <v>129</v>
      </c>
      <c r="H436" s="23">
        <v>3.4864864864864864</v>
      </c>
      <c r="I436" s="21">
        <v>102</v>
      </c>
      <c r="J436" s="21">
        <v>17</v>
      </c>
      <c r="K436" s="23">
        <v>0.13178294573643412</v>
      </c>
      <c r="L436" s="21">
        <v>27</v>
      </c>
      <c r="M436" s="21">
        <v>21</v>
      </c>
      <c r="N436" s="21">
        <v>5</v>
      </c>
      <c r="O436" s="21">
        <v>1</v>
      </c>
      <c r="P436" s="21">
        <v>0</v>
      </c>
      <c r="Q436" s="21">
        <v>19</v>
      </c>
      <c r="R436" s="21">
        <v>19</v>
      </c>
      <c r="S436" s="24">
        <v>0.14728682170542637</v>
      </c>
      <c r="T436" s="21">
        <v>24</v>
      </c>
      <c r="U436" s="24">
        <v>0.18604651162790697</v>
      </c>
      <c r="V436" s="21">
        <v>43</v>
      </c>
      <c r="W436" s="24">
        <v>0.33333333333333331</v>
      </c>
      <c r="X436" s="21">
        <v>14</v>
      </c>
      <c r="Y436" s="21">
        <v>0</v>
      </c>
      <c r="Z436" s="22">
        <v>0.26500000000000001</v>
      </c>
      <c r="AA436" s="23">
        <v>0.33750000000000002</v>
      </c>
      <c r="AB436" s="22">
        <v>0.39800000000000002</v>
      </c>
      <c r="AC436" s="22">
        <v>0.33300000000000002</v>
      </c>
      <c r="AD436" s="22">
        <v>0.73100000000000009</v>
      </c>
      <c r="AE436" s="22">
        <v>6.8000000000000005E-2</v>
      </c>
      <c r="AF436" s="21">
        <v>5</v>
      </c>
      <c r="AG436" s="21">
        <v>2</v>
      </c>
      <c r="AH436" s="21">
        <v>1</v>
      </c>
      <c r="AI436" s="21">
        <v>34</v>
      </c>
      <c r="AJ436" s="21">
        <v>6</v>
      </c>
      <c r="AK436" s="21">
        <v>2</v>
      </c>
      <c r="AL436" s="21">
        <v>19</v>
      </c>
      <c r="AM436" s="21">
        <v>31</v>
      </c>
      <c r="AN436" s="20" t="s">
        <v>1483</v>
      </c>
      <c r="AO436" s="23">
        <v>18.642790697674418</v>
      </c>
      <c r="AP436" s="21">
        <v>92.283015545824838</v>
      </c>
      <c r="AQ436" s="22">
        <v>0.33882812500000004</v>
      </c>
      <c r="AR436" s="23">
        <v>-0.68318623338542084</v>
      </c>
      <c r="AS436" s="23">
        <v>20.336036123218886</v>
      </c>
      <c r="AT436">
        <v>92.811129454204931</v>
      </c>
      <c r="AU436">
        <v>0.99430979978925182</v>
      </c>
      <c r="AV436">
        <v>54</v>
      </c>
      <c r="AW436" s="30">
        <v>2.3888888888888888</v>
      </c>
      <c r="AX436" s="29">
        <v>0.68518518518518523</v>
      </c>
      <c r="AY436" t="s">
        <v>1224</v>
      </c>
      <c r="AZ436" s="20" t="s">
        <v>359</v>
      </c>
      <c r="BA436" s="20" t="s">
        <v>81</v>
      </c>
      <c r="BB436" s="20" t="s">
        <v>826</v>
      </c>
      <c r="BC436" s="20">
        <v>80</v>
      </c>
      <c r="BD436" s="23">
        <v>-5.2960173130652778E-3</v>
      </c>
    </row>
    <row r="437" spans="1:56" x14ac:dyDescent="0.3">
      <c r="A437" t="s">
        <v>18</v>
      </c>
      <c r="B437" s="20" t="s">
        <v>94</v>
      </c>
      <c r="C437" s="20" t="s">
        <v>598</v>
      </c>
      <c r="D437" s="20" t="s">
        <v>109</v>
      </c>
      <c r="E437" s="20" t="s">
        <v>113</v>
      </c>
      <c r="F437" s="21">
        <v>25</v>
      </c>
      <c r="G437" s="21">
        <v>115</v>
      </c>
      <c r="H437" s="23">
        <v>4.5999999999999996</v>
      </c>
      <c r="I437" s="21">
        <v>96</v>
      </c>
      <c r="J437" s="21">
        <v>28</v>
      </c>
      <c r="K437" s="23">
        <v>0.24347826086956523</v>
      </c>
      <c r="L437" s="21">
        <v>37</v>
      </c>
      <c r="M437" s="21">
        <v>25</v>
      </c>
      <c r="N437" s="21">
        <v>7</v>
      </c>
      <c r="O437" s="21">
        <v>4</v>
      </c>
      <c r="P437" s="21">
        <v>1</v>
      </c>
      <c r="Q437" s="21">
        <v>24</v>
      </c>
      <c r="R437" s="21">
        <v>16</v>
      </c>
      <c r="S437" s="24">
        <v>0.1391304347826087</v>
      </c>
      <c r="T437" s="21">
        <v>14</v>
      </c>
      <c r="U437" s="24">
        <v>0.12173913043478261</v>
      </c>
      <c r="V437" s="21">
        <v>31</v>
      </c>
      <c r="W437" s="24">
        <v>0.26956521739130435</v>
      </c>
      <c r="X437" s="21">
        <v>22</v>
      </c>
      <c r="Y437" s="21">
        <v>3</v>
      </c>
      <c r="Z437" s="22">
        <v>0.38500000000000001</v>
      </c>
      <c r="AA437" s="23">
        <v>0.43902439024390244</v>
      </c>
      <c r="AB437" s="22">
        <v>0.47799999999999998</v>
      </c>
      <c r="AC437" s="22">
        <v>0.57299999999999995</v>
      </c>
      <c r="AD437" s="22">
        <v>1.0509999999999999</v>
      </c>
      <c r="AE437" s="22">
        <v>0.18799999999999994</v>
      </c>
      <c r="AF437" s="21">
        <v>2</v>
      </c>
      <c r="AG437" s="21">
        <v>1</v>
      </c>
      <c r="AH437" s="21">
        <v>0</v>
      </c>
      <c r="AI437" s="21">
        <v>55</v>
      </c>
      <c r="AJ437" s="21">
        <v>12</v>
      </c>
      <c r="AK437" s="21">
        <v>0</v>
      </c>
      <c r="AL437" s="21">
        <v>20</v>
      </c>
      <c r="AM437" s="21">
        <v>25</v>
      </c>
      <c r="AN437" s="20" t="s">
        <v>843</v>
      </c>
      <c r="AO437" s="23">
        <v>32.393739130434781</v>
      </c>
      <c r="AP437" s="21">
        <v>176.80099957405142</v>
      </c>
      <c r="AQ437" s="22">
        <v>0.45391304347826084</v>
      </c>
      <c r="AR437" s="23">
        <v>10.899449856823574</v>
      </c>
      <c r="AS437" s="23">
        <v>29.637516298757646</v>
      </c>
      <c r="AT437">
        <v>177.81278994889232</v>
      </c>
      <c r="AU437">
        <v>0.99430979978925182</v>
      </c>
      <c r="AV437">
        <v>54</v>
      </c>
      <c r="AW437" s="30">
        <v>2.1296296296296298</v>
      </c>
      <c r="AX437" s="29">
        <v>0.46296296296296297</v>
      </c>
      <c r="AY437" t="s">
        <v>1224</v>
      </c>
      <c r="AZ437" s="20" t="s">
        <v>357</v>
      </c>
      <c r="BA437" s="20" t="s">
        <v>81</v>
      </c>
      <c r="BB437" s="20" t="s">
        <v>824</v>
      </c>
      <c r="BC437" s="20">
        <v>82</v>
      </c>
      <c r="BD437" s="23">
        <v>9.4777824841944122E-2</v>
      </c>
    </row>
    <row r="438" spans="1:56" x14ac:dyDescent="0.3">
      <c r="A438" t="s">
        <v>18</v>
      </c>
      <c r="B438" s="20" t="s">
        <v>166</v>
      </c>
      <c r="C438" s="20" t="s">
        <v>1161</v>
      </c>
      <c r="D438" s="20" t="s">
        <v>100</v>
      </c>
      <c r="E438" s="20" t="s">
        <v>101</v>
      </c>
      <c r="F438" s="21">
        <v>30</v>
      </c>
      <c r="G438" s="21">
        <v>116</v>
      </c>
      <c r="H438" s="23">
        <v>3.8666666666666667</v>
      </c>
      <c r="I438" s="21">
        <v>91</v>
      </c>
      <c r="J438" s="21">
        <v>19</v>
      </c>
      <c r="K438" s="23">
        <v>0.16379310344827586</v>
      </c>
      <c r="L438" s="21">
        <v>18</v>
      </c>
      <c r="M438" s="21">
        <v>11</v>
      </c>
      <c r="N438" s="21">
        <v>4</v>
      </c>
      <c r="O438" s="21">
        <v>3</v>
      </c>
      <c r="P438" s="21">
        <v>0</v>
      </c>
      <c r="Q438" s="21">
        <v>10</v>
      </c>
      <c r="R438" s="21">
        <v>21</v>
      </c>
      <c r="S438" s="24">
        <v>0.18103448275862069</v>
      </c>
      <c r="T438" s="21">
        <v>27</v>
      </c>
      <c r="U438" s="24">
        <v>0.23275862068965517</v>
      </c>
      <c r="V438" s="21">
        <v>48</v>
      </c>
      <c r="W438" s="24">
        <v>0.41379310344827586</v>
      </c>
      <c r="X438" s="21">
        <v>9</v>
      </c>
      <c r="Y438" s="21">
        <v>3</v>
      </c>
      <c r="Z438" s="22">
        <v>0.19800000000000001</v>
      </c>
      <c r="AA438" s="23">
        <v>0.28125</v>
      </c>
      <c r="AB438" s="22">
        <v>0.371</v>
      </c>
      <c r="AC438" s="22">
        <v>0.308</v>
      </c>
      <c r="AD438" s="22">
        <v>0.67900000000000005</v>
      </c>
      <c r="AE438" s="22">
        <v>0.10999999999999999</v>
      </c>
      <c r="AF438" s="21">
        <v>4</v>
      </c>
      <c r="AG438" s="21">
        <v>0</v>
      </c>
      <c r="AH438" s="21">
        <v>0</v>
      </c>
      <c r="AI438" s="21">
        <v>28</v>
      </c>
      <c r="AJ438" s="21">
        <v>7</v>
      </c>
      <c r="AK438" s="21">
        <v>1</v>
      </c>
      <c r="AL438" s="21">
        <v>23</v>
      </c>
      <c r="AM438" s="21">
        <v>19</v>
      </c>
      <c r="AN438" s="20" t="s">
        <v>1240</v>
      </c>
      <c r="AO438" s="23">
        <v>13.172586206896552</v>
      </c>
      <c r="AP438" s="21">
        <v>78.600079187979816</v>
      </c>
      <c r="AQ438" s="22">
        <v>0.3198275862068965</v>
      </c>
      <c r="AR438" s="23">
        <v>-2.5309140952721032</v>
      </c>
      <c r="AS438" s="23">
        <v>16.370092054852702</v>
      </c>
      <c r="AT438">
        <v>79.049888882357834</v>
      </c>
      <c r="AU438">
        <v>0.99430979978925182</v>
      </c>
      <c r="AV438">
        <v>54</v>
      </c>
      <c r="AW438" s="30">
        <v>2.1481481481481484</v>
      </c>
      <c r="AX438" s="29">
        <v>0.55555555555555558</v>
      </c>
      <c r="AY438" t="s">
        <v>1224</v>
      </c>
      <c r="AZ438" s="20" t="s">
        <v>1160</v>
      </c>
      <c r="BA438" s="20" t="s">
        <v>81</v>
      </c>
      <c r="BB438" s="20" t="s">
        <v>1162</v>
      </c>
      <c r="BC438" s="20">
        <v>64</v>
      </c>
      <c r="BD438" s="23">
        <v>-2.181822495924227E-2</v>
      </c>
    </row>
    <row r="439" spans="1:56" x14ac:dyDescent="0.3">
      <c r="A439" t="s">
        <v>18</v>
      </c>
      <c r="B439" s="20" t="s">
        <v>103</v>
      </c>
      <c r="C439" s="20" t="s">
        <v>601</v>
      </c>
      <c r="D439" s="20" t="s">
        <v>91</v>
      </c>
      <c r="E439" s="20" t="s">
        <v>101</v>
      </c>
      <c r="F439" s="21">
        <v>29</v>
      </c>
      <c r="G439" s="21">
        <v>113</v>
      </c>
      <c r="H439" s="23">
        <v>3.896551724137931</v>
      </c>
      <c r="I439" s="21">
        <v>90</v>
      </c>
      <c r="J439" s="21">
        <v>23</v>
      </c>
      <c r="K439" s="23">
        <v>0.20353982300884957</v>
      </c>
      <c r="L439" s="21">
        <v>19</v>
      </c>
      <c r="M439" s="21">
        <v>13</v>
      </c>
      <c r="N439" s="21">
        <v>6</v>
      </c>
      <c r="O439" s="21">
        <v>0</v>
      </c>
      <c r="P439" s="21">
        <v>0</v>
      </c>
      <c r="Q439" s="21">
        <v>19</v>
      </c>
      <c r="R439" s="21">
        <v>15</v>
      </c>
      <c r="S439" s="24">
        <v>0.13274336283185842</v>
      </c>
      <c r="T439" s="21">
        <v>19</v>
      </c>
      <c r="U439" s="24">
        <v>0.16814159292035399</v>
      </c>
      <c r="V439" s="21">
        <v>34</v>
      </c>
      <c r="W439" s="24">
        <v>0.30088495575221241</v>
      </c>
      <c r="X439" s="21">
        <v>10</v>
      </c>
      <c r="Y439" s="21">
        <v>0</v>
      </c>
      <c r="Z439" s="22">
        <v>0.21099999999999999</v>
      </c>
      <c r="AA439" s="23">
        <v>0.2638888888888889</v>
      </c>
      <c r="AB439" s="22">
        <v>0.36299999999999999</v>
      </c>
      <c r="AC439" s="22">
        <v>0.27800000000000002</v>
      </c>
      <c r="AD439" s="22">
        <v>0.64100000000000001</v>
      </c>
      <c r="AE439" s="22">
        <v>6.7000000000000032E-2</v>
      </c>
      <c r="AF439" s="21">
        <v>7</v>
      </c>
      <c r="AG439" s="21">
        <v>1</v>
      </c>
      <c r="AH439" s="21">
        <v>0</v>
      </c>
      <c r="AI439" s="21">
        <v>25</v>
      </c>
      <c r="AJ439" s="21">
        <v>6</v>
      </c>
      <c r="AK439" s="21">
        <v>4</v>
      </c>
      <c r="AL439" s="21">
        <v>31</v>
      </c>
      <c r="AM439" s="21">
        <v>15</v>
      </c>
      <c r="AN439" s="20" t="s">
        <v>1622</v>
      </c>
      <c r="AO439" s="23">
        <v>11.931681415929203</v>
      </c>
      <c r="AP439" s="21">
        <v>68.558079008191271</v>
      </c>
      <c r="AQ439" s="22">
        <v>0.30601769911504423</v>
      </c>
      <c r="AR439" s="23">
        <v>-3.8224309346372518</v>
      </c>
      <c r="AS439" s="23">
        <v>14.589756090915358</v>
      </c>
      <c r="AT439">
        <v>68.950420706627298</v>
      </c>
      <c r="AU439">
        <v>0.99430979978925182</v>
      </c>
      <c r="AV439">
        <v>54</v>
      </c>
      <c r="AW439" s="30">
        <v>2.0925925925925926</v>
      </c>
      <c r="AX439" s="29">
        <v>0.53703703703703709</v>
      </c>
      <c r="AY439" t="s">
        <v>1224</v>
      </c>
      <c r="AZ439" s="20" t="s">
        <v>360</v>
      </c>
      <c r="BA439" s="20" t="s">
        <v>81</v>
      </c>
      <c r="BB439" s="20" t="s">
        <v>827</v>
      </c>
      <c r="BC439" s="20">
        <v>72</v>
      </c>
      <c r="BD439" s="23">
        <v>-3.3826822430418159E-2</v>
      </c>
    </row>
    <row r="440" spans="1:56" x14ac:dyDescent="0.3">
      <c r="A440" t="s">
        <v>18</v>
      </c>
      <c r="B440" s="20" t="s">
        <v>116</v>
      </c>
      <c r="C440" s="20" t="s">
        <v>596</v>
      </c>
      <c r="D440" s="20" t="s">
        <v>109</v>
      </c>
      <c r="E440" s="20" t="s">
        <v>105</v>
      </c>
      <c r="F440" s="21">
        <v>22</v>
      </c>
      <c r="G440" s="21">
        <v>92</v>
      </c>
      <c r="H440" s="23">
        <v>4.1818181818181817</v>
      </c>
      <c r="I440" s="21">
        <v>73</v>
      </c>
      <c r="J440" s="21">
        <v>16</v>
      </c>
      <c r="K440" s="23">
        <v>0.17391304347826086</v>
      </c>
      <c r="L440" s="21">
        <v>29</v>
      </c>
      <c r="M440" s="21">
        <v>18</v>
      </c>
      <c r="N440" s="21">
        <v>9</v>
      </c>
      <c r="O440" s="21">
        <v>0</v>
      </c>
      <c r="P440" s="21">
        <v>2</v>
      </c>
      <c r="Q440" s="21">
        <v>22</v>
      </c>
      <c r="R440" s="21">
        <v>11</v>
      </c>
      <c r="S440" s="24">
        <v>0.11956521739130435</v>
      </c>
      <c r="T440" s="21">
        <v>9</v>
      </c>
      <c r="U440" s="24">
        <v>9.7826086956521743E-2</v>
      </c>
      <c r="V440" s="21">
        <v>22</v>
      </c>
      <c r="W440" s="24">
        <v>0.2391304347826087</v>
      </c>
      <c r="X440" s="21">
        <v>0</v>
      </c>
      <c r="Y440" s="21">
        <v>0</v>
      </c>
      <c r="Z440" s="22">
        <v>0.39700000000000002</v>
      </c>
      <c r="AA440" s="23">
        <v>0.421875</v>
      </c>
      <c r="AB440" s="22">
        <v>0.5</v>
      </c>
      <c r="AC440" s="22">
        <v>0.60299999999999998</v>
      </c>
      <c r="AD440" s="22">
        <v>1.103</v>
      </c>
      <c r="AE440" s="22">
        <v>0.20599999999999996</v>
      </c>
      <c r="AF440" s="21">
        <v>6</v>
      </c>
      <c r="AG440" s="21">
        <v>2</v>
      </c>
      <c r="AH440" s="21">
        <v>0</v>
      </c>
      <c r="AI440" s="21">
        <v>44</v>
      </c>
      <c r="AJ440" s="21">
        <v>11</v>
      </c>
      <c r="AK440" s="21">
        <v>0</v>
      </c>
      <c r="AL440" s="21">
        <v>11</v>
      </c>
      <c r="AM440" s="21">
        <v>24</v>
      </c>
      <c r="AN440" s="20" t="s">
        <v>1263</v>
      </c>
      <c r="AO440" s="23">
        <v>24.729999999999997</v>
      </c>
      <c r="AP440" s="21">
        <v>190.50223452001856</v>
      </c>
      <c r="AQ440" s="22">
        <v>0.47347826086956524</v>
      </c>
      <c r="AR440" s="23">
        <v>10.284777276763212</v>
      </c>
      <c r="AS440" s="23">
        <v>25.275230430310472</v>
      </c>
      <c r="AT440">
        <v>191.59243382736076</v>
      </c>
      <c r="AU440">
        <v>0.99430979978925182</v>
      </c>
      <c r="AV440">
        <v>54</v>
      </c>
      <c r="AW440" s="30">
        <v>1.7037037037037037</v>
      </c>
      <c r="AX440" s="29">
        <v>0.40740740740740738</v>
      </c>
      <c r="AY440" t="s">
        <v>1224</v>
      </c>
      <c r="AZ440" s="20" t="s">
        <v>355</v>
      </c>
      <c r="BA440" s="20" t="s">
        <v>81</v>
      </c>
      <c r="BB440" s="20" t="s">
        <v>822</v>
      </c>
      <c r="BC440" s="20">
        <v>64</v>
      </c>
      <c r="BD440" s="23">
        <v>0.11179105735612187</v>
      </c>
    </row>
    <row r="441" spans="1:56" x14ac:dyDescent="0.3">
      <c r="A441" t="s">
        <v>18</v>
      </c>
      <c r="B441" s="20" t="s">
        <v>943</v>
      </c>
      <c r="C441" s="20" t="s">
        <v>604</v>
      </c>
      <c r="D441" s="20" t="s">
        <v>91</v>
      </c>
      <c r="E441" s="20" t="s">
        <v>101</v>
      </c>
      <c r="F441" s="21">
        <v>21</v>
      </c>
      <c r="G441" s="21">
        <v>84</v>
      </c>
      <c r="H441" s="23">
        <v>4</v>
      </c>
      <c r="I441" s="21">
        <v>69</v>
      </c>
      <c r="J441" s="21">
        <v>14</v>
      </c>
      <c r="K441" s="23">
        <v>0.16666666666666666</v>
      </c>
      <c r="L441" s="21">
        <v>13</v>
      </c>
      <c r="M441" s="21">
        <v>7</v>
      </c>
      <c r="N441" s="21">
        <v>5</v>
      </c>
      <c r="O441" s="21">
        <v>0</v>
      </c>
      <c r="P441" s="21">
        <v>1</v>
      </c>
      <c r="Q441" s="21">
        <v>14</v>
      </c>
      <c r="R441" s="21">
        <v>10</v>
      </c>
      <c r="S441" s="24">
        <v>0.11904761904761904</v>
      </c>
      <c r="T441" s="21">
        <v>22</v>
      </c>
      <c r="U441" s="24">
        <v>0.26190476190476192</v>
      </c>
      <c r="V441" s="21">
        <v>33</v>
      </c>
      <c r="W441" s="24">
        <v>0.39285714285714285</v>
      </c>
      <c r="X441" s="21">
        <v>3</v>
      </c>
      <c r="Y441" s="21">
        <v>1</v>
      </c>
      <c r="Z441" s="22">
        <v>0.188</v>
      </c>
      <c r="AA441" s="23">
        <v>0.24489795918367346</v>
      </c>
      <c r="AB441" s="22">
        <v>0.29799999999999999</v>
      </c>
      <c r="AC441" s="22">
        <v>0.30399999999999999</v>
      </c>
      <c r="AD441" s="22">
        <v>0.60199999999999998</v>
      </c>
      <c r="AE441" s="22">
        <v>0.11599999999999999</v>
      </c>
      <c r="AF441" s="21">
        <v>2</v>
      </c>
      <c r="AG441" s="21">
        <v>3</v>
      </c>
      <c r="AH441" s="21">
        <v>0</v>
      </c>
      <c r="AI441" s="21">
        <v>21</v>
      </c>
      <c r="AJ441" s="21">
        <v>6</v>
      </c>
      <c r="AK441" s="21">
        <v>2</v>
      </c>
      <c r="AL441" s="21">
        <v>14</v>
      </c>
      <c r="AM441" s="21">
        <v>23</v>
      </c>
      <c r="AN441" s="20" t="s">
        <v>1483</v>
      </c>
      <c r="AO441" s="23">
        <v>7.1342857142857152</v>
      </c>
      <c r="AP441" s="21">
        <v>58.459649103500098</v>
      </c>
      <c r="AQ441" s="22">
        <v>0.2740476190476191</v>
      </c>
      <c r="AR441" s="23">
        <v>-5.1766589325583521</v>
      </c>
      <c r="AS441" s="23">
        <v>8.5102765554630562</v>
      </c>
      <c r="AT441">
        <v>58.794199872002537</v>
      </c>
      <c r="AU441">
        <v>0.99430979978925182</v>
      </c>
      <c r="AV441">
        <v>54</v>
      </c>
      <c r="AW441" s="30">
        <v>1.5555555555555556</v>
      </c>
      <c r="AX441" s="29">
        <v>0.3888888888888889</v>
      </c>
      <c r="AY441" t="s">
        <v>1224</v>
      </c>
      <c r="AZ441" s="20" t="s">
        <v>362</v>
      </c>
      <c r="BA441" s="20" t="s">
        <v>81</v>
      </c>
      <c r="BB441" s="20" t="s">
        <v>830</v>
      </c>
      <c r="BC441" s="20">
        <v>49</v>
      </c>
      <c r="BD441" s="23">
        <v>-6.1626892054266094E-2</v>
      </c>
    </row>
    <row r="442" spans="1:56" x14ac:dyDescent="0.3">
      <c r="A442" t="s">
        <v>18</v>
      </c>
      <c r="B442" s="20" t="s">
        <v>943</v>
      </c>
      <c r="C442" s="20" t="s">
        <v>597</v>
      </c>
      <c r="D442" s="20" t="s">
        <v>91</v>
      </c>
      <c r="E442" s="20" t="s">
        <v>105</v>
      </c>
      <c r="F442" s="21">
        <v>20</v>
      </c>
      <c r="G442" s="21">
        <v>86</v>
      </c>
      <c r="H442" s="23">
        <v>4.3</v>
      </c>
      <c r="I442" s="21">
        <v>68</v>
      </c>
      <c r="J442" s="21">
        <v>14</v>
      </c>
      <c r="K442" s="23">
        <v>0.16279069767441862</v>
      </c>
      <c r="L442" s="21">
        <v>22</v>
      </c>
      <c r="M442" s="21">
        <v>12</v>
      </c>
      <c r="N442" s="21">
        <v>5</v>
      </c>
      <c r="O442" s="21">
        <v>2</v>
      </c>
      <c r="P442" s="21">
        <v>3</v>
      </c>
      <c r="Q442" s="21">
        <v>18</v>
      </c>
      <c r="R442" s="21">
        <v>13</v>
      </c>
      <c r="S442" s="24">
        <v>0.15116279069767441</v>
      </c>
      <c r="T442" s="21">
        <v>12</v>
      </c>
      <c r="U442" s="24">
        <v>0.13953488372093023</v>
      </c>
      <c r="V442" s="21">
        <v>28</v>
      </c>
      <c r="W442" s="24">
        <v>0.32558139534883723</v>
      </c>
      <c r="X442" s="21">
        <v>1</v>
      </c>
      <c r="Y442" s="21">
        <v>0</v>
      </c>
      <c r="Z442" s="22">
        <v>0.32400000000000001</v>
      </c>
      <c r="AA442" s="23">
        <v>0.35185185185185186</v>
      </c>
      <c r="AB442" s="22">
        <v>0.45300000000000001</v>
      </c>
      <c r="AC442" s="22">
        <v>0.58799999999999997</v>
      </c>
      <c r="AD442" s="22">
        <v>1.0409999999999999</v>
      </c>
      <c r="AE442" s="22">
        <v>0.26399999999999996</v>
      </c>
      <c r="AF442" s="21">
        <v>4</v>
      </c>
      <c r="AG442" s="21">
        <v>1</v>
      </c>
      <c r="AH442" s="21">
        <v>0</v>
      </c>
      <c r="AI442" s="21">
        <v>40</v>
      </c>
      <c r="AJ442" s="21">
        <v>10</v>
      </c>
      <c r="AK442" s="21">
        <v>1</v>
      </c>
      <c r="AL442" s="21">
        <v>17</v>
      </c>
      <c r="AM442" s="21">
        <v>14</v>
      </c>
      <c r="AN442" s="20" t="s">
        <v>1240</v>
      </c>
      <c r="AO442" s="23">
        <v>20.086976744186046</v>
      </c>
      <c r="AP442" s="21">
        <v>174.24215621971874</v>
      </c>
      <c r="AQ442" s="22">
        <v>0.44674418604651167</v>
      </c>
      <c r="AR442" s="23">
        <v>7.6147870762937782</v>
      </c>
      <c r="AS442" s="23">
        <v>21.62760198069665</v>
      </c>
      <c r="AT442">
        <v>175.2393029382292</v>
      </c>
      <c r="AU442">
        <v>0.99430979978925182</v>
      </c>
      <c r="AV442">
        <v>54</v>
      </c>
      <c r="AW442" s="30">
        <v>1.5925925925925926</v>
      </c>
      <c r="AX442" s="29">
        <v>0.37037037037037035</v>
      </c>
      <c r="AY442" t="s">
        <v>1224</v>
      </c>
      <c r="AZ442" s="20" t="s">
        <v>356</v>
      </c>
      <c r="BA442" s="20" t="s">
        <v>81</v>
      </c>
      <c r="BB442" s="20" t="s">
        <v>823</v>
      </c>
      <c r="BC442" s="20">
        <v>54</v>
      </c>
      <c r="BD442" s="23">
        <v>8.8544035770857885E-2</v>
      </c>
    </row>
    <row r="443" spans="1:56" x14ac:dyDescent="0.3">
      <c r="A443" t="s">
        <v>18</v>
      </c>
      <c r="B443" s="20" t="s">
        <v>1345</v>
      </c>
      <c r="C443" s="20" t="s">
        <v>413</v>
      </c>
      <c r="D443" s="20" t="s">
        <v>100</v>
      </c>
      <c r="E443" s="20" t="s">
        <v>113</v>
      </c>
      <c r="F443" s="21">
        <v>24</v>
      </c>
      <c r="G443" s="21">
        <v>78</v>
      </c>
      <c r="H443" s="23">
        <v>3.25</v>
      </c>
      <c r="I443" s="21">
        <v>66</v>
      </c>
      <c r="J443" s="21">
        <v>9</v>
      </c>
      <c r="K443" s="23">
        <v>0.11538461538461539</v>
      </c>
      <c r="L443" s="21">
        <v>16</v>
      </c>
      <c r="M443" s="21">
        <v>14</v>
      </c>
      <c r="N443" s="21">
        <v>2</v>
      </c>
      <c r="O443" s="21">
        <v>0</v>
      </c>
      <c r="P443" s="21">
        <v>0</v>
      </c>
      <c r="Q443" s="21">
        <v>7</v>
      </c>
      <c r="R443" s="21">
        <v>12</v>
      </c>
      <c r="S443" s="24">
        <v>0.15384615384615385</v>
      </c>
      <c r="T443" s="21">
        <v>12</v>
      </c>
      <c r="U443" s="24">
        <v>0.15384615384615385</v>
      </c>
      <c r="V443" s="21">
        <v>24</v>
      </c>
      <c r="W443" s="24">
        <v>0.30769230769230771</v>
      </c>
      <c r="X443" s="21">
        <v>0</v>
      </c>
      <c r="Y443" s="21">
        <v>2</v>
      </c>
      <c r="Z443" s="22">
        <v>0.24199999999999999</v>
      </c>
      <c r="AA443" s="23">
        <v>0.29629629629629628</v>
      </c>
      <c r="AB443" s="22">
        <v>0.35899999999999999</v>
      </c>
      <c r="AC443" s="22">
        <v>0.27300000000000002</v>
      </c>
      <c r="AD443" s="22">
        <v>0.63200000000000001</v>
      </c>
      <c r="AE443" s="22">
        <v>3.1000000000000028E-2</v>
      </c>
      <c r="AF443" s="21">
        <v>0</v>
      </c>
      <c r="AG443" s="21">
        <v>0</v>
      </c>
      <c r="AH443" s="21">
        <v>0</v>
      </c>
      <c r="AI443" s="21">
        <v>18</v>
      </c>
      <c r="AJ443" s="21">
        <v>2</v>
      </c>
      <c r="AK443" s="21">
        <v>1</v>
      </c>
      <c r="AL443" s="21">
        <v>23</v>
      </c>
      <c r="AM443" s="21">
        <v>12</v>
      </c>
      <c r="AN443" s="20" t="s">
        <v>1631</v>
      </c>
      <c r="AO443" s="23">
        <v>6.7692307692307692</v>
      </c>
      <c r="AP443" s="21">
        <v>66.187415213240115</v>
      </c>
      <c r="AQ443" s="22">
        <v>0.2984615384615385</v>
      </c>
      <c r="AR443" s="23">
        <v>-3.1509969591147442</v>
      </c>
      <c r="AS443" s="23">
        <v>9.5583002797622783</v>
      </c>
      <c r="AT443">
        <v>66.566190162531655</v>
      </c>
      <c r="AU443">
        <v>0.99430979978925182</v>
      </c>
      <c r="AV443">
        <v>54</v>
      </c>
      <c r="AW443" s="30">
        <v>1.4444444444444444</v>
      </c>
      <c r="AX443" s="29">
        <v>0.44444444444444442</v>
      </c>
      <c r="AY443" t="s">
        <v>1224</v>
      </c>
      <c r="AZ443" s="20" t="s">
        <v>152</v>
      </c>
      <c r="BA443" s="20" t="s">
        <v>81</v>
      </c>
      <c r="BB443" s="20" t="s">
        <v>1057</v>
      </c>
      <c r="BC443" s="20">
        <v>54</v>
      </c>
      <c r="BD443" s="23">
        <v>-4.0397396911727487E-2</v>
      </c>
    </row>
    <row r="444" spans="1:56" x14ac:dyDescent="0.3">
      <c r="A444" t="s">
        <v>18</v>
      </c>
      <c r="B444" s="20" t="s">
        <v>943</v>
      </c>
      <c r="C444" s="20" t="s">
        <v>595</v>
      </c>
      <c r="D444" s="20" t="s">
        <v>91</v>
      </c>
      <c r="E444" s="20" t="s">
        <v>101</v>
      </c>
      <c r="F444" s="21">
        <v>18</v>
      </c>
      <c r="G444" s="21">
        <v>63</v>
      </c>
      <c r="H444" s="23">
        <v>3.5</v>
      </c>
      <c r="I444" s="21">
        <v>53</v>
      </c>
      <c r="J444" s="21">
        <v>9</v>
      </c>
      <c r="K444" s="23">
        <v>0.14285714285714285</v>
      </c>
      <c r="L444" s="21">
        <v>6</v>
      </c>
      <c r="M444" s="21">
        <v>5</v>
      </c>
      <c r="N444" s="21">
        <v>1</v>
      </c>
      <c r="O444" s="21">
        <v>0</v>
      </c>
      <c r="P444" s="21">
        <v>0</v>
      </c>
      <c r="Q444" s="21">
        <v>3</v>
      </c>
      <c r="R444" s="21">
        <v>9</v>
      </c>
      <c r="S444" s="24">
        <v>0.14285714285714285</v>
      </c>
      <c r="T444" s="21">
        <v>24</v>
      </c>
      <c r="U444" s="24">
        <v>0.38095238095238093</v>
      </c>
      <c r="V444" s="21">
        <v>33</v>
      </c>
      <c r="W444" s="24">
        <v>0.52380952380952384</v>
      </c>
      <c r="X444" s="21">
        <v>3</v>
      </c>
      <c r="Y444" s="21">
        <v>0</v>
      </c>
      <c r="Z444" s="22">
        <v>0.113</v>
      </c>
      <c r="AA444" s="23">
        <v>0.2</v>
      </c>
      <c r="AB444" s="22">
        <v>0.23799999999999999</v>
      </c>
      <c r="AC444" s="22">
        <v>0.13200000000000001</v>
      </c>
      <c r="AD444" s="22">
        <v>0.37</v>
      </c>
      <c r="AE444" s="22">
        <v>1.9000000000000003E-2</v>
      </c>
      <c r="AF444" s="21">
        <v>0</v>
      </c>
      <c r="AG444" s="21">
        <v>1</v>
      </c>
      <c r="AH444" s="21">
        <v>0</v>
      </c>
      <c r="AI444" s="21">
        <v>7</v>
      </c>
      <c r="AJ444" s="21">
        <v>1</v>
      </c>
      <c r="AK444" s="21">
        <v>0</v>
      </c>
      <c r="AL444" s="21">
        <v>4</v>
      </c>
      <c r="AM444" s="21">
        <v>19</v>
      </c>
      <c r="AN444" s="20" t="s">
        <v>1353</v>
      </c>
      <c r="AO444" s="23">
        <v>2.7190476190476192</v>
      </c>
      <c r="AP444" s="21">
        <v>-2.8085698817153837</v>
      </c>
      <c r="AQ444" s="22">
        <v>0.18936507936507935</v>
      </c>
      <c r="AR444" s="23">
        <v>-8.5216246342013768</v>
      </c>
      <c r="AS444" s="23">
        <v>1.7435769818146796</v>
      </c>
      <c r="AT444">
        <v>-2.8246426639973499</v>
      </c>
      <c r="AU444">
        <v>0.99430979978925182</v>
      </c>
      <c r="AV444">
        <v>54</v>
      </c>
      <c r="AW444" s="30">
        <v>1.1666666666666667</v>
      </c>
      <c r="AX444" s="29">
        <v>0.33333333333333331</v>
      </c>
      <c r="AY444" t="s">
        <v>1224</v>
      </c>
      <c r="AZ444" s="20" t="s">
        <v>354</v>
      </c>
      <c r="BA444" s="20" t="s">
        <v>81</v>
      </c>
      <c r="BB444" s="20" t="s">
        <v>821</v>
      </c>
      <c r="BC444" s="20">
        <v>30</v>
      </c>
      <c r="BD444" s="23">
        <v>-0.13526388308256154</v>
      </c>
    </row>
    <row r="445" spans="1:56" x14ac:dyDescent="0.3">
      <c r="A445" t="s">
        <v>18</v>
      </c>
      <c r="B445" s="20" t="s">
        <v>121</v>
      </c>
      <c r="C445" s="20" t="s">
        <v>603</v>
      </c>
      <c r="D445" s="20" t="s">
        <v>109</v>
      </c>
      <c r="E445" s="20" t="s">
        <v>113</v>
      </c>
      <c r="F445" s="21">
        <v>14</v>
      </c>
      <c r="G445" s="21">
        <v>50</v>
      </c>
      <c r="H445" s="23">
        <v>3.5714285714285716</v>
      </c>
      <c r="I445" s="21">
        <v>42</v>
      </c>
      <c r="J445" s="21">
        <v>5</v>
      </c>
      <c r="K445" s="23">
        <v>0.1</v>
      </c>
      <c r="L445" s="21">
        <v>4</v>
      </c>
      <c r="M445" s="21">
        <v>3</v>
      </c>
      <c r="N445" s="21">
        <v>0</v>
      </c>
      <c r="O445" s="21">
        <v>0</v>
      </c>
      <c r="P445" s="21">
        <v>1</v>
      </c>
      <c r="Q445" s="21">
        <v>8</v>
      </c>
      <c r="R445" s="21">
        <v>8</v>
      </c>
      <c r="S445" s="24">
        <v>0.16</v>
      </c>
      <c r="T445" s="21">
        <v>21</v>
      </c>
      <c r="U445" s="24">
        <v>0.42</v>
      </c>
      <c r="V445" s="21">
        <v>30</v>
      </c>
      <c r="W445" s="24">
        <v>0.6</v>
      </c>
      <c r="X445" s="21">
        <v>0</v>
      </c>
      <c r="Y445" s="21">
        <v>0</v>
      </c>
      <c r="Z445" s="22">
        <v>9.5000000000000001E-2</v>
      </c>
      <c r="AA445" s="23">
        <v>0.15</v>
      </c>
      <c r="AB445" s="22">
        <v>0.24</v>
      </c>
      <c r="AC445" s="22">
        <v>0.16700000000000001</v>
      </c>
      <c r="AD445" s="22">
        <v>0.40700000000000003</v>
      </c>
      <c r="AE445" s="22">
        <v>7.2000000000000008E-2</v>
      </c>
      <c r="AF445" s="21">
        <v>0</v>
      </c>
      <c r="AG445" s="21">
        <v>0</v>
      </c>
      <c r="AH445" s="21">
        <v>0</v>
      </c>
      <c r="AI445" s="21">
        <v>7</v>
      </c>
      <c r="AJ445" s="21">
        <v>1</v>
      </c>
      <c r="AK445" s="21">
        <v>0</v>
      </c>
      <c r="AL445" s="21">
        <v>6</v>
      </c>
      <c r="AM445" s="21">
        <v>9</v>
      </c>
      <c r="AN445" s="20" t="s">
        <v>369</v>
      </c>
      <c r="AO445" s="23">
        <v>2.1792000000000002</v>
      </c>
      <c r="AP445" s="21">
        <v>6.9903549743253413</v>
      </c>
      <c r="AQ445" s="22">
        <v>0.20579999999999998</v>
      </c>
      <c r="AR445" s="23">
        <v>-6.0486323873923968</v>
      </c>
      <c r="AS445" s="23">
        <v>2.0983530221441562</v>
      </c>
      <c r="AT445">
        <v>7.0303591253017688</v>
      </c>
      <c r="AU445">
        <v>0.99430979978925182</v>
      </c>
      <c r="AV445">
        <v>54</v>
      </c>
      <c r="AW445" s="30">
        <v>0.92592592592592593</v>
      </c>
      <c r="AX445" s="29">
        <v>0.25925925925925924</v>
      </c>
      <c r="AY445" t="s">
        <v>1224</v>
      </c>
      <c r="AZ445" s="20" t="s">
        <v>361</v>
      </c>
      <c r="BA445" s="20" t="s">
        <v>81</v>
      </c>
      <c r="BB445" s="20" t="s">
        <v>829</v>
      </c>
      <c r="BC445" s="20">
        <v>20</v>
      </c>
      <c r="BD445" s="23">
        <v>-0.12097264774784794</v>
      </c>
    </row>
    <row r="446" spans="1:56" x14ac:dyDescent="0.3">
      <c r="A446" t="s">
        <v>18</v>
      </c>
      <c r="B446" s="20" t="s">
        <v>164</v>
      </c>
      <c r="C446" s="20" t="s">
        <v>1538</v>
      </c>
      <c r="D446" s="20" t="s">
        <v>100</v>
      </c>
      <c r="E446" s="20" t="s">
        <v>105</v>
      </c>
      <c r="F446" s="21">
        <v>9</v>
      </c>
      <c r="G446" s="21">
        <v>42</v>
      </c>
      <c r="H446" s="23">
        <v>4.666666666666667</v>
      </c>
      <c r="I446" s="21">
        <v>34</v>
      </c>
      <c r="J446" s="21">
        <v>8</v>
      </c>
      <c r="K446" s="23">
        <v>0.19047619047619047</v>
      </c>
      <c r="L446" s="21">
        <v>9</v>
      </c>
      <c r="M446" s="21">
        <v>5</v>
      </c>
      <c r="N446" s="21">
        <v>1</v>
      </c>
      <c r="O446" s="21">
        <v>0</v>
      </c>
      <c r="P446" s="21">
        <v>3</v>
      </c>
      <c r="Q446" s="21">
        <v>10</v>
      </c>
      <c r="R446" s="21">
        <v>7</v>
      </c>
      <c r="S446" s="24">
        <v>0.16666666666666666</v>
      </c>
      <c r="T446" s="21">
        <v>9</v>
      </c>
      <c r="U446" s="24">
        <v>0.21428571428571427</v>
      </c>
      <c r="V446" s="21">
        <v>19</v>
      </c>
      <c r="W446" s="24">
        <v>0.45238095238095238</v>
      </c>
      <c r="X446" s="21">
        <v>0</v>
      </c>
      <c r="Y446" s="21">
        <v>1</v>
      </c>
      <c r="Z446" s="22">
        <v>0.26500000000000001</v>
      </c>
      <c r="AA446" s="23">
        <v>0.27272727272727271</v>
      </c>
      <c r="AB446" s="22">
        <v>0.40500000000000003</v>
      </c>
      <c r="AC446" s="22">
        <v>0.55900000000000005</v>
      </c>
      <c r="AD446" s="22">
        <v>0.96400000000000008</v>
      </c>
      <c r="AE446" s="22">
        <v>0.29400000000000004</v>
      </c>
      <c r="AF446" s="21">
        <v>1</v>
      </c>
      <c r="AG446" s="21">
        <v>0</v>
      </c>
      <c r="AH446" s="21">
        <v>0</v>
      </c>
      <c r="AI446" s="21">
        <v>19</v>
      </c>
      <c r="AJ446" s="21">
        <v>4</v>
      </c>
      <c r="AK446" s="21">
        <v>1</v>
      </c>
      <c r="AL446" s="21">
        <v>9</v>
      </c>
      <c r="AM446" s="21">
        <v>6</v>
      </c>
      <c r="AN446" s="20" t="s">
        <v>374</v>
      </c>
      <c r="AO446" s="23">
        <v>7.5285714285714285</v>
      </c>
      <c r="AP446" s="21">
        <v>154.01023319462865</v>
      </c>
      <c r="AQ446" s="22">
        <v>0.41833333333333333</v>
      </c>
      <c r="AR446" s="23">
        <v>2.6812357511121272</v>
      </c>
      <c r="AS446" s="23">
        <v>9.5247034951228322</v>
      </c>
      <c r="AT446">
        <v>154.89159739476747</v>
      </c>
      <c r="AU446">
        <v>0.99430979978925182</v>
      </c>
      <c r="AV446">
        <v>54</v>
      </c>
      <c r="AW446" s="30">
        <v>0.77777777777777779</v>
      </c>
      <c r="AX446" s="29">
        <v>0.16666666666666666</v>
      </c>
      <c r="AY446" t="s">
        <v>1224</v>
      </c>
      <c r="AZ446" s="20" t="s">
        <v>1539</v>
      </c>
      <c r="BA446" s="20" t="s">
        <v>81</v>
      </c>
      <c r="BB446" s="20" t="s">
        <v>1540</v>
      </c>
      <c r="BC446" s="20">
        <v>22</v>
      </c>
      <c r="BD446" s="23">
        <v>6.3838946455050644E-2</v>
      </c>
    </row>
    <row r="447" spans="1:56" x14ac:dyDescent="0.3">
      <c r="A447" t="s">
        <v>18</v>
      </c>
      <c r="B447" s="20" t="s">
        <v>943</v>
      </c>
      <c r="C447" s="20" t="s">
        <v>599</v>
      </c>
      <c r="D447" s="20" t="s">
        <v>91</v>
      </c>
      <c r="E447" s="20" t="s">
        <v>105</v>
      </c>
      <c r="F447" s="21">
        <v>11</v>
      </c>
      <c r="G447" s="21">
        <v>45</v>
      </c>
      <c r="H447" s="23">
        <v>4.0909090909090908</v>
      </c>
      <c r="I447" s="21">
        <v>32</v>
      </c>
      <c r="J447" s="21">
        <v>9</v>
      </c>
      <c r="K447" s="23">
        <v>0.2</v>
      </c>
      <c r="L447" s="21">
        <v>6</v>
      </c>
      <c r="M447" s="21">
        <v>4</v>
      </c>
      <c r="N447" s="21">
        <v>2</v>
      </c>
      <c r="O447" s="21">
        <v>0</v>
      </c>
      <c r="P447" s="21">
        <v>0</v>
      </c>
      <c r="Q447" s="21">
        <v>2</v>
      </c>
      <c r="R447" s="21">
        <v>10</v>
      </c>
      <c r="S447" s="24">
        <v>0.22222222222222221</v>
      </c>
      <c r="T447" s="21">
        <v>7</v>
      </c>
      <c r="U447" s="24">
        <v>0.15555555555555556</v>
      </c>
      <c r="V447" s="21">
        <v>17</v>
      </c>
      <c r="W447" s="24">
        <v>0.37777777777777777</v>
      </c>
      <c r="X447" s="21">
        <v>4</v>
      </c>
      <c r="Y447" s="21">
        <v>1</v>
      </c>
      <c r="Z447" s="22">
        <v>0.188</v>
      </c>
      <c r="AA447" s="23">
        <v>0.24</v>
      </c>
      <c r="AB447" s="22">
        <v>0.42199999999999999</v>
      </c>
      <c r="AC447" s="22">
        <v>0.25</v>
      </c>
      <c r="AD447" s="22">
        <v>0.67199999999999993</v>
      </c>
      <c r="AE447" s="22">
        <v>6.2E-2</v>
      </c>
      <c r="AF447" s="21">
        <v>3</v>
      </c>
      <c r="AG447" s="21">
        <v>0</v>
      </c>
      <c r="AH447" s="21">
        <v>0</v>
      </c>
      <c r="AI447" s="21">
        <v>8</v>
      </c>
      <c r="AJ447" s="21">
        <v>2</v>
      </c>
      <c r="AK447" s="21">
        <v>0</v>
      </c>
      <c r="AL447" s="21">
        <v>14</v>
      </c>
      <c r="AM447" s="21">
        <v>4</v>
      </c>
      <c r="AN447" s="20" t="s">
        <v>1261</v>
      </c>
      <c r="AO447" s="23">
        <v>5.3839999999999995</v>
      </c>
      <c r="AP447" s="21">
        <v>76.558198182674445</v>
      </c>
      <c r="AQ447" s="22">
        <v>0.3368888888888889</v>
      </c>
      <c r="AR447" s="23">
        <v>-0.31420393126185131</v>
      </c>
      <c r="AS447" s="23">
        <v>7.0180829373210463</v>
      </c>
      <c r="AT447">
        <v>76.996322674181911</v>
      </c>
      <c r="AU447">
        <v>0.99430979978925182</v>
      </c>
      <c r="AV447">
        <v>54</v>
      </c>
      <c r="AW447" s="30">
        <v>0.83333333333333337</v>
      </c>
      <c r="AX447" s="29">
        <v>0.20370370370370369</v>
      </c>
      <c r="AY447" t="s">
        <v>1224</v>
      </c>
      <c r="AZ447" s="20" t="s">
        <v>358</v>
      </c>
      <c r="BA447" s="20" t="s">
        <v>81</v>
      </c>
      <c r="BB447" s="20" t="s">
        <v>825</v>
      </c>
      <c r="BC447" s="20">
        <v>25</v>
      </c>
      <c r="BD447" s="23">
        <v>-6.9823095835966961E-3</v>
      </c>
    </row>
    <row r="448" spans="1:56" x14ac:dyDescent="0.3">
      <c r="A448" t="s">
        <v>18</v>
      </c>
      <c r="B448" s="20" t="s">
        <v>93</v>
      </c>
      <c r="C448" s="20" t="s">
        <v>1535</v>
      </c>
      <c r="D448" s="20" t="s">
        <v>100</v>
      </c>
      <c r="E448" s="20" t="s">
        <v>101</v>
      </c>
      <c r="F448" s="21">
        <v>8</v>
      </c>
      <c r="G448" s="21">
        <v>40</v>
      </c>
      <c r="H448" s="23">
        <v>5</v>
      </c>
      <c r="I448" s="21">
        <v>30</v>
      </c>
      <c r="J448" s="21">
        <v>9</v>
      </c>
      <c r="K448" s="23">
        <v>0.22500000000000001</v>
      </c>
      <c r="L448" s="21">
        <v>11</v>
      </c>
      <c r="M448" s="21">
        <v>9</v>
      </c>
      <c r="N448" s="21">
        <v>2</v>
      </c>
      <c r="O448" s="21">
        <v>0</v>
      </c>
      <c r="P448" s="21">
        <v>0</v>
      </c>
      <c r="Q448" s="21">
        <v>1</v>
      </c>
      <c r="R448" s="21">
        <v>9</v>
      </c>
      <c r="S448" s="24">
        <v>0.22500000000000001</v>
      </c>
      <c r="T448" s="21">
        <v>2</v>
      </c>
      <c r="U448" s="24">
        <v>0.05</v>
      </c>
      <c r="V448" s="21">
        <v>11</v>
      </c>
      <c r="W448" s="24">
        <v>0.27500000000000002</v>
      </c>
      <c r="X448" s="21">
        <v>3</v>
      </c>
      <c r="Y448" s="21">
        <v>2</v>
      </c>
      <c r="Z448" s="22">
        <v>0.36699999999999999</v>
      </c>
      <c r="AA448" s="23">
        <v>0.39285714285714285</v>
      </c>
      <c r="AB448" s="22">
        <v>0.52500000000000002</v>
      </c>
      <c r="AC448" s="22">
        <v>0.433</v>
      </c>
      <c r="AD448" s="22">
        <v>0.95799999999999996</v>
      </c>
      <c r="AE448" s="22">
        <v>6.6000000000000003E-2</v>
      </c>
      <c r="AF448" s="21">
        <v>1</v>
      </c>
      <c r="AG448" s="21">
        <v>0</v>
      </c>
      <c r="AH448" s="21">
        <v>0</v>
      </c>
      <c r="AI448" s="21">
        <v>13</v>
      </c>
      <c r="AJ448" s="21">
        <v>2</v>
      </c>
      <c r="AK448" s="21">
        <v>0</v>
      </c>
      <c r="AL448" s="21">
        <v>11</v>
      </c>
      <c r="AM448" s="21">
        <v>3</v>
      </c>
      <c r="AN448" s="20" t="s">
        <v>1632</v>
      </c>
      <c r="AO448" s="23">
        <v>8.1509999999999998</v>
      </c>
      <c r="AP448" s="21">
        <v>151.98086530273292</v>
      </c>
      <c r="AQ448" s="22">
        <v>0.43699999999999994</v>
      </c>
      <c r="AR448" s="23">
        <v>3.2028332205208643</v>
      </c>
      <c r="AS448" s="23">
        <v>9.7204215481501066</v>
      </c>
      <c r="AT448">
        <v>152.85061590959469</v>
      </c>
      <c r="AU448">
        <v>0.99430979978925182</v>
      </c>
      <c r="AV448">
        <v>54</v>
      </c>
      <c r="AW448" s="30">
        <v>0.7407407407407407</v>
      </c>
      <c r="AX448" s="29">
        <v>0.14814814814814814</v>
      </c>
      <c r="AY448" t="s">
        <v>1224</v>
      </c>
      <c r="AZ448" s="20" t="s">
        <v>1536</v>
      </c>
      <c r="BA448" s="20" t="s">
        <v>81</v>
      </c>
      <c r="BB448" s="20" t="s">
        <v>1537</v>
      </c>
      <c r="BC448" s="20">
        <v>28</v>
      </c>
      <c r="BD448" s="23">
        <v>8.0070830513021607E-2</v>
      </c>
    </row>
    <row r="449" spans="1:56" x14ac:dyDescent="0.3">
      <c r="A449" t="s">
        <v>18</v>
      </c>
      <c r="B449" s="20" t="s">
        <v>157</v>
      </c>
      <c r="C449" s="20" t="s">
        <v>1451</v>
      </c>
      <c r="D449" s="20" t="s">
        <v>156</v>
      </c>
      <c r="E449" s="20" t="s">
        <v>113</v>
      </c>
      <c r="F449" s="21">
        <v>7</v>
      </c>
      <c r="G449" s="21">
        <v>26</v>
      </c>
      <c r="H449" s="23">
        <v>3.7142857142857144</v>
      </c>
      <c r="I449" s="21">
        <v>19</v>
      </c>
      <c r="J449" s="21">
        <v>3</v>
      </c>
      <c r="K449" s="23">
        <v>0.11538461538461539</v>
      </c>
      <c r="L449" s="21">
        <v>5</v>
      </c>
      <c r="M449" s="21">
        <v>5</v>
      </c>
      <c r="N449" s="21">
        <v>0</v>
      </c>
      <c r="O449" s="21">
        <v>0</v>
      </c>
      <c r="P449" s="21">
        <v>0</v>
      </c>
      <c r="Q449" s="21">
        <v>6</v>
      </c>
      <c r="R449" s="21">
        <v>5</v>
      </c>
      <c r="S449" s="24">
        <v>0.19230769230769232</v>
      </c>
      <c r="T449" s="21">
        <v>5</v>
      </c>
      <c r="U449" s="24">
        <v>0.19230769230769232</v>
      </c>
      <c r="V449" s="21">
        <v>10</v>
      </c>
      <c r="W449" s="24">
        <v>0.38461538461538464</v>
      </c>
      <c r="X449" s="21">
        <v>0</v>
      </c>
      <c r="Y449" s="21">
        <v>0</v>
      </c>
      <c r="Z449" s="22">
        <v>0.26300000000000001</v>
      </c>
      <c r="AA449" s="23">
        <v>0.33333333333333331</v>
      </c>
      <c r="AB449" s="22">
        <v>0.42299999999999999</v>
      </c>
      <c r="AC449" s="22">
        <v>0.26300000000000001</v>
      </c>
      <c r="AD449" s="22">
        <v>0.68599999999999994</v>
      </c>
      <c r="AE449" s="22">
        <v>0</v>
      </c>
      <c r="AF449" s="21">
        <v>1</v>
      </c>
      <c r="AG449" s="21">
        <v>1</v>
      </c>
      <c r="AH449" s="21">
        <v>0</v>
      </c>
      <c r="AI449" s="21">
        <v>5</v>
      </c>
      <c r="AJ449" s="21">
        <v>0</v>
      </c>
      <c r="AK449" s="21">
        <v>1</v>
      </c>
      <c r="AL449" s="21">
        <v>6</v>
      </c>
      <c r="AM449" s="21">
        <v>4</v>
      </c>
      <c r="AN449" s="20" t="s">
        <v>374</v>
      </c>
      <c r="AO449" s="23">
        <v>2.7230769230769232</v>
      </c>
      <c r="AP449" s="21">
        <v>80.265009277970407</v>
      </c>
      <c r="AQ449" s="22">
        <v>0.33153846153846156</v>
      </c>
      <c r="AR449" s="23">
        <v>-0.30250623274839322</v>
      </c>
      <c r="AS449" s="23">
        <v>3.933926180210614</v>
      </c>
      <c r="AT449">
        <v>80.724346974135145</v>
      </c>
      <c r="AU449">
        <v>0.99430979978925182</v>
      </c>
      <c r="AV449">
        <v>54</v>
      </c>
      <c r="AW449" s="30">
        <v>0.48148148148148145</v>
      </c>
      <c r="AX449" s="29">
        <v>0.12962962962962962</v>
      </c>
      <c r="AY449" t="s">
        <v>1224</v>
      </c>
      <c r="AZ449" s="20" t="s">
        <v>1452</v>
      </c>
      <c r="BA449" s="20" t="s">
        <v>81</v>
      </c>
      <c r="BB449" s="20" t="s">
        <v>1453</v>
      </c>
      <c r="BC449" s="20">
        <v>15</v>
      </c>
      <c r="BD449" s="23">
        <v>-1.1634855105707432E-2</v>
      </c>
    </row>
    <row r="450" spans="1:56" x14ac:dyDescent="0.3">
      <c r="A450" t="s">
        <v>18</v>
      </c>
      <c r="B450" s="20" t="s">
        <v>943</v>
      </c>
      <c r="C450" s="20" t="s">
        <v>1164</v>
      </c>
      <c r="D450" s="20" t="s">
        <v>109</v>
      </c>
      <c r="E450" s="20" t="s">
        <v>105</v>
      </c>
      <c r="F450" s="21">
        <v>4</v>
      </c>
      <c r="G450" s="21">
        <v>11</v>
      </c>
      <c r="H450" s="23">
        <v>2.75</v>
      </c>
      <c r="I450" s="21">
        <v>9</v>
      </c>
      <c r="J450" s="21">
        <v>2</v>
      </c>
      <c r="K450" s="23">
        <v>0.18181818181818182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1">
        <v>0</v>
      </c>
      <c r="R450" s="21">
        <v>2</v>
      </c>
      <c r="S450" s="24">
        <v>0.18181818181818182</v>
      </c>
      <c r="T450" s="21">
        <v>2</v>
      </c>
      <c r="U450" s="24">
        <v>0.18181818181818182</v>
      </c>
      <c r="V450" s="21">
        <v>4</v>
      </c>
      <c r="W450" s="24">
        <v>0.36363636363636365</v>
      </c>
      <c r="X450" s="21">
        <v>0</v>
      </c>
      <c r="Y450" s="21">
        <v>0</v>
      </c>
      <c r="Z450" s="22">
        <v>0</v>
      </c>
      <c r="AA450" s="23">
        <v>0</v>
      </c>
      <c r="AB450" s="22">
        <v>0.182</v>
      </c>
      <c r="AC450" s="22">
        <v>0</v>
      </c>
      <c r="AD450" s="22">
        <v>0.182</v>
      </c>
      <c r="AE450" s="22">
        <v>0</v>
      </c>
      <c r="AF450" s="21">
        <v>0</v>
      </c>
      <c r="AG450" s="21">
        <v>0</v>
      </c>
      <c r="AH450" s="21">
        <v>0</v>
      </c>
      <c r="AI450" s="21">
        <v>0</v>
      </c>
      <c r="AJ450" s="21">
        <v>0</v>
      </c>
      <c r="AK450" s="21">
        <v>0</v>
      </c>
      <c r="AL450" s="21">
        <v>4</v>
      </c>
      <c r="AM450" s="21">
        <v>2</v>
      </c>
      <c r="AN450" s="20" t="s">
        <v>367</v>
      </c>
      <c r="AO450" s="23">
        <v>9.4545454545454544E-2</v>
      </c>
      <c r="AP450" s="21">
        <v>-52.429948039678798</v>
      </c>
      <c r="AQ450" s="22">
        <v>0.12545454545454546</v>
      </c>
      <c r="AR450" s="23">
        <v>-2.099220864356762</v>
      </c>
      <c r="AS450" s="23">
        <v>-0.30688407425872033</v>
      </c>
      <c r="AT450">
        <v>-52.729992252707909</v>
      </c>
      <c r="AU450">
        <v>0.99430979978925182</v>
      </c>
      <c r="AV450">
        <v>54</v>
      </c>
      <c r="AW450" s="30">
        <v>0.20370370370370369</v>
      </c>
      <c r="AX450" s="29">
        <v>7.407407407407407E-2</v>
      </c>
      <c r="AY450" t="s">
        <v>1224</v>
      </c>
      <c r="AZ450" s="20" t="s">
        <v>1163</v>
      </c>
      <c r="BA450" s="20" t="s">
        <v>81</v>
      </c>
      <c r="BB450" s="20" t="s">
        <v>1165</v>
      </c>
      <c r="BC450" s="20">
        <v>7</v>
      </c>
      <c r="BD450" s="23">
        <v>-0.19083826039606927</v>
      </c>
    </row>
    <row r="451" spans="1:56" x14ac:dyDescent="0.3">
      <c r="A451" t="s">
        <v>18</v>
      </c>
      <c r="B451" s="20" t="s">
        <v>943</v>
      </c>
      <c r="C451" s="20" t="s">
        <v>1480</v>
      </c>
      <c r="D451" s="20" t="s">
        <v>156</v>
      </c>
      <c r="E451" s="20" t="s">
        <v>105</v>
      </c>
      <c r="F451" s="21">
        <v>2</v>
      </c>
      <c r="G451" s="21">
        <v>3</v>
      </c>
      <c r="H451" s="23">
        <v>1.5</v>
      </c>
      <c r="I451" s="21">
        <v>2</v>
      </c>
      <c r="J451" s="21">
        <v>1</v>
      </c>
      <c r="K451" s="23">
        <v>0.33333333333333331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1">
        <v>0</v>
      </c>
      <c r="R451" s="21">
        <v>0</v>
      </c>
      <c r="S451" s="24">
        <v>0</v>
      </c>
      <c r="T451" s="21">
        <v>0</v>
      </c>
      <c r="U451" s="24">
        <v>0</v>
      </c>
      <c r="V451" s="21">
        <v>0</v>
      </c>
      <c r="W451" s="24">
        <v>0</v>
      </c>
      <c r="X451" s="21">
        <v>0</v>
      </c>
      <c r="Y451" s="21">
        <v>0</v>
      </c>
      <c r="Z451" s="22">
        <v>0</v>
      </c>
      <c r="AA451" s="23">
        <v>0</v>
      </c>
      <c r="AB451" s="22">
        <v>0</v>
      </c>
      <c r="AC451" s="22">
        <v>0</v>
      </c>
      <c r="AD451" s="22">
        <v>0</v>
      </c>
      <c r="AE451" s="22">
        <v>0</v>
      </c>
      <c r="AF451" s="21">
        <v>0</v>
      </c>
      <c r="AG451" s="21">
        <v>0</v>
      </c>
      <c r="AH451" s="21">
        <v>1</v>
      </c>
      <c r="AI451" s="21">
        <v>0</v>
      </c>
      <c r="AJ451" s="21">
        <v>0</v>
      </c>
      <c r="AK451" s="21">
        <v>0</v>
      </c>
      <c r="AL451" s="21">
        <v>2</v>
      </c>
      <c r="AM451" s="21">
        <v>0</v>
      </c>
      <c r="AN451" s="20" t="s">
        <v>96</v>
      </c>
      <c r="AO451" s="23">
        <v>0</v>
      </c>
      <c r="AP451" s="21">
        <v>-100</v>
      </c>
      <c r="AQ451" s="22">
        <v>0</v>
      </c>
      <c r="AR451" s="23">
        <v>-0.89978750846093525</v>
      </c>
      <c r="AS451" s="23">
        <v>-0.41096838388874202</v>
      </c>
      <c r="AT451">
        <v>-100.57227638830012</v>
      </c>
      <c r="AU451">
        <v>0.99430979978925182</v>
      </c>
      <c r="AV451">
        <v>54</v>
      </c>
      <c r="AW451" s="30">
        <v>5.5555555555555552E-2</v>
      </c>
      <c r="AX451" s="29">
        <v>3.7037037037037035E-2</v>
      </c>
      <c r="AY451" t="s">
        <v>1224</v>
      </c>
      <c r="AZ451" s="20" t="s">
        <v>1481</v>
      </c>
      <c r="BA451" s="20" t="s">
        <v>81</v>
      </c>
      <c r="BB451" s="20" t="s">
        <v>1482</v>
      </c>
      <c r="BC451" s="20">
        <v>2</v>
      </c>
      <c r="BD451" s="23">
        <v>-0.2999291694869784</v>
      </c>
    </row>
    <row r="452" spans="1:56" x14ac:dyDescent="0.3">
      <c r="A452" s="33" t="s">
        <v>96</v>
      </c>
      <c r="B452" s="33"/>
      <c r="C452" s="33" t="s">
        <v>1093</v>
      </c>
      <c r="D452" s="33"/>
      <c r="E452" s="37"/>
      <c r="F452" s="33"/>
      <c r="G452" s="33"/>
      <c r="H452" s="33"/>
      <c r="I452" s="33"/>
      <c r="J452" s="33"/>
      <c r="K452" s="34">
        <f>SUBTOTAL(109,Player___Hitting_Stats1[G])</f>
        <v>10336</v>
      </c>
      <c r="L452" s="34">
        <f>SUBTOTAL(109,Player___Hitting_Stats1[PA])</f>
        <v>38936</v>
      </c>
      <c r="M452" s="35">
        <f>L452/K452</f>
        <v>3.76702786377709</v>
      </c>
      <c r="N452" s="34"/>
      <c r="O452" s="36"/>
      <c r="P452" s="35"/>
      <c r="Q452" s="34">
        <f>SUBTOTAL(109,Player___Hitting_Stats1[AB])</f>
        <v>31982</v>
      </c>
      <c r="R452" s="34">
        <f>SUBTOTAL(109,Player___Hitting_Stats1[BIP])</f>
        <v>24111</v>
      </c>
      <c r="S452" s="34">
        <f>SUBTOTAL(109,Player___Hitting_Stats1[R])</f>
        <v>6345</v>
      </c>
      <c r="T452" s="35"/>
      <c r="U452" s="34"/>
      <c r="V452" s="34"/>
      <c r="W452" s="34"/>
      <c r="X452" s="34"/>
      <c r="Y452" s="34"/>
      <c r="Z452" s="34"/>
      <c r="AA452" s="34"/>
      <c r="AB452" s="36"/>
      <c r="AC452" s="34"/>
      <c r="AD452" s="36"/>
      <c r="AE452" s="34"/>
      <c r="AF452" s="36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3"/>
      <c r="AR452" s="37"/>
      <c r="AS452" s="37"/>
      <c r="AT452" s="37"/>
      <c r="AU452" s="37"/>
      <c r="AV452" s="34"/>
      <c r="AW452" s="34"/>
      <c r="AX452" s="35"/>
      <c r="AY452" s="37"/>
      <c r="AZ452" s="35"/>
      <c r="BA452" s="37"/>
      <c r="BB452" s="37"/>
      <c r="BC452" s="37"/>
      <c r="BD452" s="37"/>
    </row>
  </sheetData>
  <phoneticPr fontId="1" type="noConversion"/>
  <conditionalFormatting sqref="A2:BD451">
    <cfRule type="expression" dxfId="183" priority="4632">
      <formula>$BA2="JNT"</formula>
    </cfRule>
    <cfRule type="expression" dxfId="182" priority="4644">
      <formula>$BA2="THR"</formula>
    </cfRule>
    <cfRule type="expression" dxfId="181" priority="4631">
      <formula>$BA2="FCR"</formula>
    </cfRule>
    <cfRule type="expression" dxfId="180" priority="4630">
      <formula>$BA2="DUB"</formula>
    </cfRule>
    <cfRule type="expression" dxfId="179" priority="4629">
      <formula>$BA2="DAN"</formula>
    </cfRule>
    <cfRule type="expression" dxfId="178" priority="4628">
      <formula>$BA2="CHI"</formula>
    </cfRule>
    <cfRule type="expression" dxfId="177" priority="4627">
      <formula>$BA2="CCY"</formula>
    </cfRule>
    <cfRule type="expression" dxfId="176" priority="4633">
      <formula>$BA2="LAF"</formula>
    </cfRule>
    <cfRule type="expression" dxfId="175" priority="4635">
      <formula>$BA2="TER"</formula>
    </cfRule>
    <cfRule type="expression" dxfId="174" priority="4634">
      <formula>$BA2="NOR"</formula>
    </cfRule>
    <cfRule type="expression" dxfId="173" priority="4636">
      <formula>$BA2="ALT"</formula>
    </cfRule>
    <cfRule type="expression" dxfId="172" priority="4637">
      <formula>$BA2="BRL"</formula>
    </cfRule>
    <cfRule type="expression" dxfId="171" priority="4638">
      <formula>$BA2="CGR"</formula>
    </cfRule>
    <cfRule type="expression" dxfId="170" priority="4639">
      <formula>$BA2="CLN"</formula>
    </cfRule>
    <cfRule type="expression" dxfId="169" priority="4640">
      <formula>$BA2="IVY"</formula>
    </cfRule>
    <cfRule type="expression" dxfId="168" priority="4641">
      <formula>$BA2="JAX"</formula>
    </cfRule>
    <cfRule type="expression" dxfId="167" priority="4642">
      <formula>$BA2="OFL"</formula>
    </cfRule>
    <cfRule type="expression" dxfId="166" priority="4643">
      <formula>$BA2="SPR"</formula>
    </cfRule>
  </conditionalFormatting>
  <conditionalFormatting sqref="A452:BD744">
    <cfRule type="expression" dxfId="165" priority="9">
      <formula>$T452="TER"</formula>
    </cfRule>
    <cfRule type="expression" dxfId="164" priority="10">
      <formula>$T452="ALT"</formula>
    </cfRule>
    <cfRule type="expression" dxfId="163" priority="11">
      <formula>$T452="BRL"</formula>
    </cfRule>
    <cfRule type="expression" dxfId="162" priority="13">
      <formula>$T452="CLN"</formula>
    </cfRule>
    <cfRule type="expression" dxfId="161" priority="14">
      <formula>$T452="IVY"</formula>
    </cfRule>
    <cfRule type="expression" dxfId="160" priority="15">
      <formula>$T452="JAX"</formula>
    </cfRule>
    <cfRule type="expression" dxfId="159" priority="16">
      <formula>$T452="OFL"</formula>
    </cfRule>
    <cfRule type="expression" dxfId="158" priority="17">
      <formula>$T452="SPR"</formula>
    </cfRule>
    <cfRule type="expression" dxfId="157" priority="18">
      <formula>$T452="THR"</formula>
    </cfRule>
    <cfRule type="expression" dxfId="156" priority="109">
      <formula>$F452="CCY"</formula>
    </cfRule>
    <cfRule type="expression" dxfId="155" priority="110">
      <formula>$F452="CHI"</formula>
    </cfRule>
    <cfRule type="expression" dxfId="154" priority="111">
      <formula>$F452="DAN"</formula>
    </cfRule>
    <cfRule type="expression" dxfId="153" priority="112">
      <formula>$F452="DUB"</formula>
    </cfRule>
    <cfRule type="expression" dxfId="152" priority="113">
      <formula>$F452="FCR"</formula>
    </cfRule>
    <cfRule type="expression" dxfId="151" priority="114">
      <formula>$F452="JNT"</formula>
    </cfRule>
    <cfRule type="expression" dxfId="150" priority="115">
      <formula>$F452="LAF"</formula>
    </cfRule>
    <cfRule type="expression" dxfId="149" priority="116">
      <formula>$F452="NOR"</formula>
    </cfRule>
    <cfRule type="expression" dxfId="148" priority="117">
      <formula>$F452="TER"</formula>
    </cfRule>
    <cfRule type="expression" dxfId="147" priority="118">
      <formula>$F452="ALT"</formula>
    </cfRule>
    <cfRule type="expression" dxfId="146" priority="119">
      <formula>$F452="BRL"</formula>
    </cfRule>
    <cfRule type="expression" dxfId="145" priority="120">
      <formula>$F452="CGR"</formula>
    </cfRule>
    <cfRule type="expression" dxfId="144" priority="121">
      <formula>$F452="CLN"</formula>
    </cfRule>
    <cfRule type="expression" dxfId="143" priority="122">
      <formula>$F452="IVY"</formula>
    </cfRule>
    <cfRule type="expression" dxfId="142" priority="123">
      <formula>$F452="JAX"</formula>
    </cfRule>
    <cfRule type="expression" dxfId="141" priority="124">
      <formula>$F452="OFL"</formula>
    </cfRule>
    <cfRule type="expression" dxfId="140" priority="125">
      <formula>$F452="SPR"</formula>
    </cfRule>
    <cfRule type="expression" dxfId="139" priority="126">
      <formula>$F452="THR"</formula>
    </cfRule>
    <cfRule type="expression" dxfId="138" priority="12">
      <formula>$T452="CGR"</formula>
    </cfRule>
    <cfRule type="expression" dxfId="137" priority="1">
      <formula>$T452="CCY"</formula>
    </cfRule>
    <cfRule type="expression" dxfId="136" priority="2">
      <formula>$T452="CHI"</formula>
    </cfRule>
    <cfRule type="expression" dxfId="135" priority="3">
      <formula>$T452="DAN"</formula>
    </cfRule>
    <cfRule type="expression" dxfId="134" priority="4">
      <formula>$T452="DUB"</formula>
    </cfRule>
    <cfRule type="expression" dxfId="133" priority="5">
      <formula>$T452="FCR"</formula>
    </cfRule>
    <cfRule type="expression" dxfId="132" priority="6">
      <formula>$T452="JNT"</formula>
    </cfRule>
    <cfRule type="expression" dxfId="131" priority="7">
      <formula>$T452="LAF"</formula>
    </cfRule>
    <cfRule type="expression" dxfId="130" priority="8">
      <formula>$T452="NOR"</formula>
    </cfRule>
  </conditionalFormatting>
  <conditionalFormatting sqref="BE344:BG636">
    <cfRule type="expression" dxfId="129" priority="199">
      <formula>$T452="CCY"</formula>
    </cfRule>
    <cfRule type="expression" dxfId="128" priority="200">
      <formula>$T452="CHI"</formula>
    </cfRule>
    <cfRule type="expression" dxfId="127" priority="201">
      <formula>$T452="DAN"</formula>
    </cfRule>
    <cfRule type="expression" dxfId="126" priority="202">
      <formula>$T452="DUB"</formula>
    </cfRule>
    <cfRule type="expression" dxfId="125" priority="203">
      <formula>$T452="FCR"</formula>
    </cfRule>
    <cfRule type="expression" dxfId="124" priority="204">
      <formula>$T452="JNT"</formula>
    </cfRule>
    <cfRule type="expression" dxfId="123" priority="205">
      <formula>$T452="LAF"</formula>
    </cfRule>
    <cfRule type="expression" dxfId="122" priority="206">
      <formula>$T452="NOR"</formula>
    </cfRule>
    <cfRule type="expression" dxfId="121" priority="207">
      <formula>$T452="TER"</formula>
    </cfRule>
    <cfRule type="expression" dxfId="120" priority="208">
      <formula>$T452="ALT"</formula>
    </cfRule>
    <cfRule type="expression" dxfId="119" priority="209">
      <formula>$T452="BRL"</formula>
    </cfRule>
    <cfRule type="expression" dxfId="118" priority="210">
      <formula>$T452="CGR"</formula>
    </cfRule>
    <cfRule type="expression" dxfId="117" priority="211">
      <formula>$T452="CLN"</formula>
    </cfRule>
    <cfRule type="expression" dxfId="116" priority="135">
      <formula>$F452="TER"</formula>
    </cfRule>
    <cfRule type="expression" dxfId="115" priority="213">
      <formula>$T452="JAX"</formula>
    </cfRule>
    <cfRule type="expression" dxfId="114" priority="214">
      <formula>$T452="OFL"</formula>
    </cfRule>
    <cfRule type="expression" dxfId="113" priority="215">
      <formula>$T452="SPR"</formula>
    </cfRule>
    <cfRule type="expression" dxfId="112" priority="216">
      <formula>$T452="THR"</formula>
    </cfRule>
    <cfRule type="expression" dxfId="111" priority="134">
      <formula>$F452="NOR"</formula>
    </cfRule>
    <cfRule type="expression" dxfId="110" priority="133">
      <formula>$F452="LAF"</formula>
    </cfRule>
    <cfRule type="expression" dxfId="109" priority="132">
      <formula>$F452="JNT"</formula>
    </cfRule>
    <cfRule type="expression" dxfId="108" priority="131">
      <formula>$F452="FCR"</formula>
    </cfRule>
    <cfRule type="expression" dxfId="107" priority="130">
      <formula>$F452="DUB"</formula>
    </cfRule>
    <cfRule type="expression" dxfId="106" priority="129">
      <formula>$F452="DAN"</formula>
    </cfRule>
    <cfRule type="expression" dxfId="105" priority="136">
      <formula>$F452="ALT"</formula>
    </cfRule>
    <cfRule type="expression" dxfId="104" priority="128">
      <formula>$F452="CHI"</formula>
    </cfRule>
    <cfRule type="expression" dxfId="103" priority="127">
      <formula>$F452="CCY"</formula>
    </cfRule>
    <cfRule type="expression" dxfId="102" priority="137">
      <formula>$F452="BRL"</formula>
    </cfRule>
    <cfRule type="expression" dxfId="101" priority="138">
      <formula>$F452="CGR"</formula>
    </cfRule>
    <cfRule type="expression" dxfId="100" priority="139">
      <formula>$F452="CLN"</formula>
    </cfRule>
    <cfRule type="expression" dxfId="99" priority="140">
      <formula>$F452="IVY"</formula>
    </cfRule>
    <cfRule type="expression" dxfId="98" priority="141">
      <formula>$F452="JAX"</formula>
    </cfRule>
    <cfRule type="expression" dxfId="97" priority="142">
      <formula>$F452="OFL"</formula>
    </cfRule>
    <cfRule type="expression" dxfId="96" priority="143">
      <formula>$F452="SPR"</formula>
    </cfRule>
    <cfRule type="expression" dxfId="95" priority="144">
      <formula>$F452="THR"</formula>
    </cfRule>
    <cfRule type="expression" dxfId="94" priority="212">
      <formula>$T452="IVY"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B205-A6B5-4655-9BEE-D8BB20E480B8}">
  <dimension ref="A1:BE20"/>
  <sheetViews>
    <sheetView workbookViewId="0">
      <selection activeCell="AU2" sqref="AU2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3" width="9.77734375" bestFit="1" customWidth="1"/>
    <col min="4" max="4" width="5.5546875" style="32" bestFit="1" customWidth="1"/>
    <col min="5" max="5" width="5.6640625" style="32" bestFit="1" customWidth="1"/>
    <col min="6" max="6" width="7.6640625" style="30" bestFit="1" customWidth="1"/>
    <col min="7" max="7" width="5.6640625" style="32" bestFit="1" customWidth="1"/>
    <col min="8" max="8" width="4.5546875" style="32" bestFit="1" customWidth="1"/>
    <col min="9" max="9" width="6.44140625" style="30" bestFit="1" customWidth="1"/>
    <col min="10" max="10" width="7.5546875" style="30" bestFit="1" customWidth="1"/>
    <col min="11" max="11" width="6" style="32" bestFit="1" customWidth="1"/>
    <col min="12" max="12" width="6.5546875" style="30" bestFit="1" customWidth="1"/>
    <col min="13" max="15" width="5.33203125" style="32" bestFit="1" customWidth="1"/>
    <col min="16" max="16" width="5.5546875" style="32" bestFit="1" customWidth="1"/>
    <col min="17" max="17" width="6" style="32" bestFit="1" customWidth="1"/>
    <col min="18" max="18" width="5.44140625" style="32" bestFit="1" customWidth="1"/>
    <col min="19" max="19" width="7" style="29" bestFit="1" customWidth="1"/>
    <col min="20" max="20" width="4.33203125" style="32" bestFit="1" customWidth="1"/>
    <col min="21" max="21" width="7" style="29" bestFit="1" customWidth="1"/>
    <col min="22" max="22" width="6.5546875" style="32" bestFit="1" customWidth="1"/>
    <col min="23" max="23" width="8" style="29" bestFit="1" customWidth="1"/>
    <col min="24" max="24" width="5.33203125" style="32" bestFit="1" customWidth="1"/>
    <col min="25" max="25" width="7" style="32" bestFit="1" customWidth="1"/>
    <col min="26" max="26" width="7" style="29" bestFit="1" customWidth="1"/>
    <col min="27" max="27" width="7" style="31" bestFit="1" customWidth="1"/>
    <col min="28" max="28" width="6.77734375" style="31" bestFit="1" customWidth="1"/>
    <col min="29" max="29" width="6.33203125" style="31" bestFit="1" customWidth="1"/>
    <col min="30" max="30" width="7" style="31" bestFit="1" customWidth="1"/>
    <col min="31" max="31" width="8.33203125" style="31" bestFit="1" customWidth="1"/>
    <col min="32" max="32" width="6.109375" style="31" bestFit="1" customWidth="1"/>
    <col min="33" max="33" width="6.6640625" style="32" bestFit="1" customWidth="1"/>
    <col min="34" max="34" width="6" style="32" bestFit="1" customWidth="1"/>
    <col min="35" max="35" width="5.44140625" style="32" bestFit="1" customWidth="1"/>
    <col min="36" max="36" width="5.33203125" style="32" bestFit="1" customWidth="1"/>
    <col min="37" max="37" width="6.6640625" style="32" bestFit="1" customWidth="1"/>
    <col min="38" max="38" width="6.77734375" style="32" bestFit="1" customWidth="1"/>
    <col min="39" max="39" width="5.77734375" style="32" bestFit="1" customWidth="1"/>
    <col min="40" max="40" width="5.5546875" style="32" bestFit="1" customWidth="1"/>
    <col min="41" max="41" width="8.88671875" bestFit="1" customWidth="1"/>
    <col min="42" max="42" width="8.33203125" style="31" bestFit="1" customWidth="1"/>
    <col min="43" max="43" width="6.5546875" style="30" bestFit="1" customWidth="1"/>
    <col min="44" max="44" width="7.6640625" style="32" bestFit="1" customWidth="1"/>
    <col min="45" max="45" width="8.21875" style="30" bestFit="1" customWidth="1"/>
    <col min="46" max="46" width="11.44140625" style="30" bestFit="1" customWidth="1"/>
    <col min="47" max="47" width="6.88671875" style="30" bestFit="1" customWidth="1"/>
    <col min="48" max="48" width="11.33203125" style="30" bestFit="1" customWidth="1"/>
    <col min="49" max="49" width="10.44140625" style="30" bestFit="1" customWidth="1"/>
    <col min="50" max="50" width="14.77734375" style="30" bestFit="1" customWidth="1"/>
    <col min="51" max="52" width="12" style="30" bestFit="1" customWidth="1"/>
    <col min="53" max="53" width="8.33203125" style="32" bestFit="1" customWidth="1"/>
    <col min="54" max="54" width="7.5546875" style="32" bestFit="1" customWidth="1"/>
    <col min="55" max="55" width="8.21875" style="31" bestFit="1" customWidth="1"/>
    <col min="56" max="56" width="11.44140625" style="30" bestFit="1" customWidth="1"/>
    <col min="57" max="57" width="7.5546875" style="32" bestFit="1" customWidth="1"/>
  </cols>
  <sheetData>
    <row r="1" spans="1:57" x14ac:dyDescent="0.3">
      <c r="A1" t="s">
        <v>0</v>
      </c>
      <c r="B1" t="s">
        <v>55</v>
      </c>
      <c r="C1" t="s">
        <v>56</v>
      </c>
      <c r="D1" s="32" t="s">
        <v>19</v>
      </c>
      <c r="E1" s="32" t="s">
        <v>43</v>
      </c>
      <c r="F1" s="30" t="s">
        <v>84</v>
      </c>
      <c r="G1" s="32" t="s">
        <v>20</v>
      </c>
      <c r="H1" s="32" t="s">
        <v>21</v>
      </c>
      <c r="I1" s="30" t="s">
        <v>53</v>
      </c>
      <c r="J1" s="30" t="s">
        <v>85</v>
      </c>
      <c r="K1" s="32" t="s">
        <v>22</v>
      </c>
      <c r="L1" s="30" t="s">
        <v>54</v>
      </c>
      <c r="M1" s="32" t="s">
        <v>51</v>
      </c>
      <c r="N1" s="32" t="s">
        <v>23</v>
      </c>
      <c r="O1" s="32" t="s">
        <v>24</v>
      </c>
      <c r="P1" s="32" t="s">
        <v>25</v>
      </c>
      <c r="Q1" s="32" t="s">
        <v>26</v>
      </c>
      <c r="R1" s="32" t="s">
        <v>27</v>
      </c>
      <c r="S1" s="29" t="s">
        <v>47</v>
      </c>
      <c r="T1" s="32" t="s">
        <v>28</v>
      </c>
      <c r="U1" s="29" t="s">
        <v>48</v>
      </c>
      <c r="V1" s="32" t="s">
        <v>45</v>
      </c>
      <c r="W1" s="29" t="s">
        <v>49</v>
      </c>
      <c r="X1" s="32" t="s">
        <v>29</v>
      </c>
      <c r="Y1" s="32" t="s">
        <v>30</v>
      </c>
      <c r="Z1" s="29" t="s">
        <v>50</v>
      </c>
      <c r="AA1" s="31" t="s">
        <v>31</v>
      </c>
      <c r="AB1" s="31" t="s">
        <v>32</v>
      </c>
      <c r="AC1" s="31" t="s">
        <v>33</v>
      </c>
      <c r="AD1" s="31" t="s">
        <v>44</v>
      </c>
      <c r="AE1" s="31" t="s">
        <v>46</v>
      </c>
      <c r="AF1" s="31" t="s">
        <v>86</v>
      </c>
      <c r="AG1" s="32" t="s">
        <v>34</v>
      </c>
      <c r="AH1" s="32" t="s">
        <v>35</v>
      </c>
      <c r="AI1" s="32" t="s">
        <v>36</v>
      </c>
      <c r="AJ1" s="32" t="s">
        <v>37</v>
      </c>
      <c r="AK1" s="32" t="s">
        <v>38</v>
      </c>
      <c r="AL1" s="32" t="s">
        <v>39</v>
      </c>
      <c r="AM1" s="32" t="s">
        <v>40</v>
      </c>
      <c r="AN1" s="32" t="s">
        <v>41</v>
      </c>
      <c r="AO1" t="s">
        <v>42</v>
      </c>
      <c r="AP1" s="31" t="s">
        <v>52</v>
      </c>
      <c r="AQ1" s="30" t="s">
        <v>87</v>
      </c>
      <c r="AR1" s="32" t="s">
        <v>1050</v>
      </c>
      <c r="AS1" s="30" t="s">
        <v>1051</v>
      </c>
      <c r="AT1" s="30" t="s">
        <v>1052</v>
      </c>
      <c r="AU1" s="30" t="s">
        <v>1053</v>
      </c>
      <c r="AV1" t="s">
        <v>1217</v>
      </c>
      <c r="AW1" t="s">
        <v>1218</v>
      </c>
      <c r="AX1" t="s">
        <v>1219</v>
      </c>
      <c r="AY1" t="s">
        <v>1220</v>
      </c>
      <c r="AZ1" t="s">
        <v>1221</v>
      </c>
      <c r="BA1"/>
      <c r="BB1"/>
      <c r="BC1"/>
      <c r="BD1"/>
      <c r="BE1"/>
    </row>
    <row r="2" spans="1:57" x14ac:dyDescent="0.3">
      <c r="A2" t="s">
        <v>5</v>
      </c>
      <c r="B2" t="s">
        <v>57</v>
      </c>
      <c r="C2" t="s">
        <v>58</v>
      </c>
      <c r="D2" s="32">
        <v>55</v>
      </c>
      <c r="E2" s="32">
        <v>2156</v>
      </c>
      <c r="F2" s="30">
        <v>39.200000000000003</v>
      </c>
      <c r="G2" s="32">
        <v>1771</v>
      </c>
      <c r="H2" s="32">
        <v>434</v>
      </c>
      <c r="I2" s="30">
        <v>7.8909090909090907</v>
      </c>
      <c r="J2" s="30">
        <v>0.20129870129870131</v>
      </c>
      <c r="K2" s="32">
        <v>543</v>
      </c>
      <c r="L2" s="30">
        <v>9.872727272727273</v>
      </c>
      <c r="M2" s="32">
        <v>376</v>
      </c>
      <c r="N2" s="32">
        <v>103</v>
      </c>
      <c r="O2" s="32">
        <v>18</v>
      </c>
      <c r="P2" s="32">
        <v>46</v>
      </c>
      <c r="Q2" s="32">
        <v>384</v>
      </c>
      <c r="R2" s="32">
        <v>256</v>
      </c>
      <c r="S2" s="29">
        <v>0.11873840445269017</v>
      </c>
      <c r="T2" s="32">
        <v>382</v>
      </c>
      <c r="U2" s="29">
        <v>0.17717996289424862</v>
      </c>
      <c r="V2" s="32">
        <v>684</v>
      </c>
      <c r="W2" s="29">
        <v>0.31725417439703152</v>
      </c>
      <c r="X2" s="32">
        <v>174</v>
      </c>
      <c r="Y2" s="32">
        <v>30</v>
      </c>
      <c r="Z2" s="29">
        <v>0.8529411764705882</v>
      </c>
      <c r="AA2" s="31">
        <v>0.307</v>
      </c>
      <c r="AB2" s="31">
        <v>0.41099999999999998</v>
      </c>
      <c r="AC2" s="31">
        <v>0.46300000000000002</v>
      </c>
      <c r="AD2" s="31">
        <v>0.874</v>
      </c>
      <c r="AE2" s="31">
        <v>0.3601449275362319</v>
      </c>
      <c r="AF2" s="31">
        <v>0.15600000000000003</v>
      </c>
      <c r="AG2" s="32">
        <v>84</v>
      </c>
      <c r="AH2" s="32">
        <v>37</v>
      </c>
      <c r="AI2" s="32">
        <v>8</v>
      </c>
      <c r="AJ2" s="32">
        <v>820</v>
      </c>
      <c r="AK2" s="32">
        <v>167</v>
      </c>
      <c r="AL2" s="32">
        <v>40</v>
      </c>
      <c r="AM2" s="32">
        <v>394</v>
      </c>
      <c r="AN2" s="32">
        <v>447</v>
      </c>
      <c r="AO2">
        <v>0.88</v>
      </c>
      <c r="AP2" s="31">
        <v>0.3856284916201117</v>
      </c>
      <c r="AQ2" s="30">
        <v>385.4887012987013</v>
      </c>
      <c r="AR2" s="32">
        <v>130.18025787301855</v>
      </c>
      <c r="AS2" s="30">
        <v>76.363053750536665</v>
      </c>
      <c r="AT2" s="30">
        <v>3.5418856099506804E-2</v>
      </c>
      <c r="AU2" s="30">
        <v>427.60897569974173</v>
      </c>
      <c r="AV2">
        <v>35</v>
      </c>
      <c r="AW2">
        <v>20</v>
      </c>
      <c r="AX2">
        <v>0.63636363636363635</v>
      </c>
      <c r="AY2">
        <v>1.37328615656789</v>
      </c>
      <c r="AZ2">
        <v>94.794706296584536</v>
      </c>
      <c r="BA2"/>
      <c r="BB2"/>
      <c r="BC2"/>
      <c r="BD2"/>
      <c r="BE2"/>
    </row>
    <row r="3" spans="1:57" x14ac:dyDescent="0.3">
      <c r="A3" t="s">
        <v>14</v>
      </c>
      <c r="B3" t="s">
        <v>57</v>
      </c>
      <c r="C3" t="s">
        <v>61</v>
      </c>
      <c r="D3" s="32">
        <v>54</v>
      </c>
      <c r="E3" s="32">
        <v>2192</v>
      </c>
      <c r="F3" s="30">
        <v>40.592592592592595</v>
      </c>
      <c r="G3" s="32">
        <v>1792</v>
      </c>
      <c r="H3" s="32">
        <v>401</v>
      </c>
      <c r="I3" s="30">
        <v>7.4259259259259256</v>
      </c>
      <c r="J3" s="30">
        <v>0.18293795620437955</v>
      </c>
      <c r="K3" s="32">
        <v>529</v>
      </c>
      <c r="L3" s="30">
        <v>9.7962962962962958</v>
      </c>
      <c r="M3" s="32">
        <v>396</v>
      </c>
      <c r="N3" s="32">
        <v>85</v>
      </c>
      <c r="O3" s="32">
        <v>15</v>
      </c>
      <c r="P3" s="32">
        <v>33</v>
      </c>
      <c r="Q3" s="32">
        <v>354</v>
      </c>
      <c r="R3" s="32">
        <v>304</v>
      </c>
      <c r="S3" s="29">
        <v>0.13868613138686131</v>
      </c>
      <c r="T3" s="32">
        <v>335</v>
      </c>
      <c r="U3" s="29">
        <v>0.15282846715328466</v>
      </c>
      <c r="V3" s="32">
        <v>672</v>
      </c>
      <c r="W3" s="29">
        <v>0.30656934306569344</v>
      </c>
      <c r="X3" s="32">
        <v>103</v>
      </c>
      <c r="Y3" s="32">
        <v>16</v>
      </c>
      <c r="Z3" s="29">
        <v>0.86554621848739499</v>
      </c>
      <c r="AA3" s="31">
        <v>0.29499999999999998</v>
      </c>
      <c r="AB3" s="31">
        <v>0.41199999999999998</v>
      </c>
      <c r="AC3" s="31">
        <v>0.41499999999999998</v>
      </c>
      <c r="AD3" s="31">
        <v>0.82699999999999996</v>
      </c>
      <c r="AE3" s="31">
        <v>0.34230503795721184</v>
      </c>
      <c r="AF3" s="31">
        <v>0.12</v>
      </c>
      <c r="AG3" s="32">
        <v>71</v>
      </c>
      <c r="AH3" s="32">
        <v>25</v>
      </c>
      <c r="AI3" s="32">
        <v>0</v>
      </c>
      <c r="AJ3" s="32">
        <v>743</v>
      </c>
      <c r="AK3" s="32">
        <v>133</v>
      </c>
      <c r="AL3" s="32">
        <v>47</v>
      </c>
      <c r="AM3" s="32">
        <v>405</v>
      </c>
      <c r="AN3" s="32">
        <v>475</v>
      </c>
      <c r="AO3">
        <v>0.85</v>
      </c>
      <c r="AP3" s="31">
        <v>0.37174726277372255</v>
      </c>
      <c r="AQ3" s="30">
        <v>348.00979014598539</v>
      </c>
      <c r="AR3" s="32">
        <v>117.71428613846754</v>
      </c>
      <c r="AS3" s="30">
        <v>51.179303325523243</v>
      </c>
      <c r="AT3" s="30">
        <v>2.3348222320037977E-2</v>
      </c>
      <c r="AU3" s="30">
        <v>408.2901850104293</v>
      </c>
      <c r="AV3">
        <v>28</v>
      </c>
      <c r="AW3">
        <v>26</v>
      </c>
      <c r="AX3">
        <v>0.51851851851851849</v>
      </c>
      <c r="AY3">
        <v>0.90417690417690422</v>
      </c>
      <c r="AZ3">
        <v>130.18944146292469</v>
      </c>
      <c r="BA3"/>
      <c r="BB3"/>
      <c r="BC3"/>
      <c r="BD3"/>
      <c r="BE3"/>
    </row>
    <row r="4" spans="1:57" x14ac:dyDescent="0.3">
      <c r="A4" t="s">
        <v>13</v>
      </c>
      <c r="B4" t="s">
        <v>57</v>
      </c>
      <c r="C4" t="s">
        <v>58</v>
      </c>
      <c r="D4" s="32">
        <v>56</v>
      </c>
      <c r="E4" s="32">
        <v>2241</v>
      </c>
      <c r="F4" s="30">
        <v>40.017857142857146</v>
      </c>
      <c r="G4" s="32">
        <v>1751</v>
      </c>
      <c r="H4" s="32">
        <v>370</v>
      </c>
      <c r="I4" s="30">
        <v>6.6071428571428568</v>
      </c>
      <c r="J4" s="30">
        <v>0.16510486390004461</v>
      </c>
      <c r="K4" s="32">
        <v>463</v>
      </c>
      <c r="L4" s="30">
        <v>8.2678571428571423</v>
      </c>
      <c r="M4" s="32">
        <v>331</v>
      </c>
      <c r="N4" s="32">
        <v>91</v>
      </c>
      <c r="O4" s="32">
        <v>19</v>
      </c>
      <c r="P4" s="32">
        <v>22</v>
      </c>
      <c r="Q4" s="32">
        <v>323</v>
      </c>
      <c r="R4" s="32">
        <v>366</v>
      </c>
      <c r="S4" s="29">
        <v>0.16331994645247658</v>
      </c>
      <c r="T4" s="32">
        <v>410</v>
      </c>
      <c r="U4" s="29">
        <v>0.18295403837572513</v>
      </c>
      <c r="V4" s="32">
        <v>798</v>
      </c>
      <c r="W4" s="29">
        <v>0.35609103078982596</v>
      </c>
      <c r="X4" s="32">
        <v>152</v>
      </c>
      <c r="Y4" s="32">
        <v>34</v>
      </c>
      <c r="Z4" s="29">
        <v>0.81720430107526887</v>
      </c>
      <c r="AA4" s="31">
        <v>0.26400000000000001</v>
      </c>
      <c r="AB4" s="31">
        <v>0.41299999999999998</v>
      </c>
      <c r="AC4" s="31">
        <v>0.376</v>
      </c>
      <c r="AD4" s="31">
        <v>0.78899999999999992</v>
      </c>
      <c r="AE4" s="31">
        <v>0.32984293193717279</v>
      </c>
      <c r="AF4" s="31">
        <v>0.11199999999999999</v>
      </c>
      <c r="AG4" s="32">
        <v>88</v>
      </c>
      <c r="AH4" s="32">
        <v>18</v>
      </c>
      <c r="AI4" s="32">
        <v>18</v>
      </c>
      <c r="AJ4" s="32">
        <v>658</v>
      </c>
      <c r="AK4" s="32">
        <v>132</v>
      </c>
      <c r="AL4" s="32">
        <v>39</v>
      </c>
      <c r="AM4" s="32">
        <v>466</v>
      </c>
      <c r="AN4" s="32">
        <v>379</v>
      </c>
      <c r="AO4">
        <v>1.23</v>
      </c>
      <c r="AP4" s="31">
        <v>0.3612415654520918</v>
      </c>
      <c r="AQ4" s="30">
        <v>329.088442659527</v>
      </c>
      <c r="AR4" s="32">
        <v>107.63468713270474</v>
      </c>
      <c r="AS4" s="30">
        <v>31.850959525488122</v>
      </c>
      <c r="AT4" s="30">
        <v>1.4212833344706882E-2</v>
      </c>
      <c r="AU4" s="30">
        <v>396.94470307287611</v>
      </c>
      <c r="AV4">
        <v>26</v>
      </c>
      <c r="AW4">
        <v>30</v>
      </c>
      <c r="AX4">
        <v>0.4642857142857143</v>
      </c>
      <c r="AY4">
        <v>1.0692520775623269</v>
      </c>
      <c r="AZ4">
        <v>100.66352863965392</v>
      </c>
      <c r="BA4"/>
      <c r="BB4"/>
      <c r="BC4"/>
      <c r="BD4"/>
      <c r="BE4"/>
    </row>
    <row r="5" spans="1:57" x14ac:dyDescent="0.3">
      <c r="A5" t="s">
        <v>15</v>
      </c>
      <c r="B5" t="s">
        <v>59</v>
      </c>
      <c r="C5" t="s">
        <v>60</v>
      </c>
      <c r="D5" s="32">
        <v>56</v>
      </c>
      <c r="E5" s="32">
        <v>2197</v>
      </c>
      <c r="F5" s="30">
        <v>39.232142857142854</v>
      </c>
      <c r="G5" s="32">
        <v>1791</v>
      </c>
      <c r="H5" s="32">
        <v>371</v>
      </c>
      <c r="I5" s="30">
        <v>6.625</v>
      </c>
      <c r="J5" s="30">
        <v>0.16886663632225762</v>
      </c>
      <c r="K5" s="32">
        <v>496</v>
      </c>
      <c r="L5" s="30">
        <v>8.8571428571428577</v>
      </c>
      <c r="M5" s="32">
        <v>328</v>
      </c>
      <c r="N5" s="32">
        <v>130</v>
      </c>
      <c r="O5" s="32">
        <v>5</v>
      </c>
      <c r="P5" s="32">
        <v>33</v>
      </c>
      <c r="Q5" s="32">
        <v>322</v>
      </c>
      <c r="R5" s="32">
        <v>320</v>
      </c>
      <c r="S5" s="29">
        <v>0.14565316340464268</v>
      </c>
      <c r="T5" s="32">
        <v>431</v>
      </c>
      <c r="U5" s="29">
        <v>0.19617660446062812</v>
      </c>
      <c r="V5" s="32">
        <v>784</v>
      </c>
      <c r="W5" s="29">
        <v>0.35685025034137458</v>
      </c>
      <c r="X5" s="32">
        <v>140</v>
      </c>
      <c r="Y5" s="32">
        <v>27</v>
      </c>
      <c r="Z5" s="29">
        <v>0.83832335329341312</v>
      </c>
      <c r="AA5" s="31">
        <v>0.27700000000000002</v>
      </c>
      <c r="AB5" s="31">
        <v>0.39900000000000002</v>
      </c>
      <c r="AC5" s="31">
        <v>0.41</v>
      </c>
      <c r="AD5" s="31">
        <v>0.80899999999999994</v>
      </c>
      <c r="AE5" s="31">
        <v>0.34245562130177515</v>
      </c>
      <c r="AF5" s="31">
        <v>0.13299999999999995</v>
      </c>
      <c r="AG5" s="32">
        <v>59</v>
      </c>
      <c r="AH5" s="32">
        <v>25</v>
      </c>
      <c r="AI5" s="32">
        <v>2</v>
      </c>
      <c r="AJ5" s="32">
        <v>735</v>
      </c>
      <c r="AK5" s="32">
        <v>168</v>
      </c>
      <c r="AL5" s="32">
        <v>30</v>
      </c>
      <c r="AM5" s="32">
        <v>412</v>
      </c>
      <c r="AN5" s="32">
        <v>412</v>
      </c>
      <c r="AO5">
        <v>1</v>
      </c>
      <c r="AP5" s="31">
        <v>0.36341685649202737</v>
      </c>
      <c r="AQ5" s="30">
        <v>342.68131087847064</v>
      </c>
      <c r="AR5" s="32">
        <v>112.99098019788173</v>
      </c>
      <c r="AS5" s="30">
        <v>35.381346523310988</v>
      </c>
      <c r="AT5" s="30">
        <v>1.610439077073782E-2</v>
      </c>
      <c r="AU5" s="30">
        <v>393.30680594928663</v>
      </c>
      <c r="AV5">
        <v>29</v>
      </c>
      <c r="AW5">
        <v>27</v>
      </c>
      <c r="AX5">
        <v>0.5178571428571429</v>
      </c>
      <c r="AY5">
        <v>1.0398860398860399</v>
      </c>
      <c r="AZ5">
        <v>108.65707958755202</v>
      </c>
      <c r="BA5"/>
      <c r="BB5"/>
      <c r="BC5"/>
      <c r="BD5"/>
      <c r="BE5"/>
    </row>
    <row r="6" spans="1:57" x14ac:dyDescent="0.3">
      <c r="A6" t="s">
        <v>10</v>
      </c>
      <c r="B6" t="s">
        <v>59</v>
      </c>
      <c r="C6" t="s">
        <v>62</v>
      </c>
      <c r="D6" s="32">
        <v>56</v>
      </c>
      <c r="E6" s="32">
        <v>2214</v>
      </c>
      <c r="F6" s="30">
        <v>39.535714285714285</v>
      </c>
      <c r="G6" s="32">
        <v>1836</v>
      </c>
      <c r="H6" s="32">
        <v>391</v>
      </c>
      <c r="I6" s="30">
        <v>6.9821428571428568</v>
      </c>
      <c r="J6" s="30">
        <v>0.17660343270099368</v>
      </c>
      <c r="K6" s="32">
        <v>528</v>
      </c>
      <c r="L6" s="30">
        <v>9.4285714285714288</v>
      </c>
      <c r="M6" s="32">
        <v>383</v>
      </c>
      <c r="N6" s="32">
        <v>105</v>
      </c>
      <c r="O6" s="32">
        <v>10</v>
      </c>
      <c r="P6" s="32">
        <v>30</v>
      </c>
      <c r="Q6" s="32">
        <v>335</v>
      </c>
      <c r="R6" s="32">
        <v>276</v>
      </c>
      <c r="S6" s="29">
        <v>0.12466124661246612</v>
      </c>
      <c r="T6" s="32">
        <v>433</v>
      </c>
      <c r="U6" s="29">
        <v>0.1955736224028907</v>
      </c>
      <c r="V6" s="32">
        <v>739</v>
      </c>
      <c r="W6" s="29">
        <v>0.33378500451671184</v>
      </c>
      <c r="X6" s="32">
        <v>126</v>
      </c>
      <c r="Y6" s="32">
        <v>30</v>
      </c>
      <c r="Z6" s="29">
        <v>0.80769230769230771</v>
      </c>
      <c r="AA6" s="31">
        <v>0.28799999999999998</v>
      </c>
      <c r="AB6" s="31">
        <v>0.39600000000000002</v>
      </c>
      <c r="AC6" s="31">
        <v>0.40500000000000003</v>
      </c>
      <c r="AD6" s="31">
        <v>0.80100000000000005</v>
      </c>
      <c r="AE6" s="31">
        <v>0.35724533715925394</v>
      </c>
      <c r="AF6" s="31">
        <v>0.11700000000000005</v>
      </c>
      <c r="AG6" s="32">
        <v>69</v>
      </c>
      <c r="AH6" s="32">
        <v>21</v>
      </c>
      <c r="AI6" s="32">
        <v>12</v>
      </c>
      <c r="AJ6" s="32">
        <v>743</v>
      </c>
      <c r="AK6" s="32">
        <v>145</v>
      </c>
      <c r="AL6" s="32">
        <v>44</v>
      </c>
      <c r="AM6" s="32">
        <v>423</v>
      </c>
      <c r="AN6" s="32">
        <v>407</v>
      </c>
      <c r="AO6">
        <v>1.04</v>
      </c>
      <c r="AP6" s="31">
        <v>0.36037238873751137</v>
      </c>
      <c r="AQ6" s="30">
        <v>330.34716350496842</v>
      </c>
      <c r="AR6" s="32">
        <v>110.88116911382002</v>
      </c>
      <c r="AS6" s="30">
        <v>29.793858898154031</v>
      </c>
      <c r="AT6" s="30">
        <v>1.3457027505941297E-2</v>
      </c>
      <c r="AU6" s="30">
        <v>390.48888264376626</v>
      </c>
      <c r="AV6">
        <v>35</v>
      </c>
      <c r="AW6">
        <v>21</v>
      </c>
      <c r="AX6">
        <v>0.625</v>
      </c>
      <c r="AY6">
        <v>1.0888252148997135</v>
      </c>
      <c r="AZ6">
        <v>101.83560005453469</v>
      </c>
      <c r="BA6"/>
      <c r="BB6"/>
      <c r="BC6"/>
      <c r="BD6"/>
      <c r="BE6"/>
    </row>
    <row r="7" spans="1:57" x14ac:dyDescent="0.3">
      <c r="A7" t="s">
        <v>11</v>
      </c>
      <c r="B7" t="s">
        <v>59</v>
      </c>
      <c r="C7" t="s">
        <v>60</v>
      </c>
      <c r="D7" s="32">
        <v>55</v>
      </c>
      <c r="E7" s="32">
        <v>2247</v>
      </c>
      <c r="F7" s="30">
        <v>40.854545454545452</v>
      </c>
      <c r="G7" s="32">
        <v>1810</v>
      </c>
      <c r="H7" s="32">
        <v>414</v>
      </c>
      <c r="I7" s="30">
        <v>7.5272727272727273</v>
      </c>
      <c r="J7" s="30">
        <v>0.18424566088117489</v>
      </c>
      <c r="K7" s="32">
        <v>467</v>
      </c>
      <c r="L7" s="30">
        <v>8.4909090909090903</v>
      </c>
      <c r="M7" s="32">
        <v>305</v>
      </c>
      <c r="N7" s="32">
        <v>117</v>
      </c>
      <c r="O7" s="32">
        <v>20</v>
      </c>
      <c r="P7" s="32">
        <v>25</v>
      </c>
      <c r="Q7" s="32">
        <v>345</v>
      </c>
      <c r="R7" s="32">
        <v>331</v>
      </c>
      <c r="S7" s="29">
        <v>0.14730752113929685</v>
      </c>
      <c r="T7" s="32">
        <v>480</v>
      </c>
      <c r="U7" s="29">
        <v>0.2136181575433912</v>
      </c>
      <c r="V7" s="32">
        <v>836</v>
      </c>
      <c r="W7" s="29">
        <v>0.37205162438807299</v>
      </c>
      <c r="X7" s="32">
        <v>131</v>
      </c>
      <c r="Y7" s="32">
        <v>15</v>
      </c>
      <c r="Z7" s="29">
        <v>0.89726027397260277</v>
      </c>
      <c r="AA7" s="31">
        <v>0.25800000000000001</v>
      </c>
      <c r="AB7" s="31">
        <v>0.39500000000000002</v>
      </c>
      <c r="AC7" s="31">
        <v>0.38600000000000001</v>
      </c>
      <c r="AD7" s="31">
        <v>0.78100000000000003</v>
      </c>
      <c r="AE7" s="31">
        <v>0.33484848484848484</v>
      </c>
      <c r="AF7" s="31">
        <v>0.128</v>
      </c>
      <c r="AG7" s="32">
        <v>87</v>
      </c>
      <c r="AH7" s="32">
        <v>15</v>
      </c>
      <c r="AI7" s="32">
        <v>4</v>
      </c>
      <c r="AJ7" s="32">
        <v>699</v>
      </c>
      <c r="AK7" s="32">
        <v>162</v>
      </c>
      <c r="AL7" s="32">
        <v>34</v>
      </c>
      <c r="AM7" s="32">
        <v>361</v>
      </c>
      <c r="AN7" s="32">
        <v>451</v>
      </c>
      <c r="AO7">
        <v>0.8</v>
      </c>
      <c r="AP7" s="31">
        <v>0.35486847971466789</v>
      </c>
      <c r="AQ7" s="30">
        <v>329.51868268802855</v>
      </c>
      <c r="AR7" s="32">
        <v>105.58192164517041</v>
      </c>
      <c r="AS7" s="30">
        <v>19.483781175998534</v>
      </c>
      <c r="AT7" s="30">
        <v>8.6710196599904463E-3</v>
      </c>
      <c r="AU7" s="30">
        <v>385.55501801267002</v>
      </c>
      <c r="AV7">
        <v>33</v>
      </c>
      <c r="AW7">
        <v>22</v>
      </c>
      <c r="AX7">
        <v>0.6</v>
      </c>
      <c r="AY7">
        <v>0.87118226600985227</v>
      </c>
      <c r="AZ7">
        <v>121.19383711602823</v>
      </c>
      <c r="BA7"/>
      <c r="BB7"/>
      <c r="BC7"/>
      <c r="BD7"/>
      <c r="BE7"/>
    </row>
    <row r="8" spans="1:57" x14ac:dyDescent="0.3">
      <c r="A8" t="s">
        <v>18</v>
      </c>
      <c r="B8" t="s">
        <v>59</v>
      </c>
      <c r="C8" t="s">
        <v>60</v>
      </c>
      <c r="D8" s="32">
        <v>54</v>
      </c>
      <c r="E8" s="32">
        <v>2170</v>
      </c>
      <c r="F8" s="30">
        <v>40.185185185185183</v>
      </c>
      <c r="G8" s="32">
        <v>1754</v>
      </c>
      <c r="H8" s="32">
        <v>372</v>
      </c>
      <c r="I8" s="30">
        <v>6.8888888888888893</v>
      </c>
      <c r="J8" s="30">
        <v>0.17142857142857143</v>
      </c>
      <c r="K8" s="32">
        <v>456</v>
      </c>
      <c r="L8" s="30">
        <v>8.4444444444444446</v>
      </c>
      <c r="M8" s="32">
        <v>316</v>
      </c>
      <c r="N8" s="32">
        <v>97</v>
      </c>
      <c r="O8" s="32">
        <v>14</v>
      </c>
      <c r="P8" s="32">
        <v>29</v>
      </c>
      <c r="Q8" s="32">
        <v>327</v>
      </c>
      <c r="R8" s="32">
        <v>323</v>
      </c>
      <c r="S8" s="29">
        <v>0.14884792626728111</v>
      </c>
      <c r="T8" s="32">
        <v>398</v>
      </c>
      <c r="U8" s="29">
        <v>0.18341013824884791</v>
      </c>
      <c r="V8" s="32">
        <v>750</v>
      </c>
      <c r="W8" s="29">
        <v>0.34562211981566821</v>
      </c>
      <c r="X8" s="32">
        <v>127</v>
      </c>
      <c r="Y8" s="32">
        <v>18</v>
      </c>
      <c r="Z8" s="29">
        <v>0.87586206896551722</v>
      </c>
      <c r="AA8" s="31">
        <v>0.26</v>
      </c>
      <c r="AB8" s="31">
        <v>0.39100000000000001</v>
      </c>
      <c r="AC8" s="31">
        <v>0.38100000000000001</v>
      </c>
      <c r="AD8" s="31">
        <v>0.77200000000000002</v>
      </c>
      <c r="AE8" s="31">
        <v>0.31653076352853965</v>
      </c>
      <c r="AF8" s="31">
        <v>0.121</v>
      </c>
      <c r="AG8" s="32">
        <v>68</v>
      </c>
      <c r="AH8" s="32">
        <v>22</v>
      </c>
      <c r="AI8" s="32">
        <v>3</v>
      </c>
      <c r="AJ8" s="32">
        <v>668</v>
      </c>
      <c r="AK8" s="32">
        <v>140</v>
      </c>
      <c r="AL8" s="32">
        <v>29</v>
      </c>
      <c r="AM8" s="32">
        <v>413</v>
      </c>
      <c r="AN8" s="32">
        <v>445</v>
      </c>
      <c r="AO8">
        <v>0.93</v>
      </c>
      <c r="AP8" s="31">
        <v>0.3506414397784956</v>
      </c>
      <c r="AQ8" s="30">
        <v>312.88479262672809</v>
      </c>
      <c r="AR8" s="32">
        <v>103.21076107545628</v>
      </c>
      <c r="AS8" s="30">
        <v>10.839872086967201</v>
      </c>
      <c r="AT8" s="30">
        <v>4.9953327589710604E-3</v>
      </c>
      <c r="AU8" s="30">
        <v>364.36661171116708</v>
      </c>
      <c r="AV8">
        <v>30</v>
      </c>
      <c r="AW8">
        <v>24</v>
      </c>
      <c r="AX8">
        <v>0.55555555555555558</v>
      </c>
      <c r="AY8">
        <v>0.99430979978925182</v>
      </c>
      <c r="AZ8">
        <v>103.80141189127598</v>
      </c>
      <c r="BA8"/>
      <c r="BB8"/>
      <c r="BC8"/>
      <c r="BD8"/>
      <c r="BE8"/>
    </row>
    <row r="9" spans="1:57" x14ac:dyDescent="0.3">
      <c r="A9" t="s">
        <v>12</v>
      </c>
      <c r="B9" t="s">
        <v>57</v>
      </c>
      <c r="C9" t="s">
        <v>58</v>
      </c>
      <c r="D9" s="32">
        <v>56</v>
      </c>
      <c r="E9" s="32">
        <v>2173</v>
      </c>
      <c r="F9" s="30">
        <v>38.803571428571431</v>
      </c>
      <c r="G9" s="32">
        <v>1838</v>
      </c>
      <c r="H9" s="32">
        <v>354</v>
      </c>
      <c r="I9" s="30">
        <v>6.3214285714285712</v>
      </c>
      <c r="J9" s="30">
        <v>0.16290842153704557</v>
      </c>
      <c r="K9" s="32">
        <v>518</v>
      </c>
      <c r="L9" s="30">
        <v>9.25</v>
      </c>
      <c r="M9" s="32">
        <v>381</v>
      </c>
      <c r="N9" s="32">
        <v>94</v>
      </c>
      <c r="O9" s="32">
        <v>12</v>
      </c>
      <c r="P9" s="32">
        <v>31</v>
      </c>
      <c r="Q9" s="32">
        <v>306</v>
      </c>
      <c r="R9" s="32">
        <v>230</v>
      </c>
      <c r="S9" s="29">
        <v>0.1058444546709618</v>
      </c>
      <c r="T9" s="32">
        <v>465</v>
      </c>
      <c r="U9" s="29">
        <v>0.21398987574781408</v>
      </c>
      <c r="V9" s="32">
        <v>726</v>
      </c>
      <c r="W9" s="29">
        <v>0.33410032213529683</v>
      </c>
      <c r="X9" s="32">
        <v>91</v>
      </c>
      <c r="Y9" s="32">
        <v>18</v>
      </c>
      <c r="Z9" s="29">
        <v>0.83486238532110091</v>
      </c>
      <c r="AA9" s="31">
        <v>0.28199999999999997</v>
      </c>
      <c r="AB9" s="31">
        <v>0.376</v>
      </c>
      <c r="AC9" s="31">
        <v>0.39700000000000002</v>
      </c>
      <c r="AD9" s="31">
        <v>0.77300000000000002</v>
      </c>
      <c r="AE9" s="31">
        <v>0.35443959243085882</v>
      </c>
      <c r="AF9" s="31">
        <v>0.11500000000000005</v>
      </c>
      <c r="AG9" s="32">
        <v>66</v>
      </c>
      <c r="AH9" s="32">
        <v>32</v>
      </c>
      <c r="AI9" s="32">
        <v>7</v>
      </c>
      <c r="AJ9" s="32">
        <v>729</v>
      </c>
      <c r="AK9" s="32">
        <v>137</v>
      </c>
      <c r="AL9" s="32">
        <v>28</v>
      </c>
      <c r="AM9" s="32">
        <v>388</v>
      </c>
      <c r="AN9" s="32">
        <v>440</v>
      </c>
      <c r="AO9">
        <v>0.88</v>
      </c>
      <c r="AP9" s="31">
        <v>0.34590489381348111</v>
      </c>
      <c r="AQ9" s="30">
        <v>308.74094799815924</v>
      </c>
      <c r="AR9" s="32">
        <v>103.53295919740458</v>
      </c>
      <c r="AS9" s="30">
        <v>1.9048455791775956</v>
      </c>
      <c r="AT9" s="30">
        <v>8.7659713721932608E-4</v>
      </c>
      <c r="AU9" s="30">
        <v>355.9203318480192</v>
      </c>
      <c r="AV9">
        <v>26</v>
      </c>
      <c r="AW9">
        <v>30</v>
      </c>
      <c r="AX9">
        <v>0.4642857142857143</v>
      </c>
      <c r="AY9">
        <v>0.872</v>
      </c>
      <c r="AZ9">
        <v>118.73045779518874</v>
      </c>
      <c r="BA9"/>
      <c r="BB9"/>
      <c r="BC9"/>
      <c r="BD9"/>
      <c r="BE9"/>
    </row>
    <row r="10" spans="1:57" x14ac:dyDescent="0.3">
      <c r="A10" t="s">
        <v>6</v>
      </c>
      <c r="B10" t="s">
        <v>59</v>
      </c>
      <c r="C10" t="s">
        <v>62</v>
      </c>
      <c r="D10" s="32">
        <v>54</v>
      </c>
      <c r="E10" s="32">
        <v>2109</v>
      </c>
      <c r="F10" s="30">
        <v>39.055555555555557</v>
      </c>
      <c r="G10" s="32">
        <v>1692</v>
      </c>
      <c r="H10" s="32">
        <v>378</v>
      </c>
      <c r="I10" s="30">
        <v>7</v>
      </c>
      <c r="J10" s="30">
        <v>0.17923186344238975</v>
      </c>
      <c r="K10" s="32">
        <v>448</v>
      </c>
      <c r="L10" s="30">
        <v>8.2962962962962958</v>
      </c>
      <c r="M10" s="32">
        <v>328</v>
      </c>
      <c r="N10" s="32">
        <v>86</v>
      </c>
      <c r="O10" s="32">
        <v>6</v>
      </c>
      <c r="P10" s="32">
        <v>28</v>
      </c>
      <c r="Q10" s="32">
        <v>327</v>
      </c>
      <c r="R10" s="32">
        <v>284</v>
      </c>
      <c r="S10" s="29">
        <v>0.13466097676623992</v>
      </c>
      <c r="T10" s="32">
        <v>432</v>
      </c>
      <c r="U10" s="29">
        <v>0.20483641536273114</v>
      </c>
      <c r="V10" s="32">
        <v>744</v>
      </c>
      <c r="W10" s="29">
        <v>0.35277382645803701</v>
      </c>
      <c r="X10" s="32">
        <v>78</v>
      </c>
      <c r="Y10" s="32">
        <v>21</v>
      </c>
      <c r="Z10" s="29">
        <v>0.78787878787878785</v>
      </c>
      <c r="AA10" s="31">
        <v>0.26500000000000001</v>
      </c>
      <c r="AB10" s="31">
        <v>0.39600000000000002</v>
      </c>
      <c r="AC10" s="31">
        <v>0.372</v>
      </c>
      <c r="AD10" s="31">
        <v>0.76800000000000002</v>
      </c>
      <c r="AE10" s="31">
        <v>0.33439490445859871</v>
      </c>
      <c r="AF10" s="31">
        <v>0.10699999999999998</v>
      </c>
      <c r="AG10" s="32">
        <v>98</v>
      </c>
      <c r="AH10" s="32">
        <v>24</v>
      </c>
      <c r="AI10" s="32">
        <v>11</v>
      </c>
      <c r="AJ10" s="32">
        <v>630</v>
      </c>
      <c r="AK10" s="32">
        <v>120</v>
      </c>
      <c r="AL10" s="32">
        <v>35</v>
      </c>
      <c r="AM10" s="32">
        <v>376</v>
      </c>
      <c r="AN10" s="32">
        <v>416</v>
      </c>
      <c r="AO10">
        <v>0.9</v>
      </c>
      <c r="AP10" s="31">
        <v>0.35089609151572931</v>
      </c>
      <c r="AQ10" s="30">
        <v>289.22423897581797</v>
      </c>
      <c r="AR10" s="32">
        <v>102.1311357749302</v>
      </c>
      <c r="AS10" s="30">
        <v>11.002165931127271</v>
      </c>
      <c r="AT10" s="30">
        <v>5.216769052217767E-3</v>
      </c>
      <c r="AU10" s="30">
        <v>354.59105711427821</v>
      </c>
      <c r="AV10">
        <v>33</v>
      </c>
      <c r="AW10">
        <v>21</v>
      </c>
      <c r="AX10">
        <v>0.61111111111111116</v>
      </c>
      <c r="AY10">
        <v>1.0030120481927711</v>
      </c>
      <c r="AZ10">
        <v>101.82443566749798</v>
      </c>
      <c r="BA10"/>
      <c r="BB10"/>
      <c r="BC10"/>
      <c r="BD10"/>
      <c r="BE10"/>
    </row>
    <row r="11" spans="1:57" x14ac:dyDescent="0.3">
      <c r="A11" t="s">
        <v>17</v>
      </c>
      <c r="B11" t="s">
        <v>59</v>
      </c>
      <c r="C11" t="s">
        <v>62</v>
      </c>
      <c r="D11" s="32">
        <v>55</v>
      </c>
      <c r="E11" s="32">
        <v>2204</v>
      </c>
      <c r="F11" s="30">
        <v>40.072727272727271</v>
      </c>
      <c r="G11" s="32">
        <v>1776</v>
      </c>
      <c r="H11" s="32">
        <v>349</v>
      </c>
      <c r="I11" s="30">
        <v>6.3454545454545457</v>
      </c>
      <c r="J11" s="30">
        <v>0.15834845735027223</v>
      </c>
      <c r="K11" s="32">
        <v>443</v>
      </c>
      <c r="L11" s="30">
        <v>8.0545454545454547</v>
      </c>
      <c r="M11" s="32">
        <v>319</v>
      </c>
      <c r="N11" s="32">
        <v>83</v>
      </c>
      <c r="O11" s="32">
        <v>18</v>
      </c>
      <c r="P11" s="32">
        <v>23</v>
      </c>
      <c r="Q11" s="32">
        <v>304</v>
      </c>
      <c r="R11" s="32">
        <v>322</v>
      </c>
      <c r="S11" s="29">
        <v>0.14609800362976408</v>
      </c>
      <c r="T11" s="32">
        <v>496</v>
      </c>
      <c r="U11" s="29">
        <v>0.22504537205081671</v>
      </c>
      <c r="V11" s="32">
        <v>841</v>
      </c>
      <c r="W11" s="29">
        <v>0.38157894736842107</v>
      </c>
      <c r="X11" s="32">
        <v>142</v>
      </c>
      <c r="Y11" s="32">
        <v>15</v>
      </c>
      <c r="Z11" s="29">
        <v>0.90445859872611467</v>
      </c>
      <c r="AA11" s="31">
        <v>0.249</v>
      </c>
      <c r="AB11" s="31">
        <v>0.38600000000000001</v>
      </c>
      <c r="AC11" s="31">
        <v>0.35499999999999998</v>
      </c>
      <c r="AD11" s="31">
        <v>0.74099999999999999</v>
      </c>
      <c r="AE11" s="31">
        <v>0.32915360501567398</v>
      </c>
      <c r="AF11" s="31">
        <v>0.10599999999999998</v>
      </c>
      <c r="AG11" s="32">
        <v>85</v>
      </c>
      <c r="AH11" s="32">
        <v>19</v>
      </c>
      <c r="AI11" s="32">
        <v>2</v>
      </c>
      <c r="AJ11" s="32">
        <v>631</v>
      </c>
      <c r="AK11" s="32">
        <v>124</v>
      </c>
      <c r="AL11" s="32">
        <v>34</v>
      </c>
      <c r="AM11" s="32">
        <v>389</v>
      </c>
      <c r="AN11" s="32">
        <v>426</v>
      </c>
      <c r="AO11">
        <v>0.91</v>
      </c>
      <c r="AP11" s="31">
        <v>0.34067211625794724</v>
      </c>
      <c r="AQ11" s="30">
        <v>298.58692377495464</v>
      </c>
      <c r="AR11" s="32">
        <v>95.010047986250726</v>
      </c>
      <c r="AS11" s="30">
        <v>-8.0967118507830698</v>
      </c>
      <c r="AT11" s="30">
        <v>-3.6736442154188158E-3</v>
      </c>
      <c r="AU11" s="30">
        <v>350.96915641268993</v>
      </c>
      <c r="AV11">
        <v>24</v>
      </c>
      <c r="AW11">
        <v>31</v>
      </c>
      <c r="AX11">
        <v>0.43636363636363634</v>
      </c>
      <c r="AY11">
        <v>0.92592592592592593</v>
      </c>
      <c r="AZ11">
        <v>102.61085182515079</v>
      </c>
      <c r="BA11"/>
      <c r="BB11"/>
      <c r="BC11"/>
      <c r="BD11"/>
      <c r="BE11"/>
    </row>
    <row r="12" spans="1:57" x14ac:dyDescent="0.3">
      <c r="A12" t="s">
        <v>7</v>
      </c>
      <c r="B12" t="s">
        <v>57</v>
      </c>
      <c r="C12" t="s">
        <v>61</v>
      </c>
      <c r="D12" s="32">
        <v>56</v>
      </c>
      <c r="E12" s="32">
        <v>2187</v>
      </c>
      <c r="F12" s="30">
        <v>39.053571428571431</v>
      </c>
      <c r="G12" s="32">
        <v>1875</v>
      </c>
      <c r="H12" s="32">
        <v>344</v>
      </c>
      <c r="I12" s="30">
        <v>6.1428571428571432</v>
      </c>
      <c r="J12" s="30">
        <v>0.1572930955647005</v>
      </c>
      <c r="K12" s="32">
        <v>515</v>
      </c>
      <c r="L12" s="30">
        <v>9.1964285714285712</v>
      </c>
      <c r="M12" s="32">
        <v>385</v>
      </c>
      <c r="N12" s="32">
        <v>91</v>
      </c>
      <c r="O12" s="32">
        <v>6</v>
      </c>
      <c r="P12" s="32">
        <v>33</v>
      </c>
      <c r="Q12" s="32">
        <v>300</v>
      </c>
      <c r="R12" s="32">
        <v>237</v>
      </c>
      <c r="S12" s="29">
        <v>0.1083676268861454</v>
      </c>
      <c r="T12" s="32">
        <v>423</v>
      </c>
      <c r="U12" s="29">
        <v>0.19341563786008231</v>
      </c>
      <c r="V12" s="32">
        <v>693</v>
      </c>
      <c r="W12" s="29">
        <v>0.3168724279835391</v>
      </c>
      <c r="X12" s="32">
        <v>89</v>
      </c>
      <c r="Y12" s="32">
        <v>26</v>
      </c>
      <c r="Z12" s="29">
        <v>0.77391304347826084</v>
      </c>
      <c r="AA12" s="31">
        <v>0.27500000000000002</v>
      </c>
      <c r="AB12" s="31">
        <v>0.371</v>
      </c>
      <c r="AC12" s="31">
        <v>0.38200000000000001</v>
      </c>
      <c r="AD12" s="31">
        <v>0.753</v>
      </c>
      <c r="AE12" s="31">
        <v>0.33635729239357992</v>
      </c>
      <c r="AF12" s="31">
        <v>0.10699999999999998</v>
      </c>
      <c r="AG12" s="32">
        <v>59</v>
      </c>
      <c r="AH12" s="32">
        <v>14</v>
      </c>
      <c r="AI12" s="32">
        <v>2</v>
      </c>
      <c r="AJ12" s="32">
        <v>717</v>
      </c>
      <c r="AK12" s="32">
        <v>130</v>
      </c>
      <c r="AL12" s="32">
        <v>39</v>
      </c>
      <c r="AM12" s="32">
        <v>464</v>
      </c>
      <c r="AN12" s="32">
        <v>417</v>
      </c>
      <c r="AO12">
        <v>1.1100000000000001</v>
      </c>
      <c r="AP12" s="31">
        <v>0.34016018306636153</v>
      </c>
      <c r="AQ12" s="30">
        <v>289.44936442615455</v>
      </c>
      <c r="AR12" s="32">
        <v>98.24892388782898</v>
      </c>
      <c r="AS12" s="30">
        <v>-9.0078232817278643</v>
      </c>
      <c r="AT12" s="30">
        <v>-4.1188035124498697E-3</v>
      </c>
      <c r="AU12" s="30">
        <v>347.28848066210861</v>
      </c>
      <c r="AV12">
        <v>30</v>
      </c>
      <c r="AW12">
        <v>26</v>
      </c>
      <c r="AX12">
        <v>0.5357142857142857</v>
      </c>
      <c r="AY12">
        <v>0.86894586894586889</v>
      </c>
      <c r="AZ12">
        <v>113.06679437582942</v>
      </c>
      <c r="BA12"/>
      <c r="BB12"/>
      <c r="BC12"/>
      <c r="BD12"/>
      <c r="BE12"/>
    </row>
    <row r="13" spans="1:57" x14ac:dyDescent="0.3">
      <c r="A13" t="s">
        <v>3</v>
      </c>
      <c r="B13" t="s">
        <v>59</v>
      </c>
      <c r="C13" t="s">
        <v>60</v>
      </c>
      <c r="D13" s="32">
        <v>55</v>
      </c>
      <c r="E13" s="32">
        <v>2171</v>
      </c>
      <c r="F13" s="30">
        <v>39.472727272727276</v>
      </c>
      <c r="G13" s="32">
        <v>1767</v>
      </c>
      <c r="H13" s="32">
        <v>354</v>
      </c>
      <c r="I13" s="30">
        <v>6.4363636363636365</v>
      </c>
      <c r="J13" s="30">
        <v>0.1630584983878397</v>
      </c>
      <c r="K13" s="32">
        <v>457</v>
      </c>
      <c r="L13" s="30">
        <v>8.3090909090909086</v>
      </c>
      <c r="M13" s="32">
        <v>340</v>
      </c>
      <c r="N13" s="32">
        <v>76</v>
      </c>
      <c r="O13" s="32">
        <v>17</v>
      </c>
      <c r="P13" s="32">
        <v>24</v>
      </c>
      <c r="Q13" s="32">
        <v>297</v>
      </c>
      <c r="R13" s="32">
        <v>270</v>
      </c>
      <c r="S13" s="29">
        <v>0.12436665131275909</v>
      </c>
      <c r="T13" s="32">
        <v>464</v>
      </c>
      <c r="U13" s="29">
        <v>0.21372639336711194</v>
      </c>
      <c r="V13" s="32">
        <v>758</v>
      </c>
      <c r="W13" s="29">
        <v>0.34914785812989407</v>
      </c>
      <c r="X13" s="32">
        <v>152</v>
      </c>
      <c r="Y13" s="32">
        <v>18</v>
      </c>
      <c r="Z13" s="29">
        <v>0.89411764705882357</v>
      </c>
      <c r="AA13" s="31">
        <v>0.25900000000000001</v>
      </c>
      <c r="AB13" s="31">
        <v>0.38100000000000001</v>
      </c>
      <c r="AC13" s="31">
        <v>0.36199999999999999</v>
      </c>
      <c r="AD13" s="31">
        <v>0.74299999999999999</v>
      </c>
      <c r="AE13" s="31">
        <v>0.33180076628352489</v>
      </c>
      <c r="AF13" s="31">
        <v>0.10299999999999998</v>
      </c>
      <c r="AG13" s="32">
        <v>96</v>
      </c>
      <c r="AH13" s="32">
        <v>26</v>
      </c>
      <c r="AI13" s="32">
        <v>12</v>
      </c>
      <c r="AJ13" s="32">
        <v>639</v>
      </c>
      <c r="AK13" s="32">
        <v>117</v>
      </c>
      <c r="AL13" s="32">
        <v>31</v>
      </c>
      <c r="AM13" s="32">
        <v>359</v>
      </c>
      <c r="AN13" s="32">
        <v>464</v>
      </c>
      <c r="AO13">
        <v>0.77</v>
      </c>
      <c r="AP13" s="31">
        <v>0.33926817971282996</v>
      </c>
      <c r="AQ13" s="30">
        <v>296.96501151543066</v>
      </c>
      <c r="AR13" s="32">
        <v>95.559368235935011</v>
      </c>
      <c r="AS13" s="30">
        <v>-10.625869625978261</v>
      </c>
      <c r="AT13" s="30">
        <v>-4.8944586024773197E-3</v>
      </c>
      <c r="AU13" s="30">
        <v>343.06378554643555</v>
      </c>
      <c r="AV13">
        <v>31</v>
      </c>
      <c r="AW13">
        <v>24</v>
      </c>
      <c r="AX13">
        <v>0.5636363636363636</v>
      </c>
      <c r="AY13">
        <v>1.0215700141442716</v>
      </c>
      <c r="AZ13">
        <v>93.541673025692006</v>
      </c>
      <c r="BA13"/>
      <c r="BB13"/>
      <c r="BC13"/>
      <c r="BD13"/>
      <c r="BE13"/>
    </row>
    <row r="14" spans="1:57" x14ac:dyDescent="0.3">
      <c r="A14" t="s">
        <v>4</v>
      </c>
      <c r="B14" t="s">
        <v>57</v>
      </c>
      <c r="C14" s="30" t="s">
        <v>58</v>
      </c>
      <c r="D14" s="32">
        <v>56</v>
      </c>
      <c r="E14" s="32">
        <v>2149</v>
      </c>
      <c r="F14" s="30">
        <v>38.375</v>
      </c>
      <c r="G14" s="32">
        <v>1799</v>
      </c>
      <c r="H14" s="32">
        <v>300</v>
      </c>
      <c r="I14" s="30">
        <v>5.3571428571428568</v>
      </c>
      <c r="J14" s="30">
        <v>0.13959981386691483</v>
      </c>
      <c r="K14" s="32">
        <v>462</v>
      </c>
      <c r="L14" s="30">
        <v>8.25</v>
      </c>
      <c r="M14" s="32">
        <v>340</v>
      </c>
      <c r="N14" s="32">
        <v>77</v>
      </c>
      <c r="O14" s="32">
        <v>11</v>
      </c>
      <c r="P14" s="32">
        <v>34</v>
      </c>
      <c r="Q14" s="32">
        <v>260</v>
      </c>
      <c r="R14" s="32">
        <v>230</v>
      </c>
      <c r="S14" s="29">
        <v>0.10702652396463472</v>
      </c>
      <c r="T14" s="32">
        <v>441</v>
      </c>
      <c r="U14" s="29">
        <v>0.20521172638436483</v>
      </c>
      <c r="V14" s="32">
        <v>705</v>
      </c>
      <c r="W14" s="29">
        <v>0.32805956258724989</v>
      </c>
      <c r="X14" s="32">
        <v>62</v>
      </c>
      <c r="Y14" s="32">
        <v>25</v>
      </c>
      <c r="Z14" s="29">
        <v>0.71264367816091956</v>
      </c>
      <c r="AA14" s="31">
        <v>0.25700000000000001</v>
      </c>
      <c r="AB14" s="31">
        <v>0.36699999999999999</v>
      </c>
      <c r="AC14" s="31">
        <v>0.36899999999999999</v>
      </c>
      <c r="AD14" s="31">
        <v>0.73599999999999999</v>
      </c>
      <c r="AE14" s="31">
        <v>0.31845238095238093</v>
      </c>
      <c r="AF14" s="31">
        <v>0.11199999999999999</v>
      </c>
      <c r="AG14" s="32">
        <v>94</v>
      </c>
      <c r="AH14" s="32">
        <v>20</v>
      </c>
      <c r="AI14" s="32">
        <v>6</v>
      </c>
      <c r="AJ14" s="32">
        <v>663</v>
      </c>
      <c r="AK14" s="32">
        <v>122</v>
      </c>
      <c r="AL14" s="32">
        <v>33</v>
      </c>
      <c r="AM14" s="32">
        <v>418</v>
      </c>
      <c r="AN14" s="32">
        <v>434</v>
      </c>
      <c r="AO14">
        <v>0.96</v>
      </c>
      <c r="AP14" s="31">
        <v>0.3341063929071395</v>
      </c>
      <c r="AQ14" s="30">
        <v>268.63843648208467</v>
      </c>
      <c r="AR14" s="32">
        <v>93.756543114747586</v>
      </c>
      <c r="AS14" s="30">
        <v>-20.164000097966195</v>
      </c>
      <c r="AT14" s="30">
        <v>-9.3829688682951114E-3</v>
      </c>
      <c r="AU14" s="30">
        <v>329.94151301374137</v>
      </c>
      <c r="AV14">
        <v>18</v>
      </c>
      <c r="AW14">
        <v>38</v>
      </c>
      <c r="AX14">
        <v>0.32142857142857145</v>
      </c>
      <c r="AY14">
        <v>0.9555555555555556</v>
      </c>
      <c r="AZ14">
        <v>98.117312561945141</v>
      </c>
      <c r="BA14"/>
      <c r="BB14"/>
      <c r="BC14"/>
      <c r="BD14"/>
      <c r="BE14"/>
    </row>
    <row r="15" spans="1:57" x14ac:dyDescent="0.3">
      <c r="A15" t="s">
        <v>9</v>
      </c>
      <c r="B15" t="s">
        <v>57</v>
      </c>
      <c r="C15" t="s">
        <v>61</v>
      </c>
      <c r="D15" s="32">
        <v>55</v>
      </c>
      <c r="E15" s="32">
        <v>2134</v>
      </c>
      <c r="F15" s="30">
        <v>38.799999999999997</v>
      </c>
      <c r="G15" s="32">
        <v>1783</v>
      </c>
      <c r="H15" s="32">
        <v>318</v>
      </c>
      <c r="I15" s="30">
        <v>5.7818181818181822</v>
      </c>
      <c r="J15" s="30">
        <v>0.14901593252108716</v>
      </c>
      <c r="K15" s="32">
        <v>441</v>
      </c>
      <c r="L15" s="30">
        <v>8.0181818181818176</v>
      </c>
      <c r="M15" s="32">
        <v>296</v>
      </c>
      <c r="N15" s="32">
        <v>101</v>
      </c>
      <c r="O15" s="32">
        <v>10</v>
      </c>
      <c r="P15" s="32">
        <v>34</v>
      </c>
      <c r="Q15" s="32">
        <v>287</v>
      </c>
      <c r="R15" s="32">
        <v>263</v>
      </c>
      <c r="S15" s="29">
        <v>0.1232427366447985</v>
      </c>
      <c r="T15" s="32">
        <v>446</v>
      </c>
      <c r="U15" s="29">
        <v>0.20899718837863168</v>
      </c>
      <c r="V15" s="32">
        <v>743</v>
      </c>
      <c r="W15" s="29">
        <v>0.34817244611059045</v>
      </c>
      <c r="X15" s="32">
        <v>89</v>
      </c>
      <c r="Y15" s="32">
        <v>20</v>
      </c>
      <c r="Z15" s="29">
        <v>0.8165137614678899</v>
      </c>
      <c r="AA15" s="31">
        <v>0.247</v>
      </c>
      <c r="AB15" s="31">
        <v>0.36</v>
      </c>
      <c r="AC15" s="31">
        <v>0.372</v>
      </c>
      <c r="AD15" s="31">
        <v>0.73199999999999998</v>
      </c>
      <c r="AE15" s="31">
        <v>0.30740181268882177</v>
      </c>
      <c r="AF15" s="31">
        <v>0.125</v>
      </c>
      <c r="AG15" s="32">
        <v>64</v>
      </c>
      <c r="AH15" s="32">
        <v>21</v>
      </c>
      <c r="AI15" s="32">
        <v>3</v>
      </c>
      <c r="AJ15" s="32">
        <v>664</v>
      </c>
      <c r="AK15" s="32">
        <v>145</v>
      </c>
      <c r="AL15" s="32">
        <v>35</v>
      </c>
      <c r="AM15" s="32">
        <v>418</v>
      </c>
      <c r="AN15" s="32">
        <v>440</v>
      </c>
      <c r="AO15">
        <v>0.95</v>
      </c>
      <c r="AP15" s="31">
        <v>0.3317034256217738</v>
      </c>
      <c r="AQ15" s="30">
        <v>269.89088097469539</v>
      </c>
      <c r="AR15" s="32">
        <v>92.72255429144343</v>
      </c>
      <c r="AS15" s="30">
        <v>-24.482327031872572</v>
      </c>
      <c r="AT15" s="30">
        <v>-1.1472505638178337E-2</v>
      </c>
      <c r="AU15" s="30">
        <v>323.17945285662626</v>
      </c>
      <c r="AV15">
        <v>25</v>
      </c>
      <c r="AW15">
        <v>30</v>
      </c>
      <c r="AX15">
        <v>0.45454545454545453</v>
      </c>
      <c r="AY15">
        <v>1.0305352374317891</v>
      </c>
      <c r="AZ15">
        <v>89.975141968477047</v>
      </c>
      <c r="BA15"/>
      <c r="BB15"/>
      <c r="BC15"/>
      <c r="BD15"/>
      <c r="BE15"/>
    </row>
    <row r="16" spans="1:57" x14ac:dyDescent="0.3">
      <c r="A16" t="s">
        <v>1</v>
      </c>
      <c r="B16" t="s">
        <v>59</v>
      </c>
      <c r="C16" t="s">
        <v>60</v>
      </c>
      <c r="D16" s="32">
        <v>53</v>
      </c>
      <c r="E16" s="32">
        <v>2042</v>
      </c>
      <c r="F16" s="30">
        <v>38.528301886792455</v>
      </c>
      <c r="G16" s="32">
        <v>1673</v>
      </c>
      <c r="H16" s="32">
        <v>324</v>
      </c>
      <c r="I16" s="30">
        <v>6.1132075471698117</v>
      </c>
      <c r="J16" s="30">
        <v>0.15866797257590598</v>
      </c>
      <c r="K16" s="32">
        <v>425</v>
      </c>
      <c r="L16" s="30">
        <v>8.0188679245283012</v>
      </c>
      <c r="M16" s="32">
        <v>309</v>
      </c>
      <c r="N16" s="32">
        <v>70</v>
      </c>
      <c r="O16" s="32">
        <v>16</v>
      </c>
      <c r="P16" s="32">
        <v>30</v>
      </c>
      <c r="Q16" s="32">
        <v>275</v>
      </c>
      <c r="R16" s="32">
        <v>263</v>
      </c>
      <c r="S16" s="29">
        <v>0.12879529872673851</v>
      </c>
      <c r="T16" s="32">
        <v>376</v>
      </c>
      <c r="U16" s="29">
        <v>0.18413320274240941</v>
      </c>
      <c r="V16" s="32">
        <v>669</v>
      </c>
      <c r="W16" s="29">
        <v>0.32761998041136142</v>
      </c>
      <c r="X16" s="32">
        <v>119</v>
      </c>
      <c r="Y16" s="32">
        <v>27</v>
      </c>
      <c r="Z16" s="29">
        <v>0.81506849315068497</v>
      </c>
      <c r="AA16" s="31">
        <v>0.254</v>
      </c>
      <c r="AB16" s="31">
        <v>0.374</v>
      </c>
      <c r="AC16" s="31">
        <v>0.36899999999999999</v>
      </c>
      <c r="AD16" s="31">
        <v>0.74299999999999999</v>
      </c>
      <c r="AE16" s="31">
        <v>0.30572755417956654</v>
      </c>
      <c r="AF16" s="31">
        <v>0.11499999999999999</v>
      </c>
      <c r="AG16" s="32">
        <v>73</v>
      </c>
      <c r="AH16" s="32">
        <v>25</v>
      </c>
      <c r="AI16" s="32">
        <v>8</v>
      </c>
      <c r="AJ16" s="32">
        <v>617</v>
      </c>
      <c r="AK16" s="32">
        <v>116</v>
      </c>
      <c r="AL16" s="32">
        <v>24</v>
      </c>
      <c r="AM16" s="32">
        <v>406</v>
      </c>
      <c r="AN16" s="32">
        <v>430</v>
      </c>
      <c r="AO16">
        <v>0.94</v>
      </c>
      <c r="AP16" s="31">
        <v>0.33768928220255651</v>
      </c>
      <c r="AQ16" s="30">
        <v>272.38687561214493</v>
      </c>
      <c r="AR16" s="32">
        <v>95.585989514314477</v>
      </c>
      <c r="AS16" s="30">
        <v>-12.798057262761645</v>
      </c>
      <c r="AT16" s="30">
        <v>-6.2674129592368488E-3</v>
      </c>
      <c r="AU16" s="30">
        <v>319.87549219005683</v>
      </c>
      <c r="AV16">
        <v>24</v>
      </c>
      <c r="AW16">
        <v>29</v>
      </c>
      <c r="AX16">
        <v>0.45283018867924529</v>
      </c>
      <c r="AY16">
        <v>1.0600319561743894</v>
      </c>
      <c r="AZ16">
        <v>90.17274333811622</v>
      </c>
      <c r="BA16"/>
      <c r="BB16"/>
      <c r="BC16"/>
      <c r="BD16"/>
      <c r="BE16"/>
    </row>
    <row r="17" spans="1:57" x14ac:dyDescent="0.3">
      <c r="A17" t="s">
        <v>2</v>
      </c>
      <c r="B17" t="s">
        <v>59</v>
      </c>
      <c r="C17" t="s">
        <v>62</v>
      </c>
      <c r="D17" s="32">
        <v>56</v>
      </c>
      <c r="E17" s="32">
        <v>2120</v>
      </c>
      <c r="F17" s="30">
        <v>37.857142857142854</v>
      </c>
      <c r="G17" s="32">
        <v>1756</v>
      </c>
      <c r="H17" s="32">
        <v>298</v>
      </c>
      <c r="I17" s="30">
        <v>5.3214285714285712</v>
      </c>
      <c r="J17" s="30">
        <v>0.14056603773584905</v>
      </c>
      <c r="K17" s="32">
        <v>419</v>
      </c>
      <c r="L17" s="30">
        <v>7.4821428571428568</v>
      </c>
      <c r="M17" s="32">
        <v>317</v>
      </c>
      <c r="N17" s="32">
        <v>66</v>
      </c>
      <c r="O17" s="32">
        <v>11</v>
      </c>
      <c r="P17" s="32">
        <v>25</v>
      </c>
      <c r="Q17" s="32">
        <v>252</v>
      </c>
      <c r="R17" s="32">
        <v>251</v>
      </c>
      <c r="S17" s="29">
        <v>0.11839622641509434</v>
      </c>
      <c r="T17" s="32">
        <v>431</v>
      </c>
      <c r="U17" s="29">
        <v>0.20330188679245284</v>
      </c>
      <c r="V17" s="32">
        <v>707</v>
      </c>
      <c r="W17" s="29">
        <v>0.33349056603773586</v>
      </c>
      <c r="X17" s="32">
        <v>100</v>
      </c>
      <c r="Y17" s="32">
        <v>19</v>
      </c>
      <c r="Z17" s="29">
        <v>0.84033613445378152</v>
      </c>
      <c r="AA17" s="31">
        <v>0.23899999999999999</v>
      </c>
      <c r="AB17" s="31">
        <v>0.35799999999999998</v>
      </c>
      <c r="AC17" s="31">
        <v>0.33100000000000002</v>
      </c>
      <c r="AD17" s="31">
        <v>0.68900000000000006</v>
      </c>
      <c r="AE17" s="31">
        <v>0.29825889477668432</v>
      </c>
      <c r="AF17" s="31">
        <v>9.2000000000000026E-2</v>
      </c>
      <c r="AG17" s="32">
        <v>86</v>
      </c>
      <c r="AH17" s="32">
        <v>21</v>
      </c>
      <c r="AI17" s="32">
        <v>6</v>
      </c>
      <c r="AJ17" s="32">
        <v>582</v>
      </c>
      <c r="AK17" s="32">
        <v>102</v>
      </c>
      <c r="AL17" s="32">
        <v>25</v>
      </c>
      <c r="AM17" s="32">
        <v>402</v>
      </c>
      <c r="AN17" s="32">
        <v>461</v>
      </c>
      <c r="AO17">
        <v>0.87</v>
      </c>
      <c r="AP17" s="31">
        <v>0.31758751182592249</v>
      </c>
      <c r="AQ17" s="30">
        <v>247.07071698113208</v>
      </c>
      <c r="AR17" s="32">
        <v>81.328601777881588</v>
      </c>
      <c r="AS17" s="30">
        <v>-50.344092167898751</v>
      </c>
      <c r="AT17" s="30">
        <v>-2.3747213286744694E-2</v>
      </c>
      <c r="AU17" s="30">
        <v>295.03687004560527</v>
      </c>
      <c r="AV17">
        <v>17</v>
      </c>
      <c r="AW17">
        <v>39</v>
      </c>
      <c r="AX17">
        <v>0.30357142857142855</v>
      </c>
      <c r="AY17">
        <v>1.0805555555555555</v>
      </c>
      <c r="AZ17">
        <v>75.265544061792738</v>
      </c>
      <c r="BA17"/>
      <c r="BB17"/>
      <c r="BC17"/>
      <c r="BD17"/>
      <c r="BE17"/>
    </row>
    <row r="18" spans="1:57" x14ac:dyDescent="0.3">
      <c r="A18" t="s">
        <v>16</v>
      </c>
      <c r="B18" t="s">
        <v>57</v>
      </c>
      <c r="C18" t="s">
        <v>61</v>
      </c>
      <c r="D18" s="32">
        <v>55</v>
      </c>
      <c r="E18" s="32">
        <v>1983</v>
      </c>
      <c r="F18" s="30">
        <v>36.054545454545455</v>
      </c>
      <c r="G18" s="32">
        <v>1664</v>
      </c>
      <c r="H18" s="32">
        <v>297</v>
      </c>
      <c r="I18" s="30">
        <v>5.4</v>
      </c>
      <c r="J18" s="30">
        <v>0.14977307110438728</v>
      </c>
      <c r="K18" s="32">
        <v>396</v>
      </c>
      <c r="L18" s="30">
        <v>7.2</v>
      </c>
      <c r="M18" s="32">
        <v>280</v>
      </c>
      <c r="N18" s="32">
        <v>71</v>
      </c>
      <c r="O18" s="32">
        <v>12</v>
      </c>
      <c r="P18" s="32">
        <v>33</v>
      </c>
      <c r="Q18" s="32">
        <v>250</v>
      </c>
      <c r="R18" s="32">
        <v>212</v>
      </c>
      <c r="S18" s="29">
        <v>0.10690872415532023</v>
      </c>
      <c r="T18" s="32">
        <v>433</v>
      </c>
      <c r="U18" s="29">
        <v>0.2183560262228946</v>
      </c>
      <c r="V18" s="32">
        <v>678</v>
      </c>
      <c r="W18" s="29">
        <v>0.34190620272314676</v>
      </c>
      <c r="X18" s="32">
        <v>171</v>
      </c>
      <c r="Y18" s="32">
        <v>33</v>
      </c>
      <c r="Z18" s="29">
        <v>0.83823529411764708</v>
      </c>
      <c r="AA18" s="31">
        <v>0.23799999999999999</v>
      </c>
      <c r="AB18" s="31">
        <v>0.34200000000000003</v>
      </c>
      <c r="AC18" s="31">
        <v>0.35499999999999998</v>
      </c>
      <c r="AD18" s="31">
        <v>0.69700000000000006</v>
      </c>
      <c r="AE18" s="31">
        <v>0.29681112019623873</v>
      </c>
      <c r="AF18" s="31">
        <v>0.11699999999999999</v>
      </c>
      <c r="AG18" s="32">
        <v>64</v>
      </c>
      <c r="AH18" s="32">
        <v>25</v>
      </c>
      <c r="AI18" s="32">
        <v>18</v>
      </c>
      <c r="AJ18" s="32">
        <v>590</v>
      </c>
      <c r="AK18" s="32">
        <v>116</v>
      </c>
      <c r="AL18" s="32">
        <v>28</v>
      </c>
      <c r="AM18" s="32">
        <v>430</v>
      </c>
      <c r="AN18" s="32">
        <v>382</v>
      </c>
      <c r="AO18">
        <v>1.1299999999999999</v>
      </c>
      <c r="AP18" s="31">
        <v>0.31576081424936386</v>
      </c>
      <c r="AQ18" s="30">
        <v>238.18832072617246</v>
      </c>
      <c r="AR18" s="32">
        <v>83.510670617544719</v>
      </c>
      <c r="AS18" s="30">
        <v>-50.240585942671899</v>
      </c>
      <c r="AT18" s="30">
        <v>-2.533564596201306E-2</v>
      </c>
      <c r="AU18" s="30">
        <v>272.82094616552547</v>
      </c>
      <c r="AV18">
        <v>32</v>
      </c>
      <c r="AW18">
        <v>23</v>
      </c>
      <c r="AX18">
        <v>0.58181818181818179</v>
      </c>
      <c r="AY18">
        <v>1.0710332103321034</v>
      </c>
      <c r="AZ18">
        <v>77.972064555915992</v>
      </c>
      <c r="BA18"/>
      <c r="BB18"/>
      <c r="BC18"/>
      <c r="BD18"/>
      <c r="BE18"/>
    </row>
    <row r="19" spans="1:57" x14ac:dyDescent="0.3">
      <c r="A19" t="s">
        <v>8</v>
      </c>
      <c r="B19" t="s">
        <v>57</v>
      </c>
      <c r="C19" t="s">
        <v>61</v>
      </c>
      <c r="D19" s="32">
        <v>54</v>
      </c>
      <c r="E19" s="32">
        <v>2055</v>
      </c>
      <c r="F19" s="30">
        <v>38.055555555555557</v>
      </c>
      <c r="G19" s="32">
        <v>1685</v>
      </c>
      <c r="H19" s="32">
        <v>243</v>
      </c>
      <c r="I19" s="30">
        <v>4.5</v>
      </c>
      <c r="J19" s="30">
        <v>0.11824817518248175</v>
      </c>
      <c r="K19" s="32">
        <v>372</v>
      </c>
      <c r="L19" s="30">
        <v>6.8888888888888893</v>
      </c>
      <c r="M19" s="32">
        <v>302</v>
      </c>
      <c r="N19" s="32">
        <v>54</v>
      </c>
      <c r="O19" s="32">
        <v>4</v>
      </c>
      <c r="P19" s="32">
        <v>12</v>
      </c>
      <c r="Q19" s="32">
        <v>197</v>
      </c>
      <c r="R19" s="32">
        <v>253</v>
      </c>
      <c r="S19" s="29">
        <v>0.12311435523114356</v>
      </c>
      <c r="T19" s="32">
        <v>432</v>
      </c>
      <c r="U19" s="29">
        <v>0.21021897810218979</v>
      </c>
      <c r="V19" s="32">
        <v>697</v>
      </c>
      <c r="W19" s="29">
        <v>0.33917274939172748</v>
      </c>
      <c r="X19" s="32">
        <v>73</v>
      </c>
      <c r="Y19" s="32">
        <v>14</v>
      </c>
      <c r="Z19" s="29">
        <v>0.83908045977011492</v>
      </c>
      <c r="AA19" s="31">
        <v>0.221</v>
      </c>
      <c r="AB19" s="31">
        <v>0.35199999999999998</v>
      </c>
      <c r="AC19" s="31">
        <v>0.27900000000000003</v>
      </c>
      <c r="AD19" s="31">
        <v>0.63100000000000001</v>
      </c>
      <c r="AE19" s="31">
        <v>0.28639618138424822</v>
      </c>
      <c r="AF19" s="31">
        <v>5.8000000000000024E-2</v>
      </c>
      <c r="AG19" s="32">
        <v>96</v>
      </c>
      <c r="AH19" s="32">
        <v>16</v>
      </c>
      <c r="AI19" s="32">
        <v>5</v>
      </c>
      <c r="AJ19" s="32">
        <v>470</v>
      </c>
      <c r="AK19" s="32">
        <v>70</v>
      </c>
      <c r="AL19" s="32">
        <v>44</v>
      </c>
      <c r="AM19" s="32">
        <v>394</v>
      </c>
      <c r="AN19" s="32">
        <v>442</v>
      </c>
      <c r="AO19">
        <v>0.89</v>
      </c>
      <c r="AP19" s="31">
        <v>0.29889268292682936</v>
      </c>
      <c r="AQ19" s="30">
        <v>196.68032116788322</v>
      </c>
      <c r="AR19" s="32">
        <v>65.972573542080141</v>
      </c>
      <c r="AS19" s="30">
        <v>-82.20736972829198</v>
      </c>
      <c r="AT19" s="30">
        <v>-4.0003586242477851E-2</v>
      </c>
      <c r="AU19" s="30">
        <v>252.58408185130742</v>
      </c>
      <c r="AV19">
        <v>19</v>
      </c>
      <c r="AW19">
        <v>35</v>
      </c>
      <c r="AX19">
        <v>0.35185185185185186</v>
      </c>
      <c r="AY19">
        <v>0.90793650793650793</v>
      </c>
      <c r="AZ19">
        <v>72.662100229913449</v>
      </c>
      <c r="BA19"/>
      <c r="BB19"/>
      <c r="BC19"/>
      <c r="BD19"/>
      <c r="BE19"/>
    </row>
    <row r="20" spans="1:57" s="33" customFormat="1" x14ac:dyDescent="0.3">
      <c r="A20" s="33" t="s">
        <v>1092</v>
      </c>
      <c r="B20" s="33" t="s">
        <v>96</v>
      </c>
      <c r="C20" s="33" t="s">
        <v>96</v>
      </c>
      <c r="D20" s="38">
        <f>SUM(D2:D19)/2</f>
        <v>495.5</v>
      </c>
      <c r="E20" s="34" t="e">
        <f>SUBTOTAL(109,#REF!)</f>
        <v>#REF!</v>
      </c>
      <c r="F20" s="34" t="e">
        <f>SUBTOTAL(109,#REF!)</f>
        <v>#REF!</v>
      </c>
      <c r="G20" s="37" t="e">
        <f>E20/SUM(D2:D19)</f>
        <v>#REF!</v>
      </c>
      <c r="H20" s="35">
        <v>1</v>
      </c>
      <c r="I20" s="34">
        <f>SUBTOTAL(109,Team_Hitting_Stats1[PA])</f>
        <v>38744</v>
      </c>
      <c r="J20" s="35">
        <f>I20/D20/2</f>
        <v>39.095862764883954</v>
      </c>
      <c r="K20" s="34">
        <f>SUBTOTAL(109,Team_Hitting_Stats1[AB])</f>
        <v>31813</v>
      </c>
      <c r="L20" s="34">
        <f>SUBTOTAL(109,Team_Hitting_Stats1[R])</f>
        <v>6312</v>
      </c>
      <c r="M20" s="35">
        <f>L20/D20/2</f>
        <v>6.3693239152371346</v>
      </c>
      <c r="N20" s="35">
        <f>L20/I20</f>
        <v>0.16291554821391699</v>
      </c>
      <c r="O20" s="34">
        <f>SUBTOTAL(109,Team_Hitting_Stats1[H])</f>
        <v>8378</v>
      </c>
      <c r="P20" s="35">
        <f>O20/D20/2</f>
        <v>8.4540867810292628</v>
      </c>
      <c r="Q20" s="34">
        <f>SUBTOTAL(109,Team_Hitting_Stats1[1B])</f>
        <v>6032</v>
      </c>
      <c r="R20" s="34">
        <f>SUBTOTAL(109,Team_Hitting_Stats1[2B])</f>
        <v>1597</v>
      </c>
      <c r="S20" s="34">
        <f>SUBTOTAL(109,Team_Hitting_Stats1[3B])</f>
        <v>224</v>
      </c>
      <c r="T20" s="34">
        <f>SUBTOTAL(109,Team_Hitting_Stats1[HR])</f>
        <v>525</v>
      </c>
      <c r="U20" s="34">
        <f>SUBTOTAL(109,Team_Hitting_Stats1[RBI])</f>
        <v>5445</v>
      </c>
      <c r="V20" s="34">
        <f>SUBTOTAL(109,Team_Hitting_Stats1[BB])</f>
        <v>4991</v>
      </c>
      <c r="W20" s="36">
        <f>V20/I20</f>
        <v>0.12881994631426802</v>
      </c>
      <c r="X20" s="34">
        <f>SUBTOTAL(109,Team_Hitting_Stats1[K])</f>
        <v>7708</v>
      </c>
      <c r="Y20" s="36">
        <f>X20/I20</f>
        <v>0.19894693371876937</v>
      </c>
      <c r="Z20" s="34">
        <f>SUBTOTAL(109,Team_Hitting_Stats1[TTO])</f>
        <v>13224</v>
      </c>
      <c r="AA20" s="36">
        <f>Z20/I20</f>
        <v>0.3413173652694611</v>
      </c>
      <c r="AB20" s="34">
        <f>SUBTOTAL(109,Team_Hitting_Stats1[SB])</f>
        <v>2119</v>
      </c>
      <c r="AC20" s="34">
        <f>SUBTOTAL(109,Team_Hitting_Stats1[CS])</f>
        <v>406</v>
      </c>
      <c r="AD20" s="36">
        <f>AB20/(AB20+AC20)</f>
        <v>0.83920792079207918</v>
      </c>
      <c r="AE20" s="34">
        <f>SUBTOTAL(109,Team_Hitting_Stats1[HBP])</f>
        <v>1407</v>
      </c>
      <c r="AF20" s="34">
        <f t="shared" ref="AF20:AL20" si="0">SUBTOTAL(109,AH2:AH19)</f>
        <v>406</v>
      </c>
      <c r="AG20" s="34">
        <f t="shared" si="0"/>
        <v>127</v>
      </c>
      <c r="AH20" s="34">
        <f t="shared" si="0"/>
        <v>11998</v>
      </c>
      <c r="AI20" s="34">
        <f t="shared" si="0"/>
        <v>2346</v>
      </c>
      <c r="AJ20" s="34">
        <f t="shared" si="0"/>
        <v>619</v>
      </c>
      <c r="AK20" s="34">
        <f t="shared" si="0"/>
        <v>7318</v>
      </c>
      <c r="AL20" s="34">
        <f t="shared" si="0"/>
        <v>7768</v>
      </c>
      <c r="AM20" s="35">
        <f>AK20/AL20</f>
        <v>0.94207003089598351</v>
      </c>
      <c r="AN20" s="37">
        <f>O20/K20</f>
        <v>0.26335146009492977</v>
      </c>
      <c r="AO20" s="37">
        <f>(O20+V20+AE20)/(K20+V20+AE20+AF20)</f>
        <v>0.38262941191703137</v>
      </c>
      <c r="AP20" s="37">
        <f>AH20/K20</f>
        <v>0.37714142017414265</v>
      </c>
      <c r="AQ20" s="37">
        <f>AO20+AP20</f>
        <v>0.75977083209117402</v>
      </c>
      <c r="AR20" s="34">
        <f>100 * ((AO20/AO20) + (AP20/AP20) - 1)</f>
        <v>100</v>
      </c>
      <c r="AS20" s="34">
        <f>(100 * ((AO20/AO20) + (AP20/AP20) - 1)) / H20</f>
        <v>100</v>
      </c>
      <c r="AT20" s="37">
        <f>(O20-T20) / (K20-T20-X20+AF20)</f>
        <v>0.32739931626782287</v>
      </c>
      <c r="AU20" s="37">
        <f>AP20-AN20</f>
        <v>0.11378996007921288</v>
      </c>
      <c r="AV20" s="37"/>
      <c r="AW20" s="37"/>
      <c r="AX20" s="37"/>
      <c r="AY20" s="37"/>
      <c r="AZ20" s="37"/>
      <c r="BA20" s="37">
        <f>((0.69 * V20) + (0.72 * AE20) + (0.89 * Q20) + (1.27 * R20) + (1.62 * S20) + (2.1 * T20)) / (K20 + V20 + AF20 + AE20)</f>
        <v>0.34489680710567888</v>
      </c>
      <c r="BB20" s="35">
        <f>((O20 + V20 - AC20 + AE20 - AJ20) * (AH20 + (0.26 * (V20 + AE20)) + (0.52 * (AG20 + AF20 + AB20)))) / (K20 + V20 + AE20 + AG20 + AF20)</f>
        <v>5338.173408011563</v>
      </c>
      <c r="BC20" s="35">
        <f xml:space="preserve"> ((BA20 - BA20) / 1.15) * I20</f>
        <v>0</v>
      </c>
      <c r="BD20" s="35">
        <f>BC20/I20</f>
        <v>0</v>
      </c>
      <c r="BE20" s="35">
        <f>SUBTOTAL(109,Team_Hitting_Stats1[wRC])</f>
        <v>6311.832349806331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8D5B-1FC0-4094-B160-C36DB541B7E9}">
  <dimension ref="A1:B19"/>
  <sheetViews>
    <sheetView workbookViewId="0">
      <selection activeCell="B18" sqref="B18"/>
    </sheetView>
  </sheetViews>
  <sheetFormatPr defaultRowHeight="14.4" x14ac:dyDescent="0.3"/>
  <cols>
    <col min="1" max="1" width="25.6640625" customWidth="1"/>
    <col min="2" max="2" width="16.6640625" customWidth="1"/>
  </cols>
  <sheetData>
    <row r="1" spans="1:2" x14ac:dyDescent="0.3">
      <c r="A1" s="1" t="s">
        <v>63</v>
      </c>
      <c r="B1" s="1" t="s">
        <v>64</v>
      </c>
    </row>
    <row r="2" spans="1:2" x14ac:dyDescent="0.3">
      <c r="A2" s="2" t="s">
        <v>4</v>
      </c>
      <c r="B2" s="2" t="s">
        <v>65</v>
      </c>
    </row>
    <row r="3" spans="1:2" x14ac:dyDescent="0.3">
      <c r="A3" s="3" t="s">
        <v>5</v>
      </c>
      <c r="B3" s="3" t="s">
        <v>66</v>
      </c>
    </row>
    <row r="4" spans="1:2" x14ac:dyDescent="0.3">
      <c r="A4" s="4" t="s">
        <v>12</v>
      </c>
      <c r="B4" s="4" t="s">
        <v>67</v>
      </c>
    </row>
    <row r="5" spans="1:2" x14ac:dyDescent="0.3">
      <c r="A5" s="5" t="s">
        <v>13</v>
      </c>
      <c r="B5" s="5" t="s">
        <v>68</v>
      </c>
    </row>
    <row r="6" spans="1:2" x14ac:dyDescent="0.3">
      <c r="A6" s="18" t="s">
        <v>8</v>
      </c>
      <c r="B6" s="18" t="s">
        <v>82</v>
      </c>
    </row>
    <row r="7" spans="1:2" x14ac:dyDescent="0.3">
      <c r="A7" s="19" t="s">
        <v>9</v>
      </c>
      <c r="B7" s="19" t="s">
        <v>83</v>
      </c>
    </row>
    <row r="8" spans="1:2" x14ac:dyDescent="0.3">
      <c r="A8" s="6" t="s">
        <v>7</v>
      </c>
      <c r="B8" s="6" t="s">
        <v>69</v>
      </c>
    </row>
    <row r="9" spans="1:2" x14ac:dyDescent="0.3">
      <c r="A9" s="7" t="s">
        <v>70</v>
      </c>
      <c r="B9" s="7" t="s">
        <v>71</v>
      </c>
    </row>
    <row r="10" spans="1:2" x14ac:dyDescent="0.3">
      <c r="A10" s="8" t="s">
        <v>16</v>
      </c>
      <c r="B10" s="8" t="s">
        <v>72</v>
      </c>
    </row>
    <row r="11" spans="1:2" x14ac:dyDescent="0.3">
      <c r="A11" s="10" t="s">
        <v>2</v>
      </c>
      <c r="B11" s="10" t="s">
        <v>74</v>
      </c>
    </row>
    <row r="12" spans="1:2" x14ac:dyDescent="0.3">
      <c r="A12" s="11" t="s">
        <v>6</v>
      </c>
      <c r="B12" s="11" t="s">
        <v>75</v>
      </c>
    </row>
    <row r="13" spans="1:2" x14ac:dyDescent="0.3">
      <c r="A13" s="12" t="s">
        <v>10</v>
      </c>
      <c r="B13" s="12" t="s">
        <v>76</v>
      </c>
    </row>
    <row r="14" spans="1:2" x14ac:dyDescent="0.3">
      <c r="A14" s="9" t="s">
        <v>17</v>
      </c>
      <c r="B14" s="9" t="s">
        <v>73</v>
      </c>
    </row>
    <row r="15" spans="1:2" x14ac:dyDescent="0.3">
      <c r="A15" s="13" t="s">
        <v>1</v>
      </c>
      <c r="B15" s="13" t="s">
        <v>77</v>
      </c>
    </row>
    <row r="16" spans="1:2" x14ac:dyDescent="0.3">
      <c r="A16" s="14" t="s">
        <v>3</v>
      </c>
      <c r="B16" s="14" t="s">
        <v>78</v>
      </c>
    </row>
    <row r="17" spans="1:2" x14ac:dyDescent="0.3">
      <c r="A17" s="15" t="s">
        <v>11</v>
      </c>
      <c r="B17" s="15" t="s">
        <v>79</v>
      </c>
    </row>
    <row r="18" spans="1:2" x14ac:dyDescent="0.3">
      <c r="A18" s="16" t="s">
        <v>15</v>
      </c>
      <c r="B18" s="16" t="s">
        <v>80</v>
      </c>
    </row>
    <row r="19" spans="1:2" x14ac:dyDescent="0.3">
      <c r="A19" s="17" t="s">
        <v>18</v>
      </c>
      <c r="B19" s="17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f c c 0 4 5 - 8 7 8 3 - 4 4 8 9 - 8 0 d 0 - 0 3 4 2 6 0 9 f d 8 4 f "   x m l n s = " h t t p : / / s c h e m a s . m i c r o s o f t . c o m / D a t a M a s h u p " > A A A A A I I e A A B Q S w M E F A A C A A g A U V 8 L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8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f C 1 k l 9 w M h f B s A A L 0 r A Q A T A B w A R m 9 y b X V s Y X M v U 2 V j d G l v b j E u b S C i G A A o o B Q A A A A A A A A A A A A A A A A A A A A A A A A A A A D t P W t T 2 0 i 2 3 1 M 1 / 0 G l 1 O 5 1 J s R Y N s / d y t 2 y e Z m B D a z N T G a K o W 7 J R m A t w q I k k Y S i 8 t 9 v 9 z k t W f 2 Q 3 E L Y J J n O h 2 C d f p 0 + z 3 6 c 7 o 6 9 c e K H U 2 u I f 5 1 / / v T q p 1 f x x I 2 8 S + u 1 f e a 5 t 1 b f T x J / e m 0 N E z e J H d t 6 b w V e 8 t M r i / w b h v f R 2 C O Q M 3 c U e M 0 P X p x 4 l 7 + E / r T B y r 6 z e m 7 s j 7 G s v W I 9 2 h / c W 8 / + u m J l G f a + J N 7 0 k j Q n 5 7 G h W s s h Q F r p k T + 9 b B 5 O p 1 7 0 Z g X b f 2 0 P v N v w E y m 8 E w b 3 t 9 P Y z n D B B A Z u I K I r j / b g x v 6 a L z 0 l T S l L 0 4 S 0 t N z M y i P D k i J J + 5 G i / G h f 3 1 H g A X 6 4 I / r R 7 e F X R D 8 G + H t C f / f x d x t y t V m u D n x 1 2 N c E C v V Z q W j k Q x 2 9 Q / w e Q d 4 e y 3 t D P 4 7 w d w w p Q 5 Y y p o S 1 d 4 Y M q 0 / X g N Z v D M t w B D i f 9 E 5 Z 2 Q D S h 8 c k P U e t v S 9 3 L n A q Z U t G L k y B 3 0 i h h k x b j p 2 k X 9 h m f A X / A z U S Q P n L C D 4 m l 5 B + H d L / r 0 L 8 v Y o / 7 l z E k 9 X X Z H W l n 1 h n 9 j X J f 2 E b 6 R d r K 6 v n k q s H 2 0 6 / r k I + b Z U H U J w K B c s p l i y J q F S 0 h I 7 1 U 8 b w P R z u C 1 D o z L D P Q 1 m P e z y U 9 f z 3 n p C b k a C / K 7 S I t D g 4 4 a F I g v 0 T M S + j z c H J q p h G y E Q S T r s M m q k O A a I K c U S 8 C 9 w x I c 1 v b n D v 5 U k I c I D K g k Y o a L + z V 1 o r L F v E 5 S c m 4 I C p J O g i K C E q H y o d K h v T M d Q t U C p U J l Q i p j t M Z Z i m M D 4 h X 5 A P S H d G Z k Z V p C J S L S M R I 8 m s 6 z s T d 3 p N h e L h L t f x s 8 i d x l d h d I t d p Y l o n D g 6 U Q G i 6 B x O k 4 2 1 J s 0 E t I Y e C 7 C B D O r L o L a i Z E c B 6 y u q Q y o K w J 6 i 8 J E M G i q y A f X F n g E v E v J p T e 9 v R 1 4 E U G S N C E V O i V B k n N j 8 v g K m I M + Z A k 1 k u E i f X U U r I A w C b F 8 B S w V F R J 3 I D Z e X 0 5 8 w u v Q i t X + D p J k Z 4 g R u Z e b c D p h s f n M q k + t n 9 5 L a z 5 3 7 O A l v Z 1 0 k 0 J w v E i l B E T m l a H n u e G K d E 6 Q u r L f W O c H q o o S A T g k F O S y W S E H s x r M Q M i 8 E j o b Z k a h D T Q / i k x f T A l Y 5 a l 7 x S N B u n J 1 k f O r 1 g E 1 H 8 H 9 / c K H G v T 0 X d x 4 P c L l n g t K V K V J b U 5 P a z y g I i O B S 5 S F P p b a m Z r U B 7 W 7 v 8 D R l W u O 8 f 0 H G + c A u a 5 V 8 d n v w f Z R C Q f H 2 L 9 6 o m d m p x M w 2 M D N t v 0 A K J a Q 7 m v z s L I W f K f b L Y W x H k 7 E d x P 9 v n C 6 u W u e n 3 T K L u a Z p M Z + J s o j f y x M 4 L z R r 1 S 3 p G k o x d E b D k q 7 N t 6 R r Q J Y Z 8 4 4 0 e L e u y b u 1 5 + c d Y P r N q M i 6 p o q s M 6 R n Z C Y f G o T e 0 C T 0 + o I J z V B / e Y J v a B J 8 A 7 G d 0 X s I N q k B f 4 l X 2 R n m v Y p U f F O T 7 h s v Q H f s 1 c u Q f 1 O T / J u 0 J q e X U R / 9 f B v d e 6 e X e X 2 l W V y v 5 N c 3 w S I 6 w l S r z K d v a f p 0 X a W C t n 8 Y F m 9 p s n i L 1 v T 5 p N d N m d x o N T e 2 r Z / T o X i r u d m m X 3 2 c Q L W a W 5 D o Q K L T b G / S r z b 7 2 o C s H f h q N x 0 o l x 8 U v s 0 G + G Q 4 C C N 8 U m v B s H C j k v h s g f i w f m h 4 1 O 3 5 H h V s z 2 D 1 I J P + A V j 6 g w J x 3 6 y E 7 z b g i 7 X r D m K 3 N Q V + c 7 7 A Y 8 P f t d y n Y l s 0 + W x p K s A 2 t J J j c 7 + U z V v V p p 4 t 4 H O / E p / z q J c y e q s a o x G L H 4 / f 4 f T S p 3 t b b s A o q M l 5 y h z S h X B 6 R a D T s Z d K g O V f W c d + n D R J U u L 6 h O y P l O y 3 d 3 Q f b c d P H q w j f 3 q N G y 4 T P w j 8 c Z h M P O u U Z I X 9 L X v X n X 4 i c M 8 i P x B w P w r 9 m L R 7 P y W l e y E V A U j Y v w 8 C B F u D y U M y u a X A X 8 L J l A j P 5 6 n 1 b 1 K L N c B d M / v Y v X I f v C T x r O 4 n 3 0 1 C r O E D k T / o e D T t e U H C 6 h 3 s / U 4 3 5 r y R G w R 0 J f 6 c S g k x x A T P q Y X k o / / s P T c m R Q j B E O Y F s Z d P / u h h 8 k + v 5 h O 9 Y L W n k E e U L P 4 n P y b A l P B 1 6 a 5 P u B K S E I I S E K E L R x Q F a j W 5 X I 9 x O 9 4 0 i d z A L k e x d x 8 F h G Q J o V / P 8 5 B y B E C / j 8 E O Z Q Q 9 J O S c U u x / I w 1 7 D 9 Y p q S k M r O E k 8 m 9 h w 2 h 4 F 5 G 8 V 7 4 X X J K y 4 5 s H q 0 8 I 6 c W T 0 J t P z s 8 e J S d g a Q / D + 2 T C S V T e p G 3 r m l e F / F F L y 2 k z G N z E + 5 L A Q n p O 2 m Y J p X a 4 b D W Y R z p n h z k M 8 o 3 + h S 0 0 + s I C C 6 G i O x A q 5 5 P J 9 F p 0 y n K x s k V b A Z G q / G L I / D X 5 p r s y 7 L S R L q f Z X I I N m c s X R 5 y y x V k B k e f j G 0 P z B + U f t 8 f S q r 4 + 6 X T A m j L y i V u S j H Y 6 W 0 A F i 8 8 C f t Q B D W e b Q H S T j i 4 t E L K V C o 7 u 2 r P T + c 4 F R y k v m T Q h 6 R Y n P 0 / Z K c Q F b s R M R 0 4 0 V r j R L Q x 2 U j F p w L 4 T W 1 J 4 B 2 u B 6 Z I C r E v t n p L h y M 9 W 4 / w M l h w a z f Y G f L I V C F x 6 I L + a 6 2 2 A D / v 5 l Y l h j 6 S q V i 7 6 6 U 4 y y 9 c v W s B w K u 5 S I s m g f 6 L C H Y n 7 B B C W g G I j B U D o b i o 4 B a v e Q h 9 Q 4 N 6 m V H d a L U q t B u 6 o E / I 0 Y N A 5 v L 9 t q M I J b c I j S u Q 5 m Q h t N X I x l p F G 5 2 T s a l V X o d H 5 2 W B / E + S p g f Z r P p Z n P V g a 0 + g L q f e d 5 b w p 4 G P B Y r r A a 6 r l g 2 4 3 p z 1 U 6 a m q N B r p m p 8 G w a C H b F F Q j 1 2 Q H 1 Y N d U T l 3 d x a B z q 5 O j 2 d X G 2 k L c G Q r W T q 5 I f c G x r 9 7 6 T k a j e d l g a 5 B q n F W a J 0 U 7 H V V T x A z m k 6 6 9 S s 8 o M 6 T t Y K d h c E m W X y m B 8 t 0 m 9 5 w M j Z o 2 r B A s 5 m G r H y V m E p m T q o w P o D n I J 1 d g F p 6 G z O c x n l M 8 p X V f l W U f X e z k V x o O N W q I q 9 k R W Z k 9 v 5 g Q 2 C K s A e j D S C y a n O v 7 2 I 1 v 6 f e y / y v V y 4 I n e w Q M A h f 2 B g O P G 8 x E k j i + E I A Y L s 4 h M E W Q A 2 y 1 k a 1 C 4 g m K / / 0 f 5 I v 4 / p f x / 9 q Q U D 9 J 4 b B H d u d G P t u + M k j K x G d 5 z c u 8 E b D H / G s s 2 P s 3 q a x 7 n f W S 3 s u 7 i y w s B z b s 2 j I P A 8 7 c H j 4 9 y G 6 M x n 3 y 4 0 d g W 7 Z h J O d O Z y + d + m l R 8 4 N s z I 8 Q V H j u B V S U M / v f K n B a y d d z L I H A w y B 4 P M w S B z M M g c D J K X 5 M z B I H M w y B w M M g e D z M E g c z D I H A y y z c G g p / H T H A x 6 M m X N w S B z M M g c D D I H g 8 z B I H M w y B w M M g e D z M E g c z D I H A z S Y / Q P F / 5 q D g a Z g 0 H m Y F A J i u Z g k D k Y 9 C 1 Y a H M w 6 H v m m z k Y 9 N 3 x z x w M M g e D n k 1 + z M G g l z w Y 9 J U L 5 h M a U A T z 8 R F 5 y m C + j 9 6 o e e p e e w 3 6 g w 4 X y W A y b t i T J L m L / 7 G 6 e h e F 8 Z 0 3 T g L P v b 7 3 m u P w d j W + I 8 O 4 e H U U j 1 b b r X b n X X t t N S G N x f + K C f y 9 + + n 6 7 9 H 7 1 t / v w v j 9 x M 7 I s e s m b o s 0 h + 0 + t r 6 e U 8 j F U 2 J g o C o g D w 2 B E y I n m G L z o z 2 I 0 u N B E K v H g y I J M p E g b b l Y R w Z N 5 K o w l o + H j e S S N x I k l j N B f J / Q H Q j y 4 2 E Y 6 C f U F v D 5 i g V K L U 5 C / O Z L S 5 Q z k y i n p k Q 5 d S V q o i L 3 l Q y S h Q q C 9 o R W M W R P A G K 8 n o B J K I G u Z F A a p c d D I T 6 P W 2 H X l I b T g E y i I y I P T 3 x H I C u f M 0 8 Y K Z q P s 8 X I 4 S w v L 3 v q 7 H b 3 7 o 5 k o o P P u W c D 0 q w l g a 0 s k j h f 7 f M E s 7 L 6 0 p j P 9 B P r z L 4 m + S 9 s I / 1 i b W X 1 X H L 1 Y N v p 1 1 X I p 6 3 y g N J g V o 1 Y 1 o w 2 u T B p + t d q n E T + t T / N j k b 8 A d H N f 3 h u h N + n I S w 3 k D 8 w e 2 c R 1 T j 4 + k E C q h W 8 z u J 7 e a a n 8 b 0 8 8 9 P 4 X l 4 I 0 v h e Q R i y + F 5 B K r L 4 X l 4 8 0 v h e X k z 2 T 8 S 8 c n x v T n J w k F w 0 l N M 6 O 5 I N m p + w r 1 h p V D V v V 7 F i v N p s + F 0 W V l g t z E 4 O V S u N s D u c x l 5 E z K q V R Q W f E d u u G W r H d B W Q p 8 X S 0 O n G + W t J f y 9 I / t e N 4 O q N 9 T z / a P v 2 m 5 w / e k o 0 f U H v I c C P + g O q p K N R 5 N G F X r A v K s q x 0 1 / l m w V i z H l q 4 G g z b z g a 7 o S 3 I 3 / q N R 5 x D Z T k t B o k w 3 k e E Q q F A 1 6 q 7 m u E 4 R X g v j J / n U w j F E y I r 5 s f B a Y R m y T E f s 2 L T d K I x h E i k n T j R j X C T o Q Q H J 0 Q H 4 1 o C i H A R G e J Q 2 M D X 4 i Z m L / e p r H r L W y k L 2 K S 3 S i b Z V e e Z u t s 9 A q 7 7 Z o x q z R a 9 V 0 q R 8 U x q x W n 9 q 2 y 1 T Q 5 C r D q X S D y M k v B K h 2 A V T e P q O J p W Y N 6 r l P D d 1 a 7 Y 0 Q 9 X T i f i E c t C / K N R o U Z x T n F O R m k y a d G C + p 1 i + u t i Y B u 5 v i q 9 B x p c c F k J J 4 m L e m j d B X J 0 y O 2 n W x Q I 9 7 O U H H D Q Q j U J h o 9 0 + d C / X 1 i x K 6 0 7 / D I W t P Q B Y 0 1 b / B f 3 2 L U V b W g P b Z N o B 9 2 p b P O W / k O m x I N L L h J Y 6 4 t U N + n U W K T 3 m k g N I k 0 M 3 Z G m h n b o + K 7 N c q K K K / X K E G m 4 I a N k n 6 + q D 2 l J r K a 8 S + 5 8 + b p M Y l s R V 9 x / 0 y N q 7 q e e K N O t e h E e o / U Y 9 U r c g o G 1 0 J k Y r U b c o x q G 9 W u r d r K G 3 U K c I k K x 0 h S 9 X f u 3 K t 1 K g a L b s y / W U f z y L w Q J W r v R 1 4 8 u X W n 8 N O W T s 7 T Z Y y V R 7 Z M W 9 S Y U 9 i a e D 7 d H o Z 3 k / A 2 j P D 3 E 9 t r a 7 Z H 7 w P 4 5 X 7 q h x H 9 8 d T e d T R b a 9 M u e a y 1 o X 5 r V W N V e d z S 7 Y 5 Z o C S / u k Q q s X d 2 / r A x / E 4 Z N Z k F C S p K 9 g 9 n J a X A y p K C u 9 0 P a U E + G r K s z K + 9 r I w y Y L K k 7 P 7 O I C 0 r x 1 S W l P v l w 1 l a T h U j W l L y u L u f l l S E k Z Y U / H C S o a q I 9 C w p e L a X F e S C Q U u K d I + z 7 n U D G t w 5 8 D 8 R m 7 U b u d d h O T N 6 g + O 0 p B g r W i Y v B x m K O y 4 x U z t u c u X H k 9 I i x 5 m k q C J Q S 0 o e / p a J d X m Q a h n / u 7 9 n / H f H N z E l U T i + c U d E B B 5 K W z / Z z w h 0 8 j / 7 p F l S t B + G 5 U I z P M 3 o U x o 2 W y Y F / a y K M 9 K 9 I E D l w t 8 U b T 8 r b 5 + Q f J H 9 3 P G 0 + T V 1 Z b x s 5 U v e t u 3 8 j W 4 s v u D A A g 9 L M J i 4 U T L b 4 P 3 K T J 6 c Y e 4 m r 6 p Y x d v g i l A 7 y F 1 r w y c 3 D 2 p e 3 6 Z s 8 r G o L R H H 4 s v c C s / 6 y Z e 5 n X Z X z 6 S 9 B K 6 Z o k 2 u + S G G i v s 6 0 + Z 0 J h c 6 9 2 9 C H O E B 6 V W c U m u 2 i H + g 3 5 e K O 3 Z 4 8 k x q t q B T v K g 5 G l r j O J z a L P l q R N j 4 y t 2 N q H U R o s 4 F h z o X D k p X G 1 r 2 f 0 g 9 P j G n l / m h 0 G t c W r + w / v e 9 1 W 5 u W q Q Q B Q o 8 g W Q y Y V x / h X b 1 D 6 L q r z I L / J q J Y 1 q J l I m 4 c b t Q w T v F C i 5 0 t P 7 1 j O 3 C k 2 0 C S i u V r 2 c 0 i + 7 f x K J 7 e o v j k y 5 6 E k R l Z b Y x / j o X A Y D z k 3 w k z s r 8 + O d c 4 P P z R z x r x c g / Q 6 g z z K 7 T 3 Y h 0 6 T p d p G O T b 0 5 v q C 5 K 7 j b n L W X b z 1 k p K a 5 C D F G Q I g v Y T k O 2 / M a H 6 M m y U B C n x 8 l X S Z R e F r 7 w m k 4 h p R s 9 X 9 P p o Q J K 5 n 4 q 6 K 8 9 B Z T M 2 x R Q M i t T Q M m M S w E l 0 y k F l M y V F F A y H V J A y V R H 1 b c D V Q 1 k t q K A k p m I q h f d 3 x V Q M m 9 Q Q M n E Q N W L v g i t u u D D Y h b p t Y h 2 q 3 B J A k L U M L 4 O V B 8 C y D C S D i P o M H K O R c x h o B w E y G F k 3 D h + z g s M r 2 0 p 1 N V V x M R G M k g R J N t W l O w o Y B N F d d h d A T h S F F b E C c e K b B A 4 K O a T Q r A r r 7 H x U W h z O M 3 C F V m U I m 2 9 x i V w w l r b I x d 5 n o s V y M W e 5 6 C 5 r p e s Z u 5 F E a y n C J 0 H M D Q s H r m E 0 W i K S S v X f i v X a u t r Q b f n h 2 + I m N F u q 7 p S F D w t H s 0 o H C F U M c z S T c q p b V Y k o H l W J Y C F V i S g k V Y k o J 1 W J K C p V i S g t V Y k o M F W J K D N V i S g 2 V b 1 / K C g K j T e i g S 0 3 6 o O g g l X J K A V V y S g I V d 1 s K 9 I W K A 5 r x q Y v l g L j t i I x u 9 K A V M Y 8 Y p H I g Q g 9 F C A X Q k w 7 b M O 8 j h o w a d e V s d s x X 7 s J w 8 3 d E n 0 X 5 9 8 7 / N 7 U s W V H 3 j 8 C Z i 1 2 Q m Y t Z o n Y N Y o I 1 / b 4 i E R 5 f m X P + Q T T h j N L x w 7 k S D m 3 J X K 8 + F 9 8 7 0 w I f M 0 a x B + l q 6 2 P 3 b j 5 I P k + R 1 F P P O x n 3 j 0 M o i C Z Q G 5 J W E 7 C b a O 8 p H J e T W R W l G p y n L P i F X S l v W Z t q z X 1 J b 1 Z W h L z T N l P A j t p 9 D A w k + U / Y B S L k 2 B F y / i 2 U b s H e 7 D G h 9 g f M A i t a N / W E 8 7 l u 4 D S h X E m H 1 j 9 m s L t r z G u W i p v m R h N O S v m Q I Y 8 7 8 8 L a G h X L W 0 Z M n m X 1 N R j B s w b q C + g E u b W g u X b o i M H E N g 5 I j F R R o H Y B z A I v X j 1 1 4 9 / V i 2 A 5 i n I s b 0 G 9 N f W 7 T l y I V F y / X V f R C A V E c Y 1 m 7 M v j H 7 C 9 Q N e q S i l m 4 s 2 e y X q o c x + c b k 1 x Z r O S x t 0 T L 9 3 / R M 0 i 2 Z 0 U a k R b P y Y z z A 0 l S F H o 6 r p S p L 9 g B V t M U 4 B O M Q a k u 5 H J G 8 a B E P 0 q O m L j t p a h y C c Q h L U x V 6 5 r m W q i z Z I V T R F u M Q j E O o L e X y Y Z R F i / g U r h A Y h 9 F 0 h D c I G I d g H M L S V I X e Z V F L V Z b s E K p o i 3 E I x i H U l n L 5 H O K i R T z y v o z Y z T D G F R h X s D Q l o b c T 1 V K S J b s C P T 0 x T s A 4 g d r y L R 8 7 X 7 R w u / S y r 4 j e 9 X W J V 3 0 Z V 2 B c w d J U h d 4 6 V 0 t V l u w K q m i L c Q j G I d S W c v n G k U W L + C i 7 w 3 F E r 3 A 0 D s A 4 g A W q B r 0 8 t J Z q L N k B l G m H M f j G 4 N e W a v k y q Y U f g n R J T n b 7 r r H 2 x t o v U C / o p c + 1 9 G L J 1 r 5 Q N Y y p N 6 a + v k h L N w Q u X J 7 x 2 v Q A z A R c e m I s / v d t 8 Q H 2 7 S r H 8 Z P P S y p v Y H t p / T B m 3 5 j 9 2 p I t X w G 7 a L H 2 2 Z s X n + D J i z t 4 8 S L G B y + M + f + u z f + 3 P u C n D 6 / U U p M l O w B d T T G O w D i C 2 h I u 3 / q 9 8 G M v + H B R l H u 3 y D g A 4 w A W q B 7 0 1 a x a 6 r F k B z B P Q 4 z h N 4 a / t m T L D z s s W q z D K 3 h 2 b g K v z h m T b 0 z + A h W D P n d Y S z G W b P K L d c M Y e 2 P s a 8 u 0 / F 7 P o g U 6 n r 0 X G t D n Q i e z 1 0 K N 6 T e m f 4 F q Q h + t r a U m S z b 9 u p p i H I F x B L U l X H 6 i b d H i n c x e f U 6 4 R 5 + N G z B u Y I F K c t a v q S R L d g N 6 e m K c g H E C 9 e V b / a 5 8 0 f N 9 3 I v e U F Z 8 + n P 2 1 H 2 W Y U 9 8 U m 6 W x 4 Z q r b K H v l M C K F 4 J p g n p I 8 H s f b l H e 3 B T 8 m h 9 v j T / p L X Y D N W I 9 F 1 h 6 E e K M p E W e H 7 u w J 5 Z f / q k c G b 4 7 Y G d m X y 7 b 8 + M P X 1 a e G b n 6 R P D M x N P n x r O W X d 4 c 3 h m 2 e n b w 5 l R t 4 / s m T m n z w 3 P L D l 9 d j h n x O H 9 4 Z w B h / e H c 8 Y b H i L O i 3 X 2 O H n K l o x c q l f V R d p y 7 H y s / I w f / E Y 9 p K o H e L L 6 m q y u 9 B P r z L 4 m + S 9 s I / 1 i b W X 1 X H L 1 Y N v p 1 1 X I p 6 3 y A I p T o W A 5 x Z I l E Z W K l t C x f s o Y v o f D f Q E K n R n 2 e S j r c Y + H s p 7 T 1 6 N 5 U i I J 6 H P S H B x p c X D C Q 5 E E + y d i X k Y b f I G a S w O r S V / c R m i m O u x J a J s 3 o x o v R y p o D c 9 I t q R H J C E / M Q H i K 9 9 9 p n w r J e 9 6 H z F l W h H e 7 u a f 7 K 7 z S D e 8 e v 0 U D 6 1 8 q f L A l p 6 G h B 4 L s I E M 6 s u g t q J k R w H r K 6 p D K g r A n q L w k Q w a K r I B 9 c W e A S / y Y 0 0 K R d a I U O S U C E X G i c 3 v K 2 A K 8 p w p 0 E S G i / T Z V b Q C w i D A 9 h W w V F B E 1 O G F + q J h i P h u e k 6 F I G l m h v h x y M y 5 H T D Z / O Z U J t d P M i C i f b y P y R C o a J g k U o I i c j p M x 0 j n B K k L 6 6 1 1 T r C 6 K C G g U 0 J B D o s l U h C 7 8 S y E r P p O t k Q d a n o Q n 4 K Z X 5 5 I j p p X 4 p v X 9 t n Z S c a n X g / Y d A T / 9 w c X a t z n P 3 b N 4 w E u 9 0 x Q u j J F a m t q U v s Z B Q E R X K o 8 5 K n U 1 t S s N q D d 7 R 2 e p k x r n P c v y D g f 2 G W t k s 9 u D 7 6 P U i g o 3 v 7 F G z U z O 5 W Y 2 Q Z m p u 0 X r j 8 I S H c 0 + d l Z C j 9 T 7 J f D 2 I 4 m Y z u I / 9 8 4 X V y 1 z k + 7 Z R Z z T d N i P h N l E b + X J 3 B e a N a q W 9 I 1 l G L o j I Y l X Z t v S d e A L D P m H W n w b l 2 T d 2 v P z z v A 9 J t R k X V N F V l n S M / I T D 4 0 C L 2 h S e j 1 B R O a o f 7 y B N / Q J P g G Y j u j 9 x B s U g P + E q + y M 8 x 7 F a n 4 p i b d N 1 6 A 7 t i r l y H / p i b 5 N 2 l N T i + j P v r 5 N r r 3 T i / z + k q z u F 7 J r 2 + C R X S E q V a Z T 9 / S 9 O m 6 S g V t / z A s 3 t J k 8 R a t 6 f N J r 5 s y u d F q b m x b P 6 d D 8 V Z z s 0 2 / + j i B a j W 3 I N G B R K f Z 3 q R f b f a 1 A V k 7 8 N V u O l A u P y h 8 m w 3 w y X A Q R v i k 1 o J h 4 U Y l 8 d k C 8 W H 9 0 P C o 2 / M 9 K t i e w e p B J v 0 D s P Q H B e K + W Q n f b c A X a 9 c d x G 5 r C v z m f I H H h r 9 r u U / F t m j y 2 d J U g G 1 o J c f m f i m b t 6 p N P V v A 5 3 4 l P u d R L 2 X 0 V j V G I x Y / H r / D 6 a W f + O H U D R g F N T l P m U O 6 E E 6 v C H Q 6 9 l I J s P w r 6 9 i P E 9 j G d X 1 C 9 k d K 9 t s 7 0 o a 1 4 y c P 1 h G c x a W F Z y + 2 W 6 f 4 Z D u B 7 r K H f C 3 y A w H w s C N p l 7 7 s a P X Y 0 4 6 0 g / d B g G B r g I 9 / E e A v 6 W s w 1 r 9 J L d Y A d 8 3 s 4 / R N A K v L H g W g 0 A 9 w M T S p I 5 r 2 8 G Z o 4 O X e 7 3 R j D i 4 J p S v x 5 1 R K i C E m e E 4 t J B / 9 Z + + 5 M S l C C I Y w L 4 i 9 f P J H D 5 N / e j W f 6 A W r P Y U 8 o m T x P / k x A a a E r 0 t 3 f c K V k I Q Q l I A I X T i i K F C r y e V 6 j N v x p g n d z i 1 H s Z d d D 2 X 1 6 P 1 Q l H J 4 p t w 6 B j u U E f S Q n T S k W w y B 9 2 C d w l l D a 4 i H D a m q z m L T S N n x z Y P V n 0 W n z S P n Z 4 + S E 7 C 0 h + F 9 M u E k K m / S t n X N q 0 L + q K X l t J n f z 8 9 J 2 y y h 1 A 6 X r Q b z S O f s M I d B v t G / s I V G X 1 h g I V R 0 B 0 L l f D K Z X o t O W S 5 W t m g r I F K V X w y Z v y b f d F e G n T b S 5 T S b S 7 A h c / n i i F O 2 O C s g 8 n x 8 Y 2 j + o P z j 9 l h a 1 d c n n Q 5 Y U 0 Y + c U u S 0 U 5 n C 6 h g 8 V n A j z q g 4 W w T i G 7 S 0 a U F Q r Z S w d F d e 3 Y 6 3 7 n g K O U l k y Y k 3 e L k 5 y k 7 h b j A j Z j p y I n G C j e 6 h c F O K i Y N 2 H d i S w r v Y C 0 w X V K A d a n d U z I c + d l q n J / B k k O j 2 d 6 A T 7 Y C g U s P 5 F d z v Q 3 w Y T + / M j H s k V T V y k U / 3 U l m + f p F C x h O x V 1 K J B n 0 b 0 5 Y 7 Q k Z Z E X y n v / Q C 7 x x o h 6 i O M J O 5 V c u S l B d c T 5 U c D j x v M R R h g b u f R l 7 Q f N j G N 2 M w v C m s e 8 T V G Y B s D v / + P P X m A x u / 7 y O 3 I n 7 5 6 4 X 3 y T h 3 Z + n L B 7 W O o a A W I w N / L P d a q 9 Z i i Q y 1 i P j V M h E x q X + O L Y a z p v m l y D + Y r 9 Z I Y Q K A k K z 6 N 5 L S Y X Y / h / 8 m Y X J n h 8 m 3 u 1 7 G x P t F R p t y L 7 s C z G C l i B x G 9 K 4 y b 7 n X t K x e U Z l l s L g j X x T Z B T M U r t B M B y 7 g R v F 7 y l e B W s J c + V D w g I 2 s j H 2 k x / c H q h i Y T 7 a U p T J s Q z 6 + O 5 Y q u 6 j P 7 X E v S k K 3 / t C O U M Q I o W s B o R + v p E K z z L R W s R s h b X t k Y l e 5 B O q z a 9 R z s r X G k 6 J 8 G G 0 l N U 4 J T M u 9 9 q b 3 r m J K v t A E X A 0 6 C p g u z K s H 9 5 6 1 o E i 6 A c S V D V j g q J 6 T C h q 4 y x M y E R n c A 8 T T T E 6 6 r P 7 o E Q C E l R I Y I I C C U x Q I A E J Z U h 8 8 O 7 p f F S J R 5 q m Q i V L U 2 C T p S k Q 6 p F p 6 p 0 b 3 V j 7 7 p j M 6 E u E T M r Z H S f 3 s u Q 8 c 3 R 3 R V O t D P P O V B 2 1 G 9 Q Z F D h T z + L O 1 Q j 6 U S E O I Y c C a 3 k X w r f y z / 8 H U E s B A i 0 A F A A C A A g A U V 8 L W S 3 e 0 R a k A A A A 9 g A A A B I A A A A A A A A A A A A A A A A A A A A A A E N v b m Z p Z y 9 Q Y W N r Y W d l L n h t b F B L A Q I t A B Q A A g A I A F F f C 1 k P y u m r p A A A A O k A A A A T A A A A A A A A A A A A A A A A A P A A A A B b Q 2 9 u d G V u d F 9 U e X B l c 1 0 u e G 1 s U E s B A i 0 A F A A C A A g A U V 8 L W S X 3 A y F 8 G w A A v S s B A B M A A A A A A A A A A A A A A A A A 4 Q E A A E Z v c m 1 1 b G F z L 1 N l Y 3 R p b 2 4 x L m 1 Q S w U G A A A A A A M A A w D C A A A A q h 0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m v O A w A A A A A A S c 4 D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D W S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J k Z j I z N 2 Q t N D N h Y S 0 0 O T l j L T l i O D k t M T A 2 O W E 4 O G E y Y j Z l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O C 0 x M V Q x N j o 1 M j o w M S 4 1 N D g 4 M D c y W i I g L z 4 8 R W 5 0 c n k g V H l w Z T 0 i R m l s b E N v b H V t b l R 5 c G V z I i B W Y W x 1 Z T 0 i c 0 J n W U d C Z 1 l H Q m d Z R 0 J n W U d C Z 1 l H Q m d Z R 0 J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h Y i Z x d W 9 0 O y w m c X V v d D t y J n F 1 b 3 Q 7 L C Z x d W 9 0 O 2 g m c X V v d D s s J n F 1 b 3 Q 7 M m I m c X V v d D s s J n F 1 b 3 Q 7 M 2 I m c X V v d D s s J n F 1 b 3 Q 7 a H I m c X V v d D s s J n F 1 b 3 Q 7 c m J p J n F 1 b 3 Q 7 L C Z x d W 9 0 O 2 J i J n F 1 b 3 Q 7 L C Z x d W 9 0 O 2 s m c X V v d D s s J n F 1 b 3 Q 7 c 2 I m c X V v d D s s J n F 1 b 3 Q 7 Y 3 M m c X V v d D s s J n F 1 b 3 Q 7 Y X Z n J n F 1 b 3 Q 7 L C Z x d W 9 0 O 2 9 i c C Z x d W 9 0 O y w m c X V v d D t z b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Z I C 0 g Q m F z a W M g U 3 R h d H M v Q X V 0 b 1 J l b W 9 2 Z W R D b 2 x 1 b W 5 z M S 5 7 I y w w f S Z x d W 9 0 O y w m c X V v d D t T Z W N 0 a W 9 u M S 9 D Q 1 k g L S B C Y X N p Y y B T d G F 0 c y 9 B d X R v U m V t b 3 Z l Z E N v b H V t b n M x L n t O Y W 1 l L D F 9 J n F 1 b 3 Q 7 L C Z x d W 9 0 O 1 N l Y 3 R p b 2 4 x L 0 N D W S A t I E J h c 2 l j I F N 0 Y X R z L 0 F 1 d G 9 S Z W 1 v d m V k Q 2 9 s d W 1 u c z E u e 1 l y L D J 9 J n F 1 b 3 Q 7 L C Z x d W 9 0 O 1 N l Y 3 R p b 2 4 x L 0 N D W S A t I E J h c 2 l j I F N 0 Y X R z L 0 F 1 d G 9 S Z W 1 v d m V k Q 2 9 s d W 1 u c z E u e 1 B v c y w z f S Z x d W 9 0 O y w m c X V v d D t T Z W N 0 a W 9 u M S 9 D Q 1 k g L S B C Y X N p Y y B T d G F 0 c y 9 B d X R v U m V t b 3 Z l Z E N v b H V t b n M x L n t n L D R 9 J n F 1 b 3 Q 7 L C Z x d W 9 0 O 1 N l Y 3 R p b 2 4 x L 0 N D W S A t I E J h c 2 l j I F N 0 Y X R z L 0 F 1 d G 9 S Z W 1 v d m V k Q 2 9 s d W 1 u c z E u e 2 F i L D V 9 J n F 1 b 3 Q 7 L C Z x d W 9 0 O 1 N l Y 3 R p b 2 4 x L 0 N D W S A t I E J h c 2 l j I F N 0 Y X R z L 0 F 1 d G 9 S Z W 1 v d m V k Q 2 9 s d W 1 u c z E u e 3 I s N n 0 m c X V v d D s s J n F 1 b 3 Q 7 U 2 V j d G l v b j E v Q 0 N Z I C 0 g Q m F z a W M g U 3 R h d H M v Q X V 0 b 1 J l b W 9 2 Z W R D b 2 x 1 b W 5 z M S 5 7 a C w 3 f S Z x d W 9 0 O y w m c X V v d D t T Z W N 0 a W 9 u M S 9 D Q 1 k g L S B C Y X N p Y y B T d G F 0 c y 9 B d X R v U m V t b 3 Z l Z E N v b H V t b n M x L n s y Y i w 4 f S Z x d W 9 0 O y w m c X V v d D t T Z W N 0 a W 9 u M S 9 D Q 1 k g L S B C Y X N p Y y B T d G F 0 c y 9 B d X R v U m V t b 3 Z l Z E N v b H V t b n M x L n s z Y i w 5 f S Z x d W 9 0 O y w m c X V v d D t T Z W N 0 a W 9 u M S 9 D Q 1 k g L S B C Y X N p Y y B T d G F 0 c y 9 B d X R v U m V t b 3 Z l Z E N v b H V t b n M x L n t o c i w x M H 0 m c X V v d D s s J n F 1 b 3 Q 7 U 2 V j d G l v b j E v Q 0 N Z I C 0 g Q m F z a W M g U 3 R h d H M v Q X V 0 b 1 J l b W 9 2 Z W R D b 2 x 1 b W 5 z M S 5 7 c m J p L D E x f S Z x d W 9 0 O y w m c X V v d D t T Z W N 0 a W 9 u M S 9 D Q 1 k g L S B C Y X N p Y y B T d G F 0 c y 9 B d X R v U m V t b 3 Z l Z E N v b H V t b n M x L n t i Y i w x M n 0 m c X V v d D s s J n F 1 b 3 Q 7 U 2 V j d G l v b j E v Q 0 N Z I C 0 g Q m F z a W M g U 3 R h d H M v Q X V 0 b 1 J l b W 9 2 Z W R D b 2 x 1 b W 5 z M S 5 7 a y w x M 3 0 m c X V v d D s s J n F 1 b 3 Q 7 U 2 V j d G l v b j E v Q 0 N Z I C 0 g Q m F z a W M g U 3 R h d H M v Q X V 0 b 1 J l b W 9 2 Z W R D b 2 x 1 b W 5 z M S 5 7 c 2 I s M T R 9 J n F 1 b 3 Q 7 L C Z x d W 9 0 O 1 N l Y 3 R p b 2 4 x L 0 N D W S A t I E J h c 2 l j I F N 0 Y X R z L 0 F 1 d G 9 S Z W 1 v d m V k Q 2 9 s d W 1 u c z E u e 2 N z L D E 1 f S Z x d W 9 0 O y w m c X V v d D t T Z W N 0 a W 9 u M S 9 D Q 1 k g L S B C Y X N p Y y B T d G F 0 c y 9 B d X R v U m V t b 3 Z l Z E N v b H V t b n M x L n t h d m c s M T Z 9 J n F 1 b 3 Q 7 L C Z x d W 9 0 O 1 N l Y 3 R p b 2 4 x L 0 N D W S A t I E J h c 2 l j I F N 0 Y X R z L 0 F 1 d G 9 S Z W 1 v d m V k Q 2 9 s d W 1 u c z E u e 2 9 i c C w x N 3 0 m c X V v d D s s J n F 1 b 3 Q 7 U 2 V j d G l v b j E v Q 0 N Z I C 0 g Q m F z a W M g U 3 R h d H M v Q X V 0 b 1 J l b W 9 2 Z W R D b 2 x 1 b W 5 z M S 5 7 c 2 x n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0 N Z I C 0 g Q m F z a W M g U 3 R h d H M v Q X V 0 b 1 J l b W 9 2 Z W R D b 2 x 1 b W 5 z M S 5 7 I y w w f S Z x d W 9 0 O y w m c X V v d D t T Z W N 0 a W 9 u M S 9 D Q 1 k g L S B C Y X N p Y y B T d G F 0 c y 9 B d X R v U m V t b 3 Z l Z E N v b H V t b n M x L n t O Y W 1 l L D F 9 J n F 1 b 3 Q 7 L C Z x d W 9 0 O 1 N l Y 3 R p b 2 4 x L 0 N D W S A t I E J h c 2 l j I F N 0 Y X R z L 0 F 1 d G 9 S Z W 1 v d m V k Q 2 9 s d W 1 u c z E u e 1 l y L D J 9 J n F 1 b 3 Q 7 L C Z x d W 9 0 O 1 N l Y 3 R p b 2 4 x L 0 N D W S A t I E J h c 2 l j I F N 0 Y X R z L 0 F 1 d G 9 S Z W 1 v d m V k Q 2 9 s d W 1 u c z E u e 1 B v c y w z f S Z x d W 9 0 O y w m c X V v d D t T Z W N 0 a W 9 u M S 9 D Q 1 k g L S B C Y X N p Y y B T d G F 0 c y 9 B d X R v U m V t b 3 Z l Z E N v b H V t b n M x L n t n L D R 9 J n F 1 b 3 Q 7 L C Z x d W 9 0 O 1 N l Y 3 R p b 2 4 x L 0 N D W S A t I E J h c 2 l j I F N 0 Y X R z L 0 F 1 d G 9 S Z W 1 v d m V k Q 2 9 s d W 1 u c z E u e 2 F i L D V 9 J n F 1 b 3 Q 7 L C Z x d W 9 0 O 1 N l Y 3 R p b 2 4 x L 0 N D W S A t I E J h c 2 l j I F N 0 Y X R z L 0 F 1 d G 9 S Z W 1 v d m V k Q 2 9 s d W 1 u c z E u e 3 I s N n 0 m c X V v d D s s J n F 1 b 3 Q 7 U 2 V j d G l v b j E v Q 0 N Z I C 0 g Q m F z a W M g U 3 R h d H M v Q X V 0 b 1 J l b W 9 2 Z W R D b 2 x 1 b W 5 z M S 5 7 a C w 3 f S Z x d W 9 0 O y w m c X V v d D t T Z W N 0 a W 9 u M S 9 D Q 1 k g L S B C Y X N p Y y B T d G F 0 c y 9 B d X R v U m V t b 3 Z l Z E N v b H V t b n M x L n s y Y i w 4 f S Z x d W 9 0 O y w m c X V v d D t T Z W N 0 a W 9 u M S 9 D Q 1 k g L S B C Y X N p Y y B T d G F 0 c y 9 B d X R v U m V t b 3 Z l Z E N v b H V t b n M x L n s z Y i w 5 f S Z x d W 9 0 O y w m c X V v d D t T Z W N 0 a W 9 u M S 9 D Q 1 k g L S B C Y X N p Y y B T d G F 0 c y 9 B d X R v U m V t b 3 Z l Z E N v b H V t b n M x L n t o c i w x M H 0 m c X V v d D s s J n F 1 b 3 Q 7 U 2 V j d G l v b j E v Q 0 N Z I C 0 g Q m F z a W M g U 3 R h d H M v Q X V 0 b 1 J l b W 9 2 Z W R D b 2 x 1 b W 5 z M S 5 7 c m J p L D E x f S Z x d W 9 0 O y w m c X V v d D t T Z W N 0 a W 9 u M S 9 D Q 1 k g L S B C Y X N p Y y B T d G F 0 c y 9 B d X R v U m V t b 3 Z l Z E N v b H V t b n M x L n t i Y i w x M n 0 m c X V v d D s s J n F 1 b 3 Q 7 U 2 V j d G l v b j E v Q 0 N Z I C 0 g Q m F z a W M g U 3 R h d H M v Q X V 0 b 1 J l b W 9 2 Z W R D b 2 x 1 b W 5 z M S 5 7 a y w x M 3 0 m c X V v d D s s J n F 1 b 3 Q 7 U 2 V j d G l v b j E v Q 0 N Z I C 0 g Q m F z a W M g U 3 R h d H M v Q X V 0 b 1 J l b W 9 2 Z W R D b 2 x 1 b W 5 z M S 5 7 c 2 I s M T R 9 J n F 1 b 3 Q 7 L C Z x d W 9 0 O 1 N l Y 3 R p b 2 4 x L 0 N D W S A t I E J h c 2 l j I F N 0 Y X R z L 0 F 1 d G 9 S Z W 1 v d m V k Q 2 9 s d W 1 u c z E u e 2 N z L D E 1 f S Z x d W 9 0 O y w m c X V v d D t T Z W N 0 a W 9 u M S 9 D Q 1 k g L S B C Y X N p Y y B T d G F 0 c y 9 B d X R v U m V t b 3 Z l Z E N v b H V t b n M x L n t h d m c s M T Z 9 J n F 1 b 3 Q 7 L C Z x d W 9 0 O 1 N l Y 3 R p b 2 4 x L 0 N D W S A t I E J h c 2 l j I F N 0 Y X R z L 0 F 1 d G 9 S Z W 1 v d m V k Q 2 9 s d W 1 u c z E u e 2 9 i c C w x N 3 0 m c X V v d D s s J n F 1 b 3 Q 7 U 2 V j d G l v b j E v Q 0 N Z I C 0 g Q m F z a W M g U 3 R h d H M v Q X V 0 b 1 J l b W 9 2 Z W R D b 2 x 1 b W 5 z M S 5 7 c 2 x n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N Z J T I w L S U y M E J h c 2 l j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Z J T I w L S U y M E J h c 2 l j J T I w U 3 R h d H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k l M j A t J T I w Q m F z a W M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W S U y M C 0 l M j B C Y X N p Y y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Z J T I w L S U y M E V 4 d G V u Z G V k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z A 0 N T U x Z C 0 2 N j U 5 L T Q 0 M j Q t O D U 3 M C 0 0 M j k 0 Z j J h Z T N i Y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4 L T E x V D E 2 O j U y O j A x L j U 2 M T c 3 M j V a I i A v P j x F b n R y e S B U e X B l P S J G a W x s Q 2 9 s d W 1 u V H l w Z X M i I F Z h b H V l P S J z Q m d Z R 0 J n W U d C Z 1 l H Q m d Z R 0 J n W U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o Y n A m c X V v d D s s J n F 1 b 3 Q 7 c 2 Y m c X V v d D s s J n F 1 b 3 Q 7 c 2 g m c X V v d D s s J n F 1 b 3 Q 7 d G I m c X V v d D s s J n F 1 b 3 Q 7 e G J o J n F 1 b 3 Q 7 L C Z x d W 9 0 O 2 h k c C Z x d W 9 0 O y w m c X V v d D t n b y Z x d W 9 0 O y w m c X V v d D t m b y Z x d W 9 0 O y w m c X V v d D t n b y 9 m b y Z x d W 9 0 O y w m c X V v d D t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1 k g L S B F e H R l b m R l Z C B T d G F 0 c y 9 B d X R v U m V t b 3 Z l Z E N v b H V t b n M x L n s j L D B 9 J n F 1 b 3 Q 7 L C Z x d W 9 0 O 1 N l Y 3 R p b 2 4 x L 0 N D W S A t I E V 4 d G V u Z G V k I F N 0 Y X R z L 0 F 1 d G 9 S Z W 1 v d m V k Q 2 9 s d W 1 u c z E u e 0 5 h b W U s M X 0 m c X V v d D s s J n F 1 b 3 Q 7 U 2 V j d G l v b j E v Q 0 N Z I C 0 g R X h 0 Z W 5 k Z W Q g U 3 R h d H M v Q X V 0 b 1 J l b W 9 2 Z W R D b 2 x 1 b W 5 z M S 5 7 W X I s M n 0 m c X V v d D s s J n F 1 b 3 Q 7 U 2 V j d G l v b j E v Q 0 N Z I C 0 g R X h 0 Z W 5 k Z W Q g U 3 R h d H M v Q X V 0 b 1 J l b W 9 2 Z W R D b 2 x 1 b W 5 z M S 5 7 U G 9 z L D N 9 J n F 1 b 3 Q 7 L C Z x d W 9 0 O 1 N l Y 3 R p b 2 4 x L 0 N D W S A t I E V 4 d G V u Z G V k I F N 0 Y X R z L 0 F 1 d G 9 S Z W 1 v d m V k Q 2 9 s d W 1 u c z E u e 2 c s N H 0 m c X V v d D s s J n F 1 b 3 Q 7 U 2 V j d G l v b j E v Q 0 N Z I C 0 g R X h 0 Z W 5 k Z W Q g U 3 R h d H M v Q X V 0 b 1 J l b W 9 2 Z W R D b 2 x 1 b W 5 z M S 5 7 a G J w L D V 9 J n F 1 b 3 Q 7 L C Z x d W 9 0 O 1 N l Y 3 R p b 2 4 x L 0 N D W S A t I E V 4 d G V u Z G V k I F N 0 Y X R z L 0 F 1 d G 9 S Z W 1 v d m V k Q 2 9 s d W 1 u c z E u e 3 N m L D Z 9 J n F 1 b 3 Q 7 L C Z x d W 9 0 O 1 N l Y 3 R p b 2 4 x L 0 N D W S A t I E V 4 d G V u Z G V k I F N 0 Y X R z L 0 F 1 d G 9 S Z W 1 v d m V k Q 2 9 s d W 1 u c z E u e 3 N o L D d 9 J n F 1 b 3 Q 7 L C Z x d W 9 0 O 1 N l Y 3 R p b 2 4 x L 0 N D W S A t I E V 4 d G V u Z G V k I F N 0 Y X R z L 0 F 1 d G 9 S Z W 1 v d m V k Q 2 9 s d W 1 u c z E u e 3 R i L D h 9 J n F 1 b 3 Q 7 L C Z x d W 9 0 O 1 N l Y 3 R p b 2 4 x L 0 N D W S A t I E V 4 d G V u Z G V k I F N 0 Y X R z L 0 F 1 d G 9 S Z W 1 v d m V k Q 2 9 s d W 1 u c z E u e 3 h i a C w 5 f S Z x d W 9 0 O y w m c X V v d D t T Z W N 0 a W 9 u M S 9 D Q 1 k g L S B F e H R l b m R l Z C B T d G F 0 c y 9 B d X R v U m V t b 3 Z l Z E N v b H V t b n M x L n t o Z H A s M T B 9 J n F 1 b 3 Q 7 L C Z x d W 9 0 O 1 N l Y 3 R p b 2 4 x L 0 N D W S A t I E V 4 d G V u Z G V k I F N 0 Y X R z L 0 F 1 d G 9 S Z W 1 v d m V k Q 2 9 s d W 1 u c z E u e 2 d v L D E x f S Z x d W 9 0 O y w m c X V v d D t T Z W N 0 a W 9 u M S 9 D Q 1 k g L S B F e H R l b m R l Z C B T d G F 0 c y 9 B d X R v U m V t b 3 Z l Z E N v b H V t b n M x L n t m b y w x M n 0 m c X V v d D s s J n F 1 b 3 Q 7 U 2 V j d G l v b j E v Q 0 N Z I C 0 g R X h 0 Z W 5 k Z W Q g U 3 R h d H M v Q X V 0 b 1 J l b W 9 2 Z W R D b 2 x 1 b W 5 z M S 5 7 Z 2 8 v Z m 8 s M T N 9 J n F 1 b 3 Q 7 L C Z x d W 9 0 O 1 N l Y 3 R p b 2 4 x L 0 N D W S A t I E V 4 d G V u Z G V k I F N 0 Y X R z L 0 F 1 d G 9 S Z W 1 v d m V k Q 2 9 s d W 1 u c z E u e 3 B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0 N Z I C 0 g R X h 0 Z W 5 k Z W Q g U 3 R h d H M v Q X V 0 b 1 J l b W 9 2 Z W R D b 2 x 1 b W 5 z M S 5 7 I y w w f S Z x d W 9 0 O y w m c X V v d D t T Z W N 0 a W 9 u M S 9 D Q 1 k g L S B F e H R l b m R l Z C B T d G F 0 c y 9 B d X R v U m V t b 3 Z l Z E N v b H V t b n M x L n t O Y W 1 l L D F 9 J n F 1 b 3 Q 7 L C Z x d W 9 0 O 1 N l Y 3 R p b 2 4 x L 0 N D W S A t I E V 4 d G V u Z G V k I F N 0 Y X R z L 0 F 1 d G 9 S Z W 1 v d m V k Q 2 9 s d W 1 u c z E u e 1 l y L D J 9 J n F 1 b 3 Q 7 L C Z x d W 9 0 O 1 N l Y 3 R p b 2 4 x L 0 N D W S A t I E V 4 d G V u Z G V k I F N 0 Y X R z L 0 F 1 d G 9 S Z W 1 v d m V k Q 2 9 s d W 1 u c z E u e 1 B v c y w z f S Z x d W 9 0 O y w m c X V v d D t T Z W N 0 a W 9 u M S 9 D Q 1 k g L S B F e H R l b m R l Z C B T d G F 0 c y 9 B d X R v U m V t b 3 Z l Z E N v b H V t b n M x L n t n L D R 9 J n F 1 b 3 Q 7 L C Z x d W 9 0 O 1 N l Y 3 R p b 2 4 x L 0 N D W S A t I E V 4 d G V u Z G V k I F N 0 Y X R z L 0 F 1 d G 9 S Z W 1 v d m V k Q 2 9 s d W 1 u c z E u e 2 h i c C w 1 f S Z x d W 9 0 O y w m c X V v d D t T Z W N 0 a W 9 u M S 9 D Q 1 k g L S B F e H R l b m R l Z C B T d G F 0 c y 9 B d X R v U m V t b 3 Z l Z E N v b H V t b n M x L n t z Z i w 2 f S Z x d W 9 0 O y w m c X V v d D t T Z W N 0 a W 9 u M S 9 D Q 1 k g L S B F e H R l b m R l Z C B T d G F 0 c y 9 B d X R v U m V t b 3 Z l Z E N v b H V t b n M x L n t z a C w 3 f S Z x d W 9 0 O y w m c X V v d D t T Z W N 0 a W 9 u M S 9 D Q 1 k g L S B F e H R l b m R l Z C B T d G F 0 c y 9 B d X R v U m V t b 3 Z l Z E N v b H V t b n M x L n t 0 Y i w 4 f S Z x d W 9 0 O y w m c X V v d D t T Z W N 0 a W 9 u M S 9 D Q 1 k g L S B F e H R l b m R l Z C B T d G F 0 c y 9 B d X R v U m V t b 3 Z l Z E N v b H V t b n M x L n t 4 Y m g s O X 0 m c X V v d D s s J n F 1 b 3 Q 7 U 2 V j d G l v b j E v Q 0 N Z I C 0 g R X h 0 Z W 5 k Z W Q g U 3 R h d H M v Q X V 0 b 1 J l b W 9 2 Z W R D b 2 x 1 b W 5 z M S 5 7 a G R w L D E w f S Z x d W 9 0 O y w m c X V v d D t T Z W N 0 a W 9 u M S 9 D Q 1 k g L S B F e H R l b m R l Z C B T d G F 0 c y 9 B d X R v U m V t b 3 Z l Z E N v b H V t b n M x L n t n b y w x M X 0 m c X V v d D s s J n F 1 b 3 Q 7 U 2 V j d G l v b j E v Q 0 N Z I C 0 g R X h 0 Z W 5 k Z W Q g U 3 R h d H M v Q X V 0 b 1 J l b W 9 2 Z W R D b 2 x 1 b W 5 z M S 5 7 Z m 8 s M T J 9 J n F 1 b 3 Q 7 L C Z x d W 9 0 O 1 N l Y 3 R p b 2 4 x L 0 N D W S A t I E V 4 d G V u Z G V k I F N 0 Y X R z L 0 F 1 d G 9 S Z W 1 v d m V k Q 2 9 s d W 1 u c z E u e 2 d v L 2 Z v L D E z f S Z x d W 9 0 O y w m c X V v d D t T Z W N 0 a W 9 u M S 9 D Q 1 k g L S B F e H R l b m R l Z C B T d G F 0 c y 9 B d X R v U m V t b 3 Z l Z E N v b H V t b n M x L n t w Y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D W S U y M C 0 l M j B F e H R l b m R l Z C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W S U y M C 0 l M j B F e H R l b m R l Z C U y M F N 0 Y X R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Z J T I w L S U y M E V 4 d G V u Z G V k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k l M j A t J T I w R X h 0 Z W 5 k Z W Q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S S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F k M D J h M G Y t N G E y M i 0 0 M T d m L T h l Y j U t N D g 3 M D c 2 Y j Q 2 N m E 1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O C 0 x M V Q x N j o 1 M j o w M S 4 1 N z U 3 M z U y W i I g L z 4 8 R W 5 0 c n k g V H l w Z T 0 i R m l s b E N v b H V t b l R 5 c G V z I i B W Y W x 1 Z T 0 i c 0 J n W U d C Z 1 l H Q m d Z R 0 J n W U d C Z 1 l H Q m d Z R 0 J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h Y i Z x d W 9 0 O y w m c X V v d D t y J n F 1 b 3 Q 7 L C Z x d W 9 0 O 2 g m c X V v d D s s J n F 1 b 3 Q 7 M m I m c X V v d D s s J n F 1 b 3 Q 7 M 2 I m c X V v d D s s J n F 1 b 3 Q 7 a H I m c X V v d D s s J n F 1 b 3 Q 7 c m J p J n F 1 b 3 Q 7 L C Z x d W 9 0 O 2 J i J n F 1 b 3 Q 7 L C Z x d W 9 0 O 2 s m c X V v d D s s J n F 1 b 3 Q 7 c 2 I m c X V v d D s s J n F 1 b 3 Q 7 Y 3 M m c X V v d D s s J n F 1 b 3 Q 7 Y X Z n J n F 1 b 3 Q 7 L C Z x d W 9 0 O 2 9 i c C Z x d W 9 0 O y w m c X V v d D t z b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h J I C 0 g Q m F z a W M g U 3 R h d H M v Q X V 0 b 1 J l b W 9 2 Z W R D b 2 x 1 b W 5 z M S 5 7 I y w w f S Z x d W 9 0 O y w m c X V v d D t T Z W N 0 a W 9 u M S 9 D S E k g L S B C Y X N p Y y B T d G F 0 c y 9 B d X R v U m V t b 3 Z l Z E N v b H V t b n M x L n t O Y W 1 l L D F 9 J n F 1 b 3 Q 7 L C Z x d W 9 0 O 1 N l Y 3 R p b 2 4 x L 0 N I S S A t I E J h c 2 l j I F N 0 Y X R z L 0 F 1 d G 9 S Z W 1 v d m V k Q 2 9 s d W 1 u c z E u e 1 l y L D J 9 J n F 1 b 3 Q 7 L C Z x d W 9 0 O 1 N l Y 3 R p b 2 4 x L 0 N I S S A t I E J h c 2 l j I F N 0 Y X R z L 0 F 1 d G 9 S Z W 1 v d m V k Q 2 9 s d W 1 u c z E u e 1 B v c y w z f S Z x d W 9 0 O y w m c X V v d D t T Z W N 0 a W 9 u M S 9 D S E k g L S B C Y X N p Y y B T d G F 0 c y 9 B d X R v U m V t b 3 Z l Z E N v b H V t b n M x L n t n L D R 9 J n F 1 b 3 Q 7 L C Z x d W 9 0 O 1 N l Y 3 R p b 2 4 x L 0 N I S S A t I E J h c 2 l j I F N 0 Y X R z L 0 F 1 d G 9 S Z W 1 v d m V k Q 2 9 s d W 1 u c z E u e 2 F i L D V 9 J n F 1 b 3 Q 7 L C Z x d W 9 0 O 1 N l Y 3 R p b 2 4 x L 0 N I S S A t I E J h c 2 l j I F N 0 Y X R z L 0 F 1 d G 9 S Z W 1 v d m V k Q 2 9 s d W 1 u c z E u e 3 I s N n 0 m c X V v d D s s J n F 1 b 3 Q 7 U 2 V j d G l v b j E v Q 0 h J I C 0 g Q m F z a W M g U 3 R h d H M v Q X V 0 b 1 J l b W 9 2 Z W R D b 2 x 1 b W 5 z M S 5 7 a C w 3 f S Z x d W 9 0 O y w m c X V v d D t T Z W N 0 a W 9 u M S 9 D S E k g L S B C Y X N p Y y B T d G F 0 c y 9 B d X R v U m V t b 3 Z l Z E N v b H V t b n M x L n s y Y i w 4 f S Z x d W 9 0 O y w m c X V v d D t T Z W N 0 a W 9 u M S 9 D S E k g L S B C Y X N p Y y B T d G F 0 c y 9 B d X R v U m V t b 3 Z l Z E N v b H V t b n M x L n s z Y i w 5 f S Z x d W 9 0 O y w m c X V v d D t T Z W N 0 a W 9 u M S 9 D S E k g L S B C Y X N p Y y B T d G F 0 c y 9 B d X R v U m V t b 3 Z l Z E N v b H V t b n M x L n t o c i w x M H 0 m c X V v d D s s J n F 1 b 3 Q 7 U 2 V j d G l v b j E v Q 0 h J I C 0 g Q m F z a W M g U 3 R h d H M v Q X V 0 b 1 J l b W 9 2 Z W R D b 2 x 1 b W 5 z M S 5 7 c m J p L D E x f S Z x d W 9 0 O y w m c X V v d D t T Z W N 0 a W 9 u M S 9 D S E k g L S B C Y X N p Y y B T d G F 0 c y 9 B d X R v U m V t b 3 Z l Z E N v b H V t b n M x L n t i Y i w x M n 0 m c X V v d D s s J n F 1 b 3 Q 7 U 2 V j d G l v b j E v Q 0 h J I C 0 g Q m F z a W M g U 3 R h d H M v Q X V 0 b 1 J l b W 9 2 Z W R D b 2 x 1 b W 5 z M S 5 7 a y w x M 3 0 m c X V v d D s s J n F 1 b 3 Q 7 U 2 V j d G l v b j E v Q 0 h J I C 0 g Q m F z a W M g U 3 R h d H M v Q X V 0 b 1 J l b W 9 2 Z W R D b 2 x 1 b W 5 z M S 5 7 c 2 I s M T R 9 J n F 1 b 3 Q 7 L C Z x d W 9 0 O 1 N l Y 3 R p b 2 4 x L 0 N I S S A t I E J h c 2 l j I F N 0 Y X R z L 0 F 1 d G 9 S Z W 1 v d m V k Q 2 9 s d W 1 u c z E u e 2 N z L D E 1 f S Z x d W 9 0 O y w m c X V v d D t T Z W N 0 a W 9 u M S 9 D S E k g L S B C Y X N p Y y B T d G F 0 c y 9 B d X R v U m V t b 3 Z l Z E N v b H V t b n M x L n t h d m c s M T Z 9 J n F 1 b 3 Q 7 L C Z x d W 9 0 O 1 N l Y 3 R p b 2 4 x L 0 N I S S A t I E J h c 2 l j I F N 0 Y X R z L 0 F 1 d G 9 S Z W 1 v d m V k Q 2 9 s d W 1 u c z E u e 2 9 i c C w x N 3 0 m c X V v d D s s J n F 1 b 3 Q 7 U 2 V j d G l v b j E v Q 0 h J I C 0 g Q m F z a W M g U 3 R h d H M v Q X V 0 b 1 J l b W 9 2 Z W R D b 2 x 1 b W 5 z M S 5 7 c 2 x n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0 h J I C 0 g Q m F z a W M g U 3 R h d H M v Q X V 0 b 1 J l b W 9 2 Z W R D b 2 x 1 b W 5 z M S 5 7 I y w w f S Z x d W 9 0 O y w m c X V v d D t T Z W N 0 a W 9 u M S 9 D S E k g L S B C Y X N p Y y B T d G F 0 c y 9 B d X R v U m V t b 3 Z l Z E N v b H V t b n M x L n t O Y W 1 l L D F 9 J n F 1 b 3 Q 7 L C Z x d W 9 0 O 1 N l Y 3 R p b 2 4 x L 0 N I S S A t I E J h c 2 l j I F N 0 Y X R z L 0 F 1 d G 9 S Z W 1 v d m V k Q 2 9 s d W 1 u c z E u e 1 l y L D J 9 J n F 1 b 3 Q 7 L C Z x d W 9 0 O 1 N l Y 3 R p b 2 4 x L 0 N I S S A t I E J h c 2 l j I F N 0 Y X R z L 0 F 1 d G 9 S Z W 1 v d m V k Q 2 9 s d W 1 u c z E u e 1 B v c y w z f S Z x d W 9 0 O y w m c X V v d D t T Z W N 0 a W 9 u M S 9 D S E k g L S B C Y X N p Y y B T d G F 0 c y 9 B d X R v U m V t b 3 Z l Z E N v b H V t b n M x L n t n L D R 9 J n F 1 b 3 Q 7 L C Z x d W 9 0 O 1 N l Y 3 R p b 2 4 x L 0 N I S S A t I E J h c 2 l j I F N 0 Y X R z L 0 F 1 d G 9 S Z W 1 v d m V k Q 2 9 s d W 1 u c z E u e 2 F i L D V 9 J n F 1 b 3 Q 7 L C Z x d W 9 0 O 1 N l Y 3 R p b 2 4 x L 0 N I S S A t I E J h c 2 l j I F N 0 Y X R z L 0 F 1 d G 9 S Z W 1 v d m V k Q 2 9 s d W 1 u c z E u e 3 I s N n 0 m c X V v d D s s J n F 1 b 3 Q 7 U 2 V j d G l v b j E v Q 0 h J I C 0 g Q m F z a W M g U 3 R h d H M v Q X V 0 b 1 J l b W 9 2 Z W R D b 2 x 1 b W 5 z M S 5 7 a C w 3 f S Z x d W 9 0 O y w m c X V v d D t T Z W N 0 a W 9 u M S 9 D S E k g L S B C Y X N p Y y B T d G F 0 c y 9 B d X R v U m V t b 3 Z l Z E N v b H V t b n M x L n s y Y i w 4 f S Z x d W 9 0 O y w m c X V v d D t T Z W N 0 a W 9 u M S 9 D S E k g L S B C Y X N p Y y B T d G F 0 c y 9 B d X R v U m V t b 3 Z l Z E N v b H V t b n M x L n s z Y i w 5 f S Z x d W 9 0 O y w m c X V v d D t T Z W N 0 a W 9 u M S 9 D S E k g L S B C Y X N p Y y B T d G F 0 c y 9 B d X R v U m V t b 3 Z l Z E N v b H V t b n M x L n t o c i w x M H 0 m c X V v d D s s J n F 1 b 3 Q 7 U 2 V j d G l v b j E v Q 0 h J I C 0 g Q m F z a W M g U 3 R h d H M v Q X V 0 b 1 J l b W 9 2 Z W R D b 2 x 1 b W 5 z M S 5 7 c m J p L D E x f S Z x d W 9 0 O y w m c X V v d D t T Z W N 0 a W 9 u M S 9 D S E k g L S B C Y X N p Y y B T d G F 0 c y 9 B d X R v U m V t b 3 Z l Z E N v b H V t b n M x L n t i Y i w x M n 0 m c X V v d D s s J n F 1 b 3 Q 7 U 2 V j d G l v b j E v Q 0 h J I C 0 g Q m F z a W M g U 3 R h d H M v Q X V 0 b 1 J l b W 9 2 Z W R D b 2 x 1 b W 5 z M S 5 7 a y w x M 3 0 m c X V v d D s s J n F 1 b 3 Q 7 U 2 V j d G l v b j E v Q 0 h J I C 0 g Q m F z a W M g U 3 R h d H M v Q X V 0 b 1 J l b W 9 2 Z W R D b 2 x 1 b W 5 z M S 5 7 c 2 I s M T R 9 J n F 1 b 3 Q 7 L C Z x d W 9 0 O 1 N l Y 3 R p b 2 4 x L 0 N I S S A t I E J h c 2 l j I F N 0 Y X R z L 0 F 1 d G 9 S Z W 1 v d m V k Q 2 9 s d W 1 u c z E u e 2 N z L D E 1 f S Z x d W 9 0 O y w m c X V v d D t T Z W N 0 a W 9 u M S 9 D S E k g L S B C Y X N p Y y B T d G F 0 c y 9 B d X R v U m V t b 3 Z l Z E N v b H V t b n M x L n t h d m c s M T Z 9 J n F 1 b 3 Q 7 L C Z x d W 9 0 O 1 N l Y 3 R p b 2 4 x L 0 N I S S A t I E J h c 2 l j I F N 0 Y X R z L 0 F 1 d G 9 S Z W 1 v d m V k Q 2 9 s d W 1 u c z E u e 2 9 i c C w x N 3 0 m c X V v d D s s J n F 1 b 3 Q 7 U 2 V j d G l v b j E v Q 0 h J I C 0 g Q m F z a W M g U 3 R h d H M v Q X V 0 b 1 J l b W 9 2 Z W R D b 2 x 1 b W 5 z M S 5 7 c 2 x n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h J J T I w L S U y M E J h c 2 l j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J J T I w L S U y M E J h c 2 l j J T I w U 3 R h d H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k l M j A t J T I w Q m F z a W M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S S U y M C 0 l M j B C Y X N p Y y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J J T I w L S U y M E V 4 d G V u Z G V k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G Z j N j Q 5 O C 0 5 N 2 M 4 L T Q 4 Y z c t Y W N h Z i 0 y Y T g 2 N j V i Z m R j Y T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0 L T A 4 L T E x V D E 2 O j U y O j A x L j U 5 M D Y 5 N T F a I i A v P j x F b n R y e S B U e X B l P S J G a W x s Q 2 9 s d W 1 u V H l w Z X M i I F Z h b H V l P S J z Q m d Z R 0 J n W U d C Z 1 l H Q m d Z R 0 J n W U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o Y n A m c X V v d D s s J n F 1 b 3 Q 7 c 2 Y m c X V v d D s s J n F 1 b 3 Q 7 c 2 g m c X V v d D s s J n F 1 b 3 Q 7 d G I m c X V v d D s s J n F 1 b 3 Q 7 e G J o J n F 1 b 3 Q 7 L C Z x d W 9 0 O 2 h k c C Z x d W 9 0 O y w m c X V v d D t n b y Z x d W 9 0 O y w m c X V v d D t m b y Z x d W 9 0 O y w m c X V v d D t n b y 9 m b y Z x d W 9 0 O y w m c X V v d D t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E k g L S B F e H R l b m R l Z C B T d G F 0 c y 9 B d X R v U m V t b 3 Z l Z E N v b H V t b n M x L n s j L D B 9 J n F 1 b 3 Q 7 L C Z x d W 9 0 O 1 N l Y 3 R p b 2 4 x L 0 N I S S A t I E V 4 d G V u Z G V k I F N 0 Y X R z L 0 F 1 d G 9 S Z W 1 v d m V k Q 2 9 s d W 1 u c z E u e 0 5 h b W U s M X 0 m c X V v d D s s J n F 1 b 3 Q 7 U 2 V j d G l v b j E v Q 0 h J I C 0 g R X h 0 Z W 5 k Z W Q g U 3 R h d H M v Q X V 0 b 1 J l b W 9 2 Z W R D b 2 x 1 b W 5 z M S 5 7 W X I s M n 0 m c X V v d D s s J n F 1 b 3 Q 7 U 2 V j d G l v b j E v Q 0 h J I C 0 g R X h 0 Z W 5 k Z W Q g U 3 R h d H M v Q X V 0 b 1 J l b W 9 2 Z W R D b 2 x 1 b W 5 z M S 5 7 U G 9 z L D N 9 J n F 1 b 3 Q 7 L C Z x d W 9 0 O 1 N l Y 3 R p b 2 4 x L 0 N I S S A t I E V 4 d G V u Z G V k I F N 0 Y X R z L 0 F 1 d G 9 S Z W 1 v d m V k Q 2 9 s d W 1 u c z E u e 2 c s N H 0 m c X V v d D s s J n F 1 b 3 Q 7 U 2 V j d G l v b j E v Q 0 h J I C 0 g R X h 0 Z W 5 k Z W Q g U 3 R h d H M v Q X V 0 b 1 J l b W 9 2 Z W R D b 2 x 1 b W 5 z M S 5 7 a G J w L D V 9 J n F 1 b 3 Q 7 L C Z x d W 9 0 O 1 N l Y 3 R p b 2 4 x L 0 N I S S A t I E V 4 d G V u Z G V k I F N 0 Y X R z L 0 F 1 d G 9 S Z W 1 v d m V k Q 2 9 s d W 1 u c z E u e 3 N m L D Z 9 J n F 1 b 3 Q 7 L C Z x d W 9 0 O 1 N l Y 3 R p b 2 4 x L 0 N I S S A t I E V 4 d G V u Z G V k I F N 0 Y X R z L 0 F 1 d G 9 S Z W 1 v d m V k Q 2 9 s d W 1 u c z E u e 3 N o L D d 9 J n F 1 b 3 Q 7 L C Z x d W 9 0 O 1 N l Y 3 R p b 2 4 x L 0 N I S S A t I E V 4 d G V u Z G V k I F N 0 Y X R z L 0 F 1 d G 9 S Z W 1 v d m V k Q 2 9 s d W 1 u c z E u e 3 R i L D h 9 J n F 1 b 3 Q 7 L C Z x d W 9 0 O 1 N l Y 3 R p b 2 4 x L 0 N I S S A t I E V 4 d G V u Z G V k I F N 0 Y X R z L 0 F 1 d G 9 S Z W 1 v d m V k Q 2 9 s d W 1 u c z E u e 3 h i a C w 5 f S Z x d W 9 0 O y w m c X V v d D t T Z W N 0 a W 9 u M S 9 D S E k g L S B F e H R l b m R l Z C B T d G F 0 c y 9 B d X R v U m V t b 3 Z l Z E N v b H V t b n M x L n t o Z H A s M T B 9 J n F 1 b 3 Q 7 L C Z x d W 9 0 O 1 N l Y 3 R p b 2 4 x L 0 N I S S A t I E V 4 d G V u Z G V k I F N 0 Y X R z L 0 F 1 d G 9 S Z W 1 v d m V k Q 2 9 s d W 1 u c z E u e 2 d v L D E x f S Z x d W 9 0 O y w m c X V v d D t T Z W N 0 a W 9 u M S 9 D S E k g L S B F e H R l b m R l Z C B T d G F 0 c y 9 B d X R v U m V t b 3 Z l Z E N v b H V t b n M x L n t m b y w x M n 0 m c X V v d D s s J n F 1 b 3 Q 7 U 2 V j d G l v b j E v Q 0 h J I C 0 g R X h 0 Z W 5 k Z W Q g U 3 R h d H M v Q X V 0 b 1 J l b W 9 2 Z W R D b 2 x 1 b W 5 z M S 5 7 Z 2 8 v Z m 8 s M T N 9 J n F 1 b 3 Q 7 L C Z x d W 9 0 O 1 N l Y 3 R p b 2 4 x L 0 N I S S A t I E V 4 d G V u Z G V k I F N 0 Y X R z L 0 F 1 d G 9 S Z W 1 v d m V k Q 2 9 s d W 1 u c z E u e 3 B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0 h J I C 0 g R X h 0 Z W 5 k Z W Q g U 3 R h d H M v Q X V 0 b 1 J l b W 9 2 Z W R D b 2 x 1 b W 5 z M S 5 7 I y w w f S Z x d W 9 0 O y w m c X V v d D t T Z W N 0 a W 9 u M S 9 D S E k g L S B F e H R l b m R l Z C B T d G F 0 c y 9 B d X R v U m V t b 3 Z l Z E N v b H V t b n M x L n t O Y W 1 l L D F 9 J n F 1 b 3 Q 7 L C Z x d W 9 0 O 1 N l Y 3 R p b 2 4 x L 0 N I S S A t I E V 4 d G V u Z G V k I F N 0 Y X R z L 0 F 1 d G 9 S Z W 1 v d m V k Q 2 9 s d W 1 u c z E u e 1 l y L D J 9 J n F 1 b 3 Q 7 L C Z x d W 9 0 O 1 N l Y 3 R p b 2 4 x L 0 N I S S A t I E V 4 d G V u Z G V k I F N 0 Y X R z L 0 F 1 d G 9 S Z W 1 v d m V k Q 2 9 s d W 1 u c z E u e 1 B v c y w z f S Z x d W 9 0 O y w m c X V v d D t T Z W N 0 a W 9 u M S 9 D S E k g L S B F e H R l b m R l Z C B T d G F 0 c y 9 B d X R v U m V t b 3 Z l Z E N v b H V t b n M x L n t n L D R 9 J n F 1 b 3 Q 7 L C Z x d W 9 0 O 1 N l Y 3 R p b 2 4 x L 0 N I S S A t I E V 4 d G V u Z G V k I F N 0 Y X R z L 0 F 1 d G 9 S Z W 1 v d m V k Q 2 9 s d W 1 u c z E u e 2 h i c C w 1 f S Z x d W 9 0 O y w m c X V v d D t T Z W N 0 a W 9 u M S 9 D S E k g L S B F e H R l b m R l Z C B T d G F 0 c y 9 B d X R v U m V t b 3 Z l Z E N v b H V t b n M x L n t z Z i w 2 f S Z x d W 9 0 O y w m c X V v d D t T Z W N 0 a W 9 u M S 9 D S E k g L S B F e H R l b m R l Z C B T d G F 0 c y 9 B d X R v U m V t b 3 Z l Z E N v b H V t b n M x L n t z a C w 3 f S Z x d W 9 0 O y w m c X V v d D t T Z W N 0 a W 9 u M S 9 D S E k g L S B F e H R l b m R l Z C B T d G F 0 c y 9 B d X R v U m V t b 3 Z l Z E N v b H V t b n M x L n t 0 Y i w 4 f S Z x d W 9 0 O y w m c X V v d D t T Z W N 0 a W 9 u M S 9 D S E k g L S B F e H R l b m R l Z C B T d G F 0 c y 9 B d X R v U m V t b 3 Z l Z E N v b H V t b n M x L n t 4 Y m g s O X 0 m c X V v d D s s J n F 1 b 3 Q 7 U 2 V j d G l v b j E v Q 0 h J I C 0 g R X h 0 Z W 5 k Z W Q g U 3 R h d H M v Q X V 0 b 1 J l b W 9 2 Z W R D b 2 x 1 b W 5 z M S 5 7 a G R w L D E w f S Z x d W 9 0 O y w m c X V v d D t T Z W N 0 a W 9 u M S 9 D S E k g L S B F e H R l b m R l Z C B T d G F 0 c y 9 B d X R v U m V t b 3 Z l Z E N v b H V t b n M x L n t n b y w x M X 0 m c X V v d D s s J n F 1 b 3 Q 7 U 2 V j d G l v b j E v Q 0 h J I C 0 g R X h 0 Z W 5 k Z W Q g U 3 R h d H M v Q X V 0 b 1 J l b W 9 2 Z W R D b 2 x 1 b W 5 z M S 5 7 Z m 8 s M T J 9 J n F 1 b 3 Q 7 L C Z x d W 9 0 O 1 N l Y 3 R p b 2 4 x L 0 N I S S A t I E V 4 d G V u Z G V k I F N 0 Y X R z L 0 F 1 d G 9 S Z W 1 v d m V k Q 2 9 s d W 1 u c z E u e 2 d v L 2 Z v L D E z f S Z x d W 9 0 O y w m c X V v d D t T Z W N 0 a W 9 u M S 9 D S E k g L S B F e H R l b m R l Z C B T d G F 0 c y 9 B d X R v U m V t b 3 Z l Z E N v b H V t b n M x L n t w Y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I S S U y M C 0 l M j B F e H R l b m R l Z C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S S U y M C 0 l M j B F e H R l b m R l Z C U y M F N 0 Y X R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J J T I w L S U y M E V 4 d G V u Z G V k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k l M j A t J T I w R X h 0 Z W 5 k Z W Q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W S U y M C 0 l M j B C Y X N p Y y U y M F N 0 Y X R z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T i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4 Y T k w Z W Q t Z G J m O C 0 0 O D Z l L T g x Z j g t N G U z Y T k 2 M G J h Y W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1 M j o w M S 4 2 M D Y 2 N T I y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R W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Y W I m c X V v d D s s J n F 1 b 3 Q 7 c i Z x d W 9 0 O y w m c X V v d D t o J n F 1 b 3 Q 7 L C Z x d W 9 0 O z J i J n F 1 b 3 Q 7 L C Z x d W 9 0 O z N i J n F 1 b 3 Q 7 L C Z x d W 9 0 O 2 h y J n F 1 b 3 Q 7 L C Z x d W 9 0 O 3 J i a S Z x d W 9 0 O y w m c X V v d D t i Y i Z x d W 9 0 O y w m c X V v d D t r J n F 1 b 3 Q 7 L C Z x d W 9 0 O 3 N i J n F 1 b 3 Q 7 L C Z x d W 9 0 O 2 N z J n F 1 b 3 Q 7 L C Z x d W 9 0 O 2 F 2 Z y Z x d W 9 0 O y w m c X V v d D t v Y n A m c X V v d D s s J n F 1 b 3 Q 7 c 2 x n J n F 1 b 3 Q 7 L C Z x d W 9 0 O 1 R l Y W 0 m c X V v d D t d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O I C 0 g Q m F z a W M g U 3 R h d H M v Q X V 0 b 1 J l b W 9 2 Z W R D b 2 x 1 b W 5 z M S 5 7 I y w w f S Z x d W 9 0 O y w m c X V v d D t T Z W N 0 a W 9 u M S 9 E Q U 4 g L S B C Y X N p Y y B T d G F 0 c y 9 B d X R v U m V t b 3 Z l Z E N v b H V t b n M x L n t O Y W 1 l L D F 9 J n F 1 b 3 Q 7 L C Z x d W 9 0 O 1 N l Y 3 R p b 2 4 x L 0 R B T i A t I E J h c 2 l j I F N 0 Y X R z L 0 F 1 d G 9 S Z W 1 v d m V k Q 2 9 s d W 1 u c z E u e 1 l y L D J 9 J n F 1 b 3 Q 7 L C Z x d W 9 0 O 1 N l Y 3 R p b 2 4 x L 0 R B T i A t I E J h c 2 l j I F N 0 Y X R z L 0 F 1 d G 9 S Z W 1 v d m V k Q 2 9 s d W 1 u c z E u e 1 B v c y w z f S Z x d W 9 0 O y w m c X V v d D t T Z W N 0 a W 9 u M S 9 E Q U 4 g L S B C Y X N p Y y B T d G F 0 c y 9 B d X R v U m V t b 3 Z l Z E N v b H V t b n M x L n t n L D R 9 J n F 1 b 3 Q 7 L C Z x d W 9 0 O 1 N l Y 3 R p b 2 4 x L 0 R B T i A t I E J h c 2 l j I F N 0 Y X R z L 0 F 1 d G 9 S Z W 1 v d m V k Q 2 9 s d W 1 u c z E u e 2 F i L D V 9 J n F 1 b 3 Q 7 L C Z x d W 9 0 O 1 N l Y 3 R p b 2 4 x L 0 R B T i A t I E J h c 2 l j I F N 0 Y X R z L 0 F 1 d G 9 S Z W 1 v d m V k Q 2 9 s d W 1 u c z E u e 3 I s N n 0 m c X V v d D s s J n F 1 b 3 Q 7 U 2 V j d G l v b j E v R E F O I C 0 g Q m F z a W M g U 3 R h d H M v Q X V 0 b 1 J l b W 9 2 Z W R D b 2 x 1 b W 5 z M S 5 7 a C w 3 f S Z x d W 9 0 O y w m c X V v d D t T Z W N 0 a W 9 u M S 9 E Q U 4 g L S B C Y X N p Y y B T d G F 0 c y 9 B d X R v U m V t b 3 Z l Z E N v b H V t b n M x L n s y Y i w 4 f S Z x d W 9 0 O y w m c X V v d D t T Z W N 0 a W 9 u M S 9 E Q U 4 g L S B C Y X N p Y y B T d G F 0 c y 9 B d X R v U m V t b 3 Z l Z E N v b H V t b n M x L n s z Y i w 5 f S Z x d W 9 0 O y w m c X V v d D t T Z W N 0 a W 9 u M S 9 E Q U 4 g L S B C Y X N p Y y B T d G F 0 c y 9 B d X R v U m V t b 3 Z l Z E N v b H V t b n M x L n t o c i w x M H 0 m c X V v d D s s J n F 1 b 3 Q 7 U 2 V j d G l v b j E v R E F O I C 0 g Q m F z a W M g U 3 R h d H M v Q X V 0 b 1 J l b W 9 2 Z W R D b 2 x 1 b W 5 z M S 5 7 c m J p L D E x f S Z x d W 9 0 O y w m c X V v d D t T Z W N 0 a W 9 u M S 9 E Q U 4 g L S B C Y X N p Y y B T d G F 0 c y 9 B d X R v U m V t b 3 Z l Z E N v b H V t b n M x L n t i Y i w x M n 0 m c X V v d D s s J n F 1 b 3 Q 7 U 2 V j d G l v b j E v R E F O I C 0 g Q m F z a W M g U 3 R h d H M v Q X V 0 b 1 J l b W 9 2 Z W R D b 2 x 1 b W 5 z M S 5 7 a y w x M 3 0 m c X V v d D s s J n F 1 b 3 Q 7 U 2 V j d G l v b j E v R E F O I C 0 g Q m F z a W M g U 3 R h d H M v Q X V 0 b 1 J l b W 9 2 Z W R D b 2 x 1 b W 5 z M S 5 7 c 2 I s M T R 9 J n F 1 b 3 Q 7 L C Z x d W 9 0 O 1 N l Y 3 R p b 2 4 x L 0 R B T i A t I E J h c 2 l j I F N 0 Y X R z L 0 F 1 d G 9 S Z W 1 v d m V k Q 2 9 s d W 1 u c z E u e 2 N z L D E 1 f S Z x d W 9 0 O y w m c X V v d D t T Z W N 0 a W 9 u M S 9 E Q U 4 g L S B C Y X N p Y y B T d G F 0 c y 9 B d X R v U m V t b 3 Z l Z E N v b H V t b n M x L n t h d m c s M T Z 9 J n F 1 b 3 Q 7 L C Z x d W 9 0 O 1 N l Y 3 R p b 2 4 x L 0 R B T i A t I E J h c 2 l j I F N 0 Y X R z L 0 F 1 d G 9 S Z W 1 v d m V k Q 2 9 s d W 1 u c z E u e 2 9 i c C w x N 3 0 m c X V v d D s s J n F 1 b 3 Q 7 U 2 V j d G l v b j E v R E F O I C 0 g Q m F z a W M g U 3 R h d H M v Q X V 0 b 1 J l b W 9 2 Z W R D b 2 x 1 b W 5 z M S 5 7 c 2 x n L D E 4 f S Z x d W 9 0 O y w m c X V v d D t T Z W N 0 a W 9 u M S 9 E Q U 4 g L S B C Y X N p Y y B T d G F 0 c y 9 B d X R v U m V t b 3 Z l Z E N v b H V t b n M x L n t U Z W F t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E F O I C 0 g Q m F z a W M g U 3 R h d H M v Q X V 0 b 1 J l b W 9 2 Z W R D b 2 x 1 b W 5 z M S 5 7 I y w w f S Z x d W 9 0 O y w m c X V v d D t T Z W N 0 a W 9 u M S 9 E Q U 4 g L S B C Y X N p Y y B T d G F 0 c y 9 B d X R v U m V t b 3 Z l Z E N v b H V t b n M x L n t O Y W 1 l L D F 9 J n F 1 b 3 Q 7 L C Z x d W 9 0 O 1 N l Y 3 R p b 2 4 x L 0 R B T i A t I E J h c 2 l j I F N 0 Y X R z L 0 F 1 d G 9 S Z W 1 v d m V k Q 2 9 s d W 1 u c z E u e 1 l y L D J 9 J n F 1 b 3 Q 7 L C Z x d W 9 0 O 1 N l Y 3 R p b 2 4 x L 0 R B T i A t I E J h c 2 l j I F N 0 Y X R z L 0 F 1 d G 9 S Z W 1 v d m V k Q 2 9 s d W 1 u c z E u e 1 B v c y w z f S Z x d W 9 0 O y w m c X V v d D t T Z W N 0 a W 9 u M S 9 E Q U 4 g L S B C Y X N p Y y B T d G F 0 c y 9 B d X R v U m V t b 3 Z l Z E N v b H V t b n M x L n t n L D R 9 J n F 1 b 3 Q 7 L C Z x d W 9 0 O 1 N l Y 3 R p b 2 4 x L 0 R B T i A t I E J h c 2 l j I F N 0 Y X R z L 0 F 1 d G 9 S Z W 1 v d m V k Q 2 9 s d W 1 u c z E u e 2 F i L D V 9 J n F 1 b 3 Q 7 L C Z x d W 9 0 O 1 N l Y 3 R p b 2 4 x L 0 R B T i A t I E J h c 2 l j I F N 0 Y X R z L 0 F 1 d G 9 S Z W 1 v d m V k Q 2 9 s d W 1 u c z E u e 3 I s N n 0 m c X V v d D s s J n F 1 b 3 Q 7 U 2 V j d G l v b j E v R E F O I C 0 g Q m F z a W M g U 3 R h d H M v Q X V 0 b 1 J l b W 9 2 Z W R D b 2 x 1 b W 5 z M S 5 7 a C w 3 f S Z x d W 9 0 O y w m c X V v d D t T Z W N 0 a W 9 u M S 9 E Q U 4 g L S B C Y X N p Y y B T d G F 0 c y 9 B d X R v U m V t b 3 Z l Z E N v b H V t b n M x L n s y Y i w 4 f S Z x d W 9 0 O y w m c X V v d D t T Z W N 0 a W 9 u M S 9 E Q U 4 g L S B C Y X N p Y y B T d G F 0 c y 9 B d X R v U m V t b 3 Z l Z E N v b H V t b n M x L n s z Y i w 5 f S Z x d W 9 0 O y w m c X V v d D t T Z W N 0 a W 9 u M S 9 E Q U 4 g L S B C Y X N p Y y B T d G F 0 c y 9 B d X R v U m V t b 3 Z l Z E N v b H V t b n M x L n t o c i w x M H 0 m c X V v d D s s J n F 1 b 3 Q 7 U 2 V j d G l v b j E v R E F O I C 0 g Q m F z a W M g U 3 R h d H M v Q X V 0 b 1 J l b W 9 2 Z W R D b 2 x 1 b W 5 z M S 5 7 c m J p L D E x f S Z x d W 9 0 O y w m c X V v d D t T Z W N 0 a W 9 u M S 9 E Q U 4 g L S B C Y X N p Y y B T d G F 0 c y 9 B d X R v U m V t b 3 Z l Z E N v b H V t b n M x L n t i Y i w x M n 0 m c X V v d D s s J n F 1 b 3 Q 7 U 2 V j d G l v b j E v R E F O I C 0 g Q m F z a W M g U 3 R h d H M v Q X V 0 b 1 J l b W 9 2 Z W R D b 2 x 1 b W 5 z M S 5 7 a y w x M 3 0 m c X V v d D s s J n F 1 b 3 Q 7 U 2 V j d G l v b j E v R E F O I C 0 g Q m F z a W M g U 3 R h d H M v Q X V 0 b 1 J l b W 9 2 Z W R D b 2 x 1 b W 5 z M S 5 7 c 2 I s M T R 9 J n F 1 b 3 Q 7 L C Z x d W 9 0 O 1 N l Y 3 R p b 2 4 x L 0 R B T i A t I E J h c 2 l j I F N 0 Y X R z L 0 F 1 d G 9 S Z W 1 v d m V k Q 2 9 s d W 1 u c z E u e 2 N z L D E 1 f S Z x d W 9 0 O y w m c X V v d D t T Z W N 0 a W 9 u M S 9 E Q U 4 g L S B C Y X N p Y y B T d G F 0 c y 9 B d X R v U m V t b 3 Z l Z E N v b H V t b n M x L n t h d m c s M T Z 9 J n F 1 b 3 Q 7 L C Z x d W 9 0 O 1 N l Y 3 R p b 2 4 x L 0 R B T i A t I E J h c 2 l j I F N 0 Y X R z L 0 F 1 d G 9 S Z W 1 v d m V k Q 2 9 s d W 1 u c z E u e 2 9 i c C w x N 3 0 m c X V v d D s s J n F 1 b 3 Q 7 U 2 V j d G l v b j E v R E F O I C 0 g Q m F z a W M g U 3 R h d H M v Q X V 0 b 1 J l b W 9 2 Z W R D b 2 x 1 b W 5 z M S 5 7 c 2 x n L D E 4 f S Z x d W 9 0 O y w m c X V v d D t T Z W N 0 a W 9 u M S 9 E Q U 4 g L S B C Y X N p Y y B T d G F 0 c y 9 B d X R v U m V t b 3 Z l Z E N v b H V t b n M x L n t U Z W F t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O J T I w L S U y M E J h c 2 l j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O J T I w L S U y M E J h c 2 l j J T I w U 3 R h d H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U 4 l M j A t J T I w Q m F z a W M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T i U y M C 0 l M j B C Y X N p Y y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O J T I w L S U y M E J h c 2 l j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O J T I w L S U y M E V 4 d G V u Z G V k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D d h M z U 0 N C 1 i N D E 5 L T Q 2 Z T g t Y T E x O C 0 2 Y W M 4 Y W E 4 Y W I x Z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4 L T E x V D E 2 O j U y O j A x L j Y x O T Y x N z h a I i A v P j x F b n R y e S B U e X B l P S J G a W x s Q 2 9 s d W 1 u V H l w Z X M i I F Z h b H V l P S J z Q m d Z R 0 J n W U d C Z 1 l H Q m d Z R 0 J n W U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o Y n A m c X V v d D s s J n F 1 b 3 Q 7 c 2 Y m c X V v d D s s J n F 1 b 3 Q 7 c 2 g m c X V v d D s s J n F 1 b 3 Q 7 d G I m c X V v d D s s J n F 1 b 3 Q 7 e G J o J n F 1 b 3 Q 7 L C Z x d W 9 0 O 2 h k c C Z x d W 9 0 O y w m c X V v d D t n b y Z x d W 9 0 O y w m c X V v d D t m b y Z x d W 9 0 O y w m c X V v d D t n b y 9 m b y Z x d W 9 0 O y w m c X V v d D t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U 4 g L S B F e H R l b m R l Z C B T d G F 0 c y 9 B d X R v U m V t b 3 Z l Z E N v b H V t b n M x L n s j L D B 9 J n F 1 b 3 Q 7 L C Z x d W 9 0 O 1 N l Y 3 R p b 2 4 x L 0 R B T i A t I E V 4 d G V u Z G V k I F N 0 Y X R z L 0 F 1 d G 9 S Z W 1 v d m V k Q 2 9 s d W 1 u c z E u e 0 5 h b W U s M X 0 m c X V v d D s s J n F 1 b 3 Q 7 U 2 V j d G l v b j E v R E F O I C 0 g R X h 0 Z W 5 k Z W Q g U 3 R h d H M v Q X V 0 b 1 J l b W 9 2 Z W R D b 2 x 1 b W 5 z M S 5 7 W X I s M n 0 m c X V v d D s s J n F 1 b 3 Q 7 U 2 V j d G l v b j E v R E F O I C 0 g R X h 0 Z W 5 k Z W Q g U 3 R h d H M v Q X V 0 b 1 J l b W 9 2 Z W R D b 2 x 1 b W 5 z M S 5 7 U G 9 z L D N 9 J n F 1 b 3 Q 7 L C Z x d W 9 0 O 1 N l Y 3 R p b 2 4 x L 0 R B T i A t I E V 4 d G V u Z G V k I F N 0 Y X R z L 0 F 1 d G 9 S Z W 1 v d m V k Q 2 9 s d W 1 u c z E u e 2 c s N H 0 m c X V v d D s s J n F 1 b 3 Q 7 U 2 V j d G l v b j E v R E F O I C 0 g R X h 0 Z W 5 k Z W Q g U 3 R h d H M v Q X V 0 b 1 J l b W 9 2 Z W R D b 2 x 1 b W 5 z M S 5 7 a G J w L D V 9 J n F 1 b 3 Q 7 L C Z x d W 9 0 O 1 N l Y 3 R p b 2 4 x L 0 R B T i A t I E V 4 d G V u Z G V k I F N 0 Y X R z L 0 F 1 d G 9 S Z W 1 v d m V k Q 2 9 s d W 1 u c z E u e 3 N m L D Z 9 J n F 1 b 3 Q 7 L C Z x d W 9 0 O 1 N l Y 3 R p b 2 4 x L 0 R B T i A t I E V 4 d G V u Z G V k I F N 0 Y X R z L 0 F 1 d G 9 S Z W 1 v d m V k Q 2 9 s d W 1 u c z E u e 3 N o L D d 9 J n F 1 b 3 Q 7 L C Z x d W 9 0 O 1 N l Y 3 R p b 2 4 x L 0 R B T i A t I E V 4 d G V u Z G V k I F N 0 Y X R z L 0 F 1 d G 9 S Z W 1 v d m V k Q 2 9 s d W 1 u c z E u e 3 R i L D h 9 J n F 1 b 3 Q 7 L C Z x d W 9 0 O 1 N l Y 3 R p b 2 4 x L 0 R B T i A t I E V 4 d G V u Z G V k I F N 0 Y X R z L 0 F 1 d G 9 S Z W 1 v d m V k Q 2 9 s d W 1 u c z E u e 3 h i a C w 5 f S Z x d W 9 0 O y w m c X V v d D t T Z W N 0 a W 9 u M S 9 E Q U 4 g L S B F e H R l b m R l Z C B T d G F 0 c y 9 B d X R v U m V t b 3 Z l Z E N v b H V t b n M x L n t o Z H A s M T B 9 J n F 1 b 3 Q 7 L C Z x d W 9 0 O 1 N l Y 3 R p b 2 4 x L 0 R B T i A t I E V 4 d G V u Z G V k I F N 0 Y X R z L 0 F 1 d G 9 S Z W 1 v d m V k Q 2 9 s d W 1 u c z E u e 2 d v L D E x f S Z x d W 9 0 O y w m c X V v d D t T Z W N 0 a W 9 u M S 9 E Q U 4 g L S B F e H R l b m R l Z C B T d G F 0 c y 9 B d X R v U m V t b 3 Z l Z E N v b H V t b n M x L n t m b y w x M n 0 m c X V v d D s s J n F 1 b 3 Q 7 U 2 V j d G l v b j E v R E F O I C 0 g R X h 0 Z W 5 k Z W Q g U 3 R h d H M v Q X V 0 b 1 J l b W 9 2 Z W R D b 2 x 1 b W 5 z M S 5 7 Z 2 8 v Z m 8 s M T N 9 J n F 1 b 3 Q 7 L C Z x d W 9 0 O 1 N l Y 3 R p b 2 4 x L 0 R B T i A t I E V 4 d G V u Z G V k I F N 0 Y X R z L 0 F 1 d G 9 S Z W 1 v d m V k Q 2 9 s d W 1 u c z E u e 3 B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E F O I C 0 g R X h 0 Z W 5 k Z W Q g U 3 R h d H M v Q X V 0 b 1 J l b W 9 2 Z W R D b 2 x 1 b W 5 z M S 5 7 I y w w f S Z x d W 9 0 O y w m c X V v d D t T Z W N 0 a W 9 u M S 9 E Q U 4 g L S B F e H R l b m R l Z C B T d G F 0 c y 9 B d X R v U m V t b 3 Z l Z E N v b H V t b n M x L n t O Y W 1 l L D F 9 J n F 1 b 3 Q 7 L C Z x d W 9 0 O 1 N l Y 3 R p b 2 4 x L 0 R B T i A t I E V 4 d G V u Z G V k I F N 0 Y X R z L 0 F 1 d G 9 S Z W 1 v d m V k Q 2 9 s d W 1 u c z E u e 1 l y L D J 9 J n F 1 b 3 Q 7 L C Z x d W 9 0 O 1 N l Y 3 R p b 2 4 x L 0 R B T i A t I E V 4 d G V u Z G V k I F N 0 Y X R z L 0 F 1 d G 9 S Z W 1 v d m V k Q 2 9 s d W 1 u c z E u e 1 B v c y w z f S Z x d W 9 0 O y w m c X V v d D t T Z W N 0 a W 9 u M S 9 E Q U 4 g L S B F e H R l b m R l Z C B T d G F 0 c y 9 B d X R v U m V t b 3 Z l Z E N v b H V t b n M x L n t n L D R 9 J n F 1 b 3 Q 7 L C Z x d W 9 0 O 1 N l Y 3 R p b 2 4 x L 0 R B T i A t I E V 4 d G V u Z G V k I F N 0 Y X R z L 0 F 1 d G 9 S Z W 1 v d m V k Q 2 9 s d W 1 u c z E u e 2 h i c C w 1 f S Z x d W 9 0 O y w m c X V v d D t T Z W N 0 a W 9 u M S 9 E Q U 4 g L S B F e H R l b m R l Z C B T d G F 0 c y 9 B d X R v U m V t b 3 Z l Z E N v b H V t b n M x L n t z Z i w 2 f S Z x d W 9 0 O y w m c X V v d D t T Z W N 0 a W 9 u M S 9 E Q U 4 g L S B F e H R l b m R l Z C B T d G F 0 c y 9 B d X R v U m V t b 3 Z l Z E N v b H V t b n M x L n t z a C w 3 f S Z x d W 9 0 O y w m c X V v d D t T Z W N 0 a W 9 u M S 9 E Q U 4 g L S B F e H R l b m R l Z C B T d G F 0 c y 9 B d X R v U m V t b 3 Z l Z E N v b H V t b n M x L n t 0 Y i w 4 f S Z x d W 9 0 O y w m c X V v d D t T Z W N 0 a W 9 u M S 9 E Q U 4 g L S B F e H R l b m R l Z C B T d G F 0 c y 9 B d X R v U m V t b 3 Z l Z E N v b H V t b n M x L n t 4 Y m g s O X 0 m c X V v d D s s J n F 1 b 3 Q 7 U 2 V j d G l v b j E v R E F O I C 0 g R X h 0 Z W 5 k Z W Q g U 3 R h d H M v Q X V 0 b 1 J l b W 9 2 Z W R D b 2 x 1 b W 5 z M S 5 7 a G R w L D E w f S Z x d W 9 0 O y w m c X V v d D t T Z W N 0 a W 9 u M S 9 E Q U 4 g L S B F e H R l b m R l Z C B T d G F 0 c y 9 B d X R v U m V t b 3 Z l Z E N v b H V t b n M x L n t n b y w x M X 0 m c X V v d D s s J n F 1 b 3 Q 7 U 2 V j d G l v b j E v R E F O I C 0 g R X h 0 Z W 5 k Z W Q g U 3 R h d H M v Q X V 0 b 1 J l b W 9 2 Z W R D b 2 x 1 b W 5 z M S 5 7 Z m 8 s M T J 9 J n F 1 b 3 Q 7 L C Z x d W 9 0 O 1 N l Y 3 R p b 2 4 x L 0 R B T i A t I E V 4 d G V u Z G V k I F N 0 Y X R z L 0 F 1 d G 9 S Z W 1 v d m V k Q 2 9 s d W 1 u c z E u e 2 d v L 2 Z v L D E z f S Z x d W 9 0 O y w m c X V v d D t T Z W N 0 a W 9 u M S 9 E Q U 4 g L S B F e H R l b m R l Z C B T d G F 0 c y 9 B d X R v U m V t b 3 Z l Z E N v b H V t b n M x L n t w Y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T i U y M C 0 l M j B F e H R l b m R l Z C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T i U y M C 0 l M j B F e H R l b m R l Z C U y M F N 0 Y X R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O J T I w L S U y M E V 4 d G V u Z G V k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U 4 l M j A t J T I w R X h 0 Z W 5 k Z W Q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Q i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2 N 2 Q z N D A t Y z N m O C 0 0 Y T g 4 L T g 3 Y z c t N j Y y O W F h Y T U w M 2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1 M j o w M S 4 2 M z M 1 O D A 0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R W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Y W I m c X V v d D s s J n F 1 b 3 Q 7 c i Z x d W 9 0 O y w m c X V v d D t o J n F 1 b 3 Q 7 L C Z x d W 9 0 O z J i J n F 1 b 3 Q 7 L C Z x d W 9 0 O z N i J n F 1 b 3 Q 7 L C Z x d W 9 0 O 2 h y J n F 1 b 3 Q 7 L C Z x d W 9 0 O 3 J i a S Z x d W 9 0 O y w m c X V v d D t i Y i Z x d W 9 0 O y w m c X V v d D t r J n F 1 b 3 Q 7 L C Z x d W 9 0 O 3 N i J n F 1 b 3 Q 7 L C Z x d W 9 0 O 2 N z J n F 1 b 3 Q 7 L C Z x d W 9 0 O 2 F 2 Z y Z x d W 9 0 O y w m c X V v d D t v Y n A m c X V v d D s s J n F 1 b 3 Q 7 c 2 x n J n F 1 b 3 Q 7 L C Z x d W 9 0 O 1 R l Y W 0 m c X V v d D t d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V C I C 0 g Q m F z a W M g U 3 R h d H M v Q X V 0 b 1 J l b W 9 2 Z W R D b 2 x 1 b W 5 z M S 5 7 I y w w f S Z x d W 9 0 O y w m c X V v d D t T Z W N 0 a W 9 u M S 9 E V U I g L S B C Y X N p Y y B T d G F 0 c y 9 B d X R v U m V t b 3 Z l Z E N v b H V t b n M x L n t O Y W 1 l L D F 9 J n F 1 b 3 Q 7 L C Z x d W 9 0 O 1 N l Y 3 R p b 2 4 x L 0 R V Q i A t I E J h c 2 l j I F N 0 Y X R z L 0 F 1 d G 9 S Z W 1 v d m V k Q 2 9 s d W 1 u c z E u e 1 l y L D J 9 J n F 1 b 3 Q 7 L C Z x d W 9 0 O 1 N l Y 3 R p b 2 4 x L 0 R V Q i A t I E J h c 2 l j I F N 0 Y X R z L 0 F 1 d G 9 S Z W 1 v d m V k Q 2 9 s d W 1 u c z E u e 1 B v c y w z f S Z x d W 9 0 O y w m c X V v d D t T Z W N 0 a W 9 u M S 9 E V U I g L S B C Y X N p Y y B T d G F 0 c y 9 B d X R v U m V t b 3 Z l Z E N v b H V t b n M x L n t n L D R 9 J n F 1 b 3 Q 7 L C Z x d W 9 0 O 1 N l Y 3 R p b 2 4 x L 0 R V Q i A t I E J h c 2 l j I F N 0 Y X R z L 0 F 1 d G 9 S Z W 1 v d m V k Q 2 9 s d W 1 u c z E u e 2 F i L D V 9 J n F 1 b 3 Q 7 L C Z x d W 9 0 O 1 N l Y 3 R p b 2 4 x L 0 R V Q i A t I E J h c 2 l j I F N 0 Y X R z L 0 F 1 d G 9 S Z W 1 v d m V k Q 2 9 s d W 1 u c z E u e 3 I s N n 0 m c X V v d D s s J n F 1 b 3 Q 7 U 2 V j d G l v b j E v R F V C I C 0 g Q m F z a W M g U 3 R h d H M v Q X V 0 b 1 J l b W 9 2 Z W R D b 2 x 1 b W 5 z M S 5 7 a C w 3 f S Z x d W 9 0 O y w m c X V v d D t T Z W N 0 a W 9 u M S 9 E V U I g L S B C Y X N p Y y B T d G F 0 c y 9 B d X R v U m V t b 3 Z l Z E N v b H V t b n M x L n s y Y i w 4 f S Z x d W 9 0 O y w m c X V v d D t T Z W N 0 a W 9 u M S 9 E V U I g L S B C Y X N p Y y B T d G F 0 c y 9 B d X R v U m V t b 3 Z l Z E N v b H V t b n M x L n s z Y i w 5 f S Z x d W 9 0 O y w m c X V v d D t T Z W N 0 a W 9 u M S 9 E V U I g L S B C Y X N p Y y B T d G F 0 c y 9 B d X R v U m V t b 3 Z l Z E N v b H V t b n M x L n t o c i w x M H 0 m c X V v d D s s J n F 1 b 3 Q 7 U 2 V j d G l v b j E v R F V C I C 0 g Q m F z a W M g U 3 R h d H M v Q X V 0 b 1 J l b W 9 2 Z W R D b 2 x 1 b W 5 z M S 5 7 c m J p L D E x f S Z x d W 9 0 O y w m c X V v d D t T Z W N 0 a W 9 u M S 9 E V U I g L S B C Y X N p Y y B T d G F 0 c y 9 B d X R v U m V t b 3 Z l Z E N v b H V t b n M x L n t i Y i w x M n 0 m c X V v d D s s J n F 1 b 3 Q 7 U 2 V j d G l v b j E v R F V C I C 0 g Q m F z a W M g U 3 R h d H M v Q X V 0 b 1 J l b W 9 2 Z W R D b 2 x 1 b W 5 z M S 5 7 a y w x M 3 0 m c X V v d D s s J n F 1 b 3 Q 7 U 2 V j d G l v b j E v R F V C I C 0 g Q m F z a W M g U 3 R h d H M v Q X V 0 b 1 J l b W 9 2 Z W R D b 2 x 1 b W 5 z M S 5 7 c 2 I s M T R 9 J n F 1 b 3 Q 7 L C Z x d W 9 0 O 1 N l Y 3 R p b 2 4 x L 0 R V Q i A t I E J h c 2 l j I F N 0 Y X R z L 0 F 1 d G 9 S Z W 1 v d m V k Q 2 9 s d W 1 u c z E u e 2 N z L D E 1 f S Z x d W 9 0 O y w m c X V v d D t T Z W N 0 a W 9 u M S 9 E V U I g L S B C Y X N p Y y B T d G F 0 c y 9 B d X R v U m V t b 3 Z l Z E N v b H V t b n M x L n t h d m c s M T Z 9 J n F 1 b 3 Q 7 L C Z x d W 9 0 O 1 N l Y 3 R p b 2 4 x L 0 R V Q i A t I E J h c 2 l j I F N 0 Y X R z L 0 F 1 d G 9 S Z W 1 v d m V k Q 2 9 s d W 1 u c z E u e 2 9 i c C w x N 3 0 m c X V v d D s s J n F 1 b 3 Q 7 U 2 V j d G l v b j E v R F V C I C 0 g Q m F z a W M g U 3 R h d H M v Q X V 0 b 1 J l b W 9 2 Z W R D b 2 x 1 b W 5 z M S 5 7 c 2 x n L D E 4 f S Z x d W 9 0 O y w m c X V v d D t T Z W N 0 a W 9 u M S 9 E V U I g L S B C Y X N p Y y B T d G F 0 c y 9 B d X R v U m V t b 3 Z l Z E N v b H V t b n M x L n t U Z W F t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F V C I C 0 g Q m F z a W M g U 3 R h d H M v Q X V 0 b 1 J l b W 9 2 Z W R D b 2 x 1 b W 5 z M S 5 7 I y w w f S Z x d W 9 0 O y w m c X V v d D t T Z W N 0 a W 9 u M S 9 E V U I g L S B C Y X N p Y y B T d G F 0 c y 9 B d X R v U m V t b 3 Z l Z E N v b H V t b n M x L n t O Y W 1 l L D F 9 J n F 1 b 3 Q 7 L C Z x d W 9 0 O 1 N l Y 3 R p b 2 4 x L 0 R V Q i A t I E J h c 2 l j I F N 0 Y X R z L 0 F 1 d G 9 S Z W 1 v d m V k Q 2 9 s d W 1 u c z E u e 1 l y L D J 9 J n F 1 b 3 Q 7 L C Z x d W 9 0 O 1 N l Y 3 R p b 2 4 x L 0 R V Q i A t I E J h c 2 l j I F N 0 Y X R z L 0 F 1 d G 9 S Z W 1 v d m V k Q 2 9 s d W 1 u c z E u e 1 B v c y w z f S Z x d W 9 0 O y w m c X V v d D t T Z W N 0 a W 9 u M S 9 E V U I g L S B C Y X N p Y y B T d G F 0 c y 9 B d X R v U m V t b 3 Z l Z E N v b H V t b n M x L n t n L D R 9 J n F 1 b 3 Q 7 L C Z x d W 9 0 O 1 N l Y 3 R p b 2 4 x L 0 R V Q i A t I E J h c 2 l j I F N 0 Y X R z L 0 F 1 d G 9 S Z W 1 v d m V k Q 2 9 s d W 1 u c z E u e 2 F i L D V 9 J n F 1 b 3 Q 7 L C Z x d W 9 0 O 1 N l Y 3 R p b 2 4 x L 0 R V Q i A t I E J h c 2 l j I F N 0 Y X R z L 0 F 1 d G 9 S Z W 1 v d m V k Q 2 9 s d W 1 u c z E u e 3 I s N n 0 m c X V v d D s s J n F 1 b 3 Q 7 U 2 V j d G l v b j E v R F V C I C 0 g Q m F z a W M g U 3 R h d H M v Q X V 0 b 1 J l b W 9 2 Z W R D b 2 x 1 b W 5 z M S 5 7 a C w 3 f S Z x d W 9 0 O y w m c X V v d D t T Z W N 0 a W 9 u M S 9 E V U I g L S B C Y X N p Y y B T d G F 0 c y 9 B d X R v U m V t b 3 Z l Z E N v b H V t b n M x L n s y Y i w 4 f S Z x d W 9 0 O y w m c X V v d D t T Z W N 0 a W 9 u M S 9 E V U I g L S B C Y X N p Y y B T d G F 0 c y 9 B d X R v U m V t b 3 Z l Z E N v b H V t b n M x L n s z Y i w 5 f S Z x d W 9 0 O y w m c X V v d D t T Z W N 0 a W 9 u M S 9 E V U I g L S B C Y X N p Y y B T d G F 0 c y 9 B d X R v U m V t b 3 Z l Z E N v b H V t b n M x L n t o c i w x M H 0 m c X V v d D s s J n F 1 b 3 Q 7 U 2 V j d G l v b j E v R F V C I C 0 g Q m F z a W M g U 3 R h d H M v Q X V 0 b 1 J l b W 9 2 Z W R D b 2 x 1 b W 5 z M S 5 7 c m J p L D E x f S Z x d W 9 0 O y w m c X V v d D t T Z W N 0 a W 9 u M S 9 E V U I g L S B C Y X N p Y y B T d G F 0 c y 9 B d X R v U m V t b 3 Z l Z E N v b H V t b n M x L n t i Y i w x M n 0 m c X V v d D s s J n F 1 b 3 Q 7 U 2 V j d G l v b j E v R F V C I C 0 g Q m F z a W M g U 3 R h d H M v Q X V 0 b 1 J l b W 9 2 Z W R D b 2 x 1 b W 5 z M S 5 7 a y w x M 3 0 m c X V v d D s s J n F 1 b 3 Q 7 U 2 V j d G l v b j E v R F V C I C 0 g Q m F z a W M g U 3 R h d H M v Q X V 0 b 1 J l b W 9 2 Z W R D b 2 x 1 b W 5 z M S 5 7 c 2 I s M T R 9 J n F 1 b 3 Q 7 L C Z x d W 9 0 O 1 N l Y 3 R p b 2 4 x L 0 R V Q i A t I E J h c 2 l j I F N 0 Y X R z L 0 F 1 d G 9 S Z W 1 v d m V k Q 2 9 s d W 1 u c z E u e 2 N z L D E 1 f S Z x d W 9 0 O y w m c X V v d D t T Z W N 0 a W 9 u M S 9 E V U I g L S B C Y X N p Y y B T d G F 0 c y 9 B d X R v U m V t b 3 Z l Z E N v b H V t b n M x L n t h d m c s M T Z 9 J n F 1 b 3 Q 7 L C Z x d W 9 0 O 1 N l Y 3 R p b 2 4 x L 0 R V Q i A t I E J h c 2 l j I F N 0 Y X R z L 0 F 1 d G 9 S Z W 1 v d m V k Q 2 9 s d W 1 u c z E u e 2 9 i c C w x N 3 0 m c X V v d D s s J n F 1 b 3 Q 7 U 2 V j d G l v b j E v R F V C I C 0 g Q m F z a W M g U 3 R h d H M v Q X V 0 b 1 J l b W 9 2 Z W R D b 2 x 1 b W 5 z M S 5 7 c 2 x n L D E 4 f S Z x d W 9 0 O y w m c X V v d D t T Z W N 0 a W 9 u M S 9 E V U I g L S B C Y X N p Y y B T d G F 0 c y 9 B d X R v U m V t b 3 Z l Z E N v b H V t b n M x L n t U Z W F t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V C J T I w L S U y M E J h c 2 l j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C J T I w L S U y M E J h c 2 l j J T I w U 3 R h d H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I l M j A t J T I w Q m F z a W M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Q i U y M C 0 l M j B C Y X N p Y y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C J T I w L S U y M E J h c 2 l j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C J T I w L S U y M E V 4 d G V u Z G V k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W U 5 N D c 1 Y i 0 z M z g w L T R j M z M t Y T I 3 N C 0 1 Z m M w N W M y M G F l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4 L T E x V D E 2 O j U y O j A x L j Y 1 M D U z N T R a I i A v P j x F b n R y e S B U e X B l P S J G a W x s Q 2 9 s d W 1 u V H l w Z X M i I F Z h b H V l P S J z Q m d Z R 0 J n W U d C Z 1 l H Q m d Z R 0 J n W U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o Y n A m c X V v d D s s J n F 1 b 3 Q 7 c 2 Y m c X V v d D s s J n F 1 b 3 Q 7 c 2 g m c X V v d D s s J n F 1 b 3 Q 7 d G I m c X V v d D s s J n F 1 b 3 Q 7 e G J o J n F 1 b 3 Q 7 L C Z x d W 9 0 O 2 h k c C Z x d W 9 0 O y w m c X V v d D t n b y Z x d W 9 0 O y w m c X V v d D t m b y Z x d W 9 0 O y w m c X V v d D t n b y 9 m b y Z x d W 9 0 O y w m c X V v d D t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V U I g L S B F e H R l b m R l Z C B T d G F 0 c y 9 B d X R v U m V t b 3 Z l Z E N v b H V t b n M x L n s j L D B 9 J n F 1 b 3 Q 7 L C Z x d W 9 0 O 1 N l Y 3 R p b 2 4 x L 0 R V Q i A t I E V 4 d G V u Z G V k I F N 0 Y X R z L 0 F 1 d G 9 S Z W 1 v d m V k Q 2 9 s d W 1 u c z E u e 0 5 h b W U s M X 0 m c X V v d D s s J n F 1 b 3 Q 7 U 2 V j d G l v b j E v R F V C I C 0 g R X h 0 Z W 5 k Z W Q g U 3 R h d H M v Q X V 0 b 1 J l b W 9 2 Z W R D b 2 x 1 b W 5 z M S 5 7 W X I s M n 0 m c X V v d D s s J n F 1 b 3 Q 7 U 2 V j d G l v b j E v R F V C I C 0 g R X h 0 Z W 5 k Z W Q g U 3 R h d H M v Q X V 0 b 1 J l b W 9 2 Z W R D b 2 x 1 b W 5 z M S 5 7 U G 9 z L D N 9 J n F 1 b 3 Q 7 L C Z x d W 9 0 O 1 N l Y 3 R p b 2 4 x L 0 R V Q i A t I E V 4 d G V u Z G V k I F N 0 Y X R z L 0 F 1 d G 9 S Z W 1 v d m V k Q 2 9 s d W 1 u c z E u e 2 c s N H 0 m c X V v d D s s J n F 1 b 3 Q 7 U 2 V j d G l v b j E v R F V C I C 0 g R X h 0 Z W 5 k Z W Q g U 3 R h d H M v Q X V 0 b 1 J l b W 9 2 Z W R D b 2 x 1 b W 5 z M S 5 7 a G J w L D V 9 J n F 1 b 3 Q 7 L C Z x d W 9 0 O 1 N l Y 3 R p b 2 4 x L 0 R V Q i A t I E V 4 d G V u Z G V k I F N 0 Y X R z L 0 F 1 d G 9 S Z W 1 v d m V k Q 2 9 s d W 1 u c z E u e 3 N m L D Z 9 J n F 1 b 3 Q 7 L C Z x d W 9 0 O 1 N l Y 3 R p b 2 4 x L 0 R V Q i A t I E V 4 d G V u Z G V k I F N 0 Y X R z L 0 F 1 d G 9 S Z W 1 v d m V k Q 2 9 s d W 1 u c z E u e 3 N o L D d 9 J n F 1 b 3 Q 7 L C Z x d W 9 0 O 1 N l Y 3 R p b 2 4 x L 0 R V Q i A t I E V 4 d G V u Z G V k I F N 0 Y X R z L 0 F 1 d G 9 S Z W 1 v d m V k Q 2 9 s d W 1 u c z E u e 3 R i L D h 9 J n F 1 b 3 Q 7 L C Z x d W 9 0 O 1 N l Y 3 R p b 2 4 x L 0 R V Q i A t I E V 4 d G V u Z G V k I F N 0 Y X R z L 0 F 1 d G 9 S Z W 1 v d m V k Q 2 9 s d W 1 u c z E u e 3 h i a C w 5 f S Z x d W 9 0 O y w m c X V v d D t T Z W N 0 a W 9 u M S 9 E V U I g L S B F e H R l b m R l Z C B T d G F 0 c y 9 B d X R v U m V t b 3 Z l Z E N v b H V t b n M x L n t o Z H A s M T B 9 J n F 1 b 3 Q 7 L C Z x d W 9 0 O 1 N l Y 3 R p b 2 4 x L 0 R V Q i A t I E V 4 d G V u Z G V k I F N 0 Y X R z L 0 F 1 d G 9 S Z W 1 v d m V k Q 2 9 s d W 1 u c z E u e 2 d v L D E x f S Z x d W 9 0 O y w m c X V v d D t T Z W N 0 a W 9 u M S 9 E V U I g L S B F e H R l b m R l Z C B T d G F 0 c y 9 B d X R v U m V t b 3 Z l Z E N v b H V t b n M x L n t m b y w x M n 0 m c X V v d D s s J n F 1 b 3 Q 7 U 2 V j d G l v b j E v R F V C I C 0 g R X h 0 Z W 5 k Z W Q g U 3 R h d H M v Q X V 0 b 1 J l b W 9 2 Z W R D b 2 x 1 b W 5 z M S 5 7 Z 2 8 v Z m 8 s M T N 9 J n F 1 b 3 Q 7 L C Z x d W 9 0 O 1 N l Y 3 R p b 2 4 x L 0 R V Q i A t I E V 4 d G V u Z G V k I F N 0 Y X R z L 0 F 1 d G 9 S Z W 1 v d m V k Q 2 9 s d W 1 u c z E u e 3 B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F V C I C 0 g R X h 0 Z W 5 k Z W Q g U 3 R h d H M v Q X V 0 b 1 J l b W 9 2 Z W R D b 2 x 1 b W 5 z M S 5 7 I y w w f S Z x d W 9 0 O y w m c X V v d D t T Z W N 0 a W 9 u M S 9 E V U I g L S B F e H R l b m R l Z C B T d G F 0 c y 9 B d X R v U m V t b 3 Z l Z E N v b H V t b n M x L n t O Y W 1 l L D F 9 J n F 1 b 3 Q 7 L C Z x d W 9 0 O 1 N l Y 3 R p b 2 4 x L 0 R V Q i A t I E V 4 d G V u Z G V k I F N 0 Y X R z L 0 F 1 d G 9 S Z W 1 v d m V k Q 2 9 s d W 1 u c z E u e 1 l y L D J 9 J n F 1 b 3 Q 7 L C Z x d W 9 0 O 1 N l Y 3 R p b 2 4 x L 0 R V Q i A t I E V 4 d G V u Z G V k I F N 0 Y X R z L 0 F 1 d G 9 S Z W 1 v d m V k Q 2 9 s d W 1 u c z E u e 1 B v c y w z f S Z x d W 9 0 O y w m c X V v d D t T Z W N 0 a W 9 u M S 9 E V U I g L S B F e H R l b m R l Z C B T d G F 0 c y 9 B d X R v U m V t b 3 Z l Z E N v b H V t b n M x L n t n L D R 9 J n F 1 b 3 Q 7 L C Z x d W 9 0 O 1 N l Y 3 R p b 2 4 x L 0 R V Q i A t I E V 4 d G V u Z G V k I F N 0 Y X R z L 0 F 1 d G 9 S Z W 1 v d m V k Q 2 9 s d W 1 u c z E u e 2 h i c C w 1 f S Z x d W 9 0 O y w m c X V v d D t T Z W N 0 a W 9 u M S 9 E V U I g L S B F e H R l b m R l Z C B T d G F 0 c y 9 B d X R v U m V t b 3 Z l Z E N v b H V t b n M x L n t z Z i w 2 f S Z x d W 9 0 O y w m c X V v d D t T Z W N 0 a W 9 u M S 9 E V U I g L S B F e H R l b m R l Z C B T d G F 0 c y 9 B d X R v U m V t b 3 Z l Z E N v b H V t b n M x L n t z a C w 3 f S Z x d W 9 0 O y w m c X V v d D t T Z W N 0 a W 9 u M S 9 E V U I g L S B F e H R l b m R l Z C B T d G F 0 c y 9 B d X R v U m V t b 3 Z l Z E N v b H V t b n M x L n t 0 Y i w 4 f S Z x d W 9 0 O y w m c X V v d D t T Z W N 0 a W 9 u M S 9 E V U I g L S B F e H R l b m R l Z C B T d G F 0 c y 9 B d X R v U m V t b 3 Z l Z E N v b H V t b n M x L n t 4 Y m g s O X 0 m c X V v d D s s J n F 1 b 3 Q 7 U 2 V j d G l v b j E v R F V C I C 0 g R X h 0 Z W 5 k Z W Q g U 3 R h d H M v Q X V 0 b 1 J l b W 9 2 Z W R D b 2 x 1 b W 5 z M S 5 7 a G R w L D E w f S Z x d W 9 0 O y w m c X V v d D t T Z W N 0 a W 9 u M S 9 E V U I g L S B F e H R l b m R l Z C B T d G F 0 c y 9 B d X R v U m V t b 3 Z l Z E N v b H V t b n M x L n t n b y w x M X 0 m c X V v d D s s J n F 1 b 3 Q 7 U 2 V j d G l v b j E v R F V C I C 0 g R X h 0 Z W 5 k Z W Q g U 3 R h d H M v Q X V 0 b 1 J l b W 9 2 Z W R D b 2 x 1 b W 5 z M S 5 7 Z m 8 s M T J 9 J n F 1 b 3 Q 7 L C Z x d W 9 0 O 1 N l Y 3 R p b 2 4 x L 0 R V Q i A t I E V 4 d G V u Z G V k I F N 0 Y X R z L 0 F 1 d G 9 S Z W 1 v d m V k Q 2 9 s d W 1 u c z E u e 2 d v L 2 Z v L D E z f S Z x d W 9 0 O y w m c X V v d D t T Z W N 0 a W 9 u M S 9 E V U I g L S B F e H R l b m R l Z C B T d G F 0 c y 9 B d X R v U m V t b 3 Z l Z E N v b H V t b n M x L n t w Y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Q i U y M C 0 l M j B F e H R l b m R l Z C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Q i U y M C 0 l M j B F e H R l b m R l Z C U y M F N 0 Y X R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C J T I w L S U y M E V 4 d G V u Z G V k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I l M j A t J T I w R X h 0 Z W 5 k Z W Q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U i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E 5 N m M 3 O T I t Y j U 1 M S 0 0 N W Q 0 L W E y Y T I t N m U 3 O T k 4 N j M 2 M D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1 M j o w M S 4 2 O D E 0 N T M 5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R W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Y W I m c X V v d D s s J n F 1 b 3 Q 7 c i Z x d W 9 0 O y w m c X V v d D t o J n F 1 b 3 Q 7 L C Z x d W 9 0 O z J i J n F 1 b 3 Q 7 L C Z x d W 9 0 O z N i J n F 1 b 3 Q 7 L C Z x d W 9 0 O 2 h y J n F 1 b 3 Q 7 L C Z x d W 9 0 O 3 J i a S Z x d W 9 0 O y w m c X V v d D t i Y i Z x d W 9 0 O y w m c X V v d D t r J n F 1 b 3 Q 7 L C Z x d W 9 0 O 3 N i J n F 1 b 3 Q 7 L C Z x d W 9 0 O 2 N z J n F 1 b 3 Q 7 L C Z x d W 9 0 O 2 F 2 Z y Z x d W 9 0 O y w m c X V v d D t v Y n A m c X V v d D s s J n F 1 b 3 Q 7 c 2 x n J n F 1 b 3 Q 7 L C Z x d W 9 0 O 1 R l Y W 0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D U i A t I E J h c 2 l j I F N 0 Y X R z L 0 F 1 d G 9 S Z W 1 v d m V k Q 2 9 s d W 1 u c z E u e y M s M H 0 m c X V v d D s s J n F 1 b 3 Q 7 U 2 V j d G l v b j E v R k N S I C 0 g Q m F z a W M g U 3 R h d H M v Q X V 0 b 1 J l b W 9 2 Z W R D b 2 x 1 b W 5 z M S 5 7 T m F t Z S w x f S Z x d W 9 0 O y w m c X V v d D t T Z W N 0 a W 9 u M S 9 G Q 1 I g L S B C Y X N p Y y B T d G F 0 c y 9 B d X R v U m V t b 3 Z l Z E N v b H V t b n M x L n t Z c i w y f S Z x d W 9 0 O y w m c X V v d D t T Z W N 0 a W 9 u M S 9 G Q 1 I g L S B C Y X N p Y y B T d G F 0 c y 9 B d X R v U m V t b 3 Z l Z E N v b H V t b n M x L n t Q b 3 M s M 3 0 m c X V v d D s s J n F 1 b 3 Q 7 U 2 V j d G l v b j E v R k N S I C 0 g Q m F z a W M g U 3 R h d H M v Q X V 0 b 1 J l b W 9 2 Z W R D b 2 x 1 b W 5 z M S 5 7 Z y w 0 f S Z x d W 9 0 O y w m c X V v d D t T Z W N 0 a W 9 u M S 9 G Q 1 I g L S B C Y X N p Y y B T d G F 0 c y 9 B d X R v U m V t b 3 Z l Z E N v b H V t b n M x L n t h Y i w 1 f S Z x d W 9 0 O y w m c X V v d D t T Z W N 0 a W 9 u M S 9 G Q 1 I g L S B C Y X N p Y y B T d G F 0 c y 9 B d X R v U m V t b 3 Z l Z E N v b H V t b n M x L n t y L D Z 9 J n F 1 b 3 Q 7 L C Z x d W 9 0 O 1 N l Y 3 R p b 2 4 x L 0 Z D U i A t I E J h c 2 l j I F N 0 Y X R z L 0 F 1 d G 9 S Z W 1 v d m V k Q 2 9 s d W 1 u c z E u e 2 g s N 3 0 m c X V v d D s s J n F 1 b 3 Q 7 U 2 V j d G l v b j E v R k N S I C 0 g Q m F z a W M g U 3 R h d H M v Q X V 0 b 1 J l b W 9 2 Z W R D b 2 x 1 b W 5 z M S 5 7 M m I s O H 0 m c X V v d D s s J n F 1 b 3 Q 7 U 2 V j d G l v b j E v R k N S I C 0 g Q m F z a W M g U 3 R h d H M v Q X V 0 b 1 J l b W 9 2 Z W R D b 2 x 1 b W 5 z M S 5 7 M 2 I s O X 0 m c X V v d D s s J n F 1 b 3 Q 7 U 2 V j d G l v b j E v R k N S I C 0 g Q m F z a W M g U 3 R h d H M v Q X V 0 b 1 J l b W 9 2 Z W R D b 2 x 1 b W 5 z M S 5 7 a H I s M T B 9 J n F 1 b 3 Q 7 L C Z x d W 9 0 O 1 N l Y 3 R p b 2 4 x L 0 Z D U i A t I E J h c 2 l j I F N 0 Y X R z L 0 F 1 d G 9 S Z W 1 v d m V k Q 2 9 s d W 1 u c z E u e 3 J i a S w x M X 0 m c X V v d D s s J n F 1 b 3 Q 7 U 2 V j d G l v b j E v R k N S I C 0 g Q m F z a W M g U 3 R h d H M v Q X V 0 b 1 J l b W 9 2 Z W R D b 2 x 1 b W 5 z M S 5 7 Y m I s M T J 9 J n F 1 b 3 Q 7 L C Z x d W 9 0 O 1 N l Y 3 R p b 2 4 x L 0 Z D U i A t I E J h c 2 l j I F N 0 Y X R z L 0 F 1 d G 9 S Z W 1 v d m V k Q 2 9 s d W 1 u c z E u e 2 s s M T N 9 J n F 1 b 3 Q 7 L C Z x d W 9 0 O 1 N l Y 3 R p b 2 4 x L 0 Z D U i A t I E J h c 2 l j I F N 0 Y X R z L 0 F 1 d G 9 S Z W 1 v d m V k Q 2 9 s d W 1 u c z E u e 3 N i L D E 0 f S Z x d W 9 0 O y w m c X V v d D t T Z W N 0 a W 9 u M S 9 G Q 1 I g L S B C Y X N p Y y B T d G F 0 c y 9 B d X R v U m V t b 3 Z l Z E N v b H V t b n M x L n t j c y w x N X 0 m c X V v d D s s J n F 1 b 3 Q 7 U 2 V j d G l v b j E v R k N S I C 0 g Q m F z a W M g U 3 R h d H M v Q X V 0 b 1 J l b W 9 2 Z W R D b 2 x 1 b W 5 z M S 5 7 Y X Z n L D E 2 f S Z x d W 9 0 O y w m c X V v d D t T Z W N 0 a W 9 u M S 9 G Q 1 I g L S B C Y X N p Y y B T d G F 0 c y 9 B d X R v U m V t b 3 Z l Z E N v b H V t b n M x L n t v Y n A s M T d 9 J n F 1 b 3 Q 7 L C Z x d W 9 0 O 1 N l Y 3 R p b 2 4 x L 0 Z D U i A t I E J h c 2 l j I F N 0 Y X R z L 0 F 1 d G 9 S Z W 1 v d m V k Q 2 9 s d W 1 u c z E u e 3 N s Z y w x O H 0 m c X V v d D s s J n F 1 b 3 Q 7 U 2 V j d G l v b j E v R k N S I C 0 g Q m F z a W M g U 3 R h d H M v Q X V 0 b 1 J l b W 9 2 Z W R D b 2 x 1 b W 5 z M S 5 7 V G V h b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Z D U i A t I E J h c 2 l j I F N 0 Y X R z L 0 F 1 d G 9 S Z W 1 v d m V k Q 2 9 s d W 1 u c z E u e y M s M H 0 m c X V v d D s s J n F 1 b 3 Q 7 U 2 V j d G l v b j E v R k N S I C 0 g Q m F z a W M g U 3 R h d H M v Q X V 0 b 1 J l b W 9 2 Z W R D b 2 x 1 b W 5 z M S 5 7 T m F t Z S w x f S Z x d W 9 0 O y w m c X V v d D t T Z W N 0 a W 9 u M S 9 G Q 1 I g L S B C Y X N p Y y B T d G F 0 c y 9 B d X R v U m V t b 3 Z l Z E N v b H V t b n M x L n t Z c i w y f S Z x d W 9 0 O y w m c X V v d D t T Z W N 0 a W 9 u M S 9 G Q 1 I g L S B C Y X N p Y y B T d G F 0 c y 9 B d X R v U m V t b 3 Z l Z E N v b H V t b n M x L n t Q b 3 M s M 3 0 m c X V v d D s s J n F 1 b 3 Q 7 U 2 V j d G l v b j E v R k N S I C 0 g Q m F z a W M g U 3 R h d H M v Q X V 0 b 1 J l b W 9 2 Z W R D b 2 x 1 b W 5 z M S 5 7 Z y w 0 f S Z x d W 9 0 O y w m c X V v d D t T Z W N 0 a W 9 u M S 9 G Q 1 I g L S B C Y X N p Y y B T d G F 0 c y 9 B d X R v U m V t b 3 Z l Z E N v b H V t b n M x L n t h Y i w 1 f S Z x d W 9 0 O y w m c X V v d D t T Z W N 0 a W 9 u M S 9 G Q 1 I g L S B C Y X N p Y y B T d G F 0 c y 9 B d X R v U m V t b 3 Z l Z E N v b H V t b n M x L n t y L D Z 9 J n F 1 b 3 Q 7 L C Z x d W 9 0 O 1 N l Y 3 R p b 2 4 x L 0 Z D U i A t I E J h c 2 l j I F N 0 Y X R z L 0 F 1 d G 9 S Z W 1 v d m V k Q 2 9 s d W 1 u c z E u e 2 g s N 3 0 m c X V v d D s s J n F 1 b 3 Q 7 U 2 V j d G l v b j E v R k N S I C 0 g Q m F z a W M g U 3 R h d H M v Q X V 0 b 1 J l b W 9 2 Z W R D b 2 x 1 b W 5 z M S 5 7 M m I s O H 0 m c X V v d D s s J n F 1 b 3 Q 7 U 2 V j d G l v b j E v R k N S I C 0 g Q m F z a W M g U 3 R h d H M v Q X V 0 b 1 J l b W 9 2 Z W R D b 2 x 1 b W 5 z M S 5 7 M 2 I s O X 0 m c X V v d D s s J n F 1 b 3 Q 7 U 2 V j d G l v b j E v R k N S I C 0 g Q m F z a W M g U 3 R h d H M v Q X V 0 b 1 J l b W 9 2 Z W R D b 2 x 1 b W 5 z M S 5 7 a H I s M T B 9 J n F 1 b 3 Q 7 L C Z x d W 9 0 O 1 N l Y 3 R p b 2 4 x L 0 Z D U i A t I E J h c 2 l j I F N 0 Y X R z L 0 F 1 d G 9 S Z W 1 v d m V k Q 2 9 s d W 1 u c z E u e 3 J i a S w x M X 0 m c X V v d D s s J n F 1 b 3 Q 7 U 2 V j d G l v b j E v R k N S I C 0 g Q m F z a W M g U 3 R h d H M v Q X V 0 b 1 J l b W 9 2 Z W R D b 2 x 1 b W 5 z M S 5 7 Y m I s M T J 9 J n F 1 b 3 Q 7 L C Z x d W 9 0 O 1 N l Y 3 R p b 2 4 x L 0 Z D U i A t I E J h c 2 l j I F N 0 Y X R z L 0 F 1 d G 9 S Z W 1 v d m V k Q 2 9 s d W 1 u c z E u e 2 s s M T N 9 J n F 1 b 3 Q 7 L C Z x d W 9 0 O 1 N l Y 3 R p b 2 4 x L 0 Z D U i A t I E J h c 2 l j I F N 0 Y X R z L 0 F 1 d G 9 S Z W 1 v d m V k Q 2 9 s d W 1 u c z E u e 3 N i L D E 0 f S Z x d W 9 0 O y w m c X V v d D t T Z W N 0 a W 9 u M S 9 G Q 1 I g L S B C Y X N p Y y B T d G F 0 c y 9 B d X R v U m V t b 3 Z l Z E N v b H V t b n M x L n t j c y w x N X 0 m c X V v d D s s J n F 1 b 3 Q 7 U 2 V j d G l v b j E v R k N S I C 0 g Q m F z a W M g U 3 R h d H M v Q X V 0 b 1 J l b W 9 2 Z W R D b 2 x 1 b W 5 z M S 5 7 Y X Z n L D E 2 f S Z x d W 9 0 O y w m c X V v d D t T Z W N 0 a W 9 u M S 9 G Q 1 I g L S B C Y X N p Y y B T d G F 0 c y 9 B d X R v U m V t b 3 Z l Z E N v b H V t b n M x L n t v Y n A s M T d 9 J n F 1 b 3 Q 7 L C Z x d W 9 0 O 1 N l Y 3 R p b 2 4 x L 0 Z D U i A t I E J h c 2 l j I F N 0 Y X R z L 0 F 1 d G 9 S Z W 1 v d m V k Q 2 9 s d W 1 u c z E u e 3 N s Z y w x O H 0 m c X V v d D s s J n F 1 b 3 Q 7 U 2 V j d G l v b j E v R k N S I C 0 g Q m F z a W M g U 3 R h d H M v Q X V 0 b 1 J l b W 9 2 Z W R D b 2 x 1 b W 5 z M S 5 7 V G V h b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D U i U y M C 0 l M j B C Y X N p Y y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U i U y M C 0 l M j B C Y X N p Y y U y M F N 0 Y X R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N S J T I w L S U y M E J h c 2 l j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1 I l M j A t J T I w Q m F z a W M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U i U y M C 0 l M j B C Y X N p Y y U y M F N 0 Y X R z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U i U y M C 0 l M j B F e H R l b m R l Z C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i N D R k Y j M t M D c w M i 0 0 Y j I 1 L W I 1 N j A t M D M 3 N z Q 0 N m Q 4 M D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w O C 0 x M V Q x N j o 1 M j o w M S 4 3 M T Y z N T k 3 W i I g L z 4 8 R W 5 0 c n k g V H l w Z T 0 i R m l s b E N v b H V t b l R 5 c G V z I i B W Y W x 1 Z T 0 i c 0 J n W U d C Z 1 l H Q m d Z R 0 J n W U d C Z 1 l E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a G J w J n F 1 b 3 Q 7 L C Z x d W 9 0 O 3 N m J n F 1 b 3 Q 7 L C Z x d W 9 0 O 3 N o J n F 1 b 3 Q 7 L C Z x d W 9 0 O 3 R i J n F 1 b 3 Q 7 L C Z x d W 9 0 O 3 h i a C Z x d W 9 0 O y w m c X V v d D t o Z H A m c X V v d D s s J n F 1 b 3 Q 7 Z 2 8 m c X V v d D s s J n F 1 b 3 Q 7 Z m 8 m c X V v d D s s J n F 1 b 3 Q 7 Z 2 8 v Z m 8 m c X V v d D s s J n F 1 b 3 Q 7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N S I C 0 g R X h 0 Z W 5 k Z W Q g U 3 R h d H M v Q X V 0 b 1 J l b W 9 2 Z W R D b 2 x 1 b W 5 z M S 5 7 I y w w f S Z x d W 9 0 O y w m c X V v d D t T Z W N 0 a W 9 u M S 9 G Q 1 I g L S B F e H R l b m R l Z C B T d G F 0 c y 9 B d X R v U m V t b 3 Z l Z E N v b H V t b n M x L n t O Y W 1 l L D F 9 J n F 1 b 3 Q 7 L C Z x d W 9 0 O 1 N l Y 3 R p b 2 4 x L 0 Z D U i A t I E V 4 d G V u Z G V k I F N 0 Y X R z L 0 F 1 d G 9 S Z W 1 v d m V k Q 2 9 s d W 1 u c z E u e 1 l y L D J 9 J n F 1 b 3 Q 7 L C Z x d W 9 0 O 1 N l Y 3 R p b 2 4 x L 0 Z D U i A t I E V 4 d G V u Z G V k I F N 0 Y X R z L 0 F 1 d G 9 S Z W 1 v d m V k Q 2 9 s d W 1 u c z E u e 1 B v c y w z f S Z x d W 9 0 O y w m c X V v d D t T Z W N 0 a W 9 u M S 9 G Q 1 I g L S B F e H R l b m R l Z C B T d G F 0 c y 9 B d X R v U m V t b 3 Z l Z E N v b H V t b n M x L n t n L D R 9 J n F 1 b 3 Q 7 L C Z x d W 9 0 O 1 N l Y 3 R p b 2 4 x L 0 Z D U i A t I E V 4 d G V u Z G V k I F N 0 Y X R z L 0 F 1 d G 9 S Z W 1 v d m V k Q 2 9 s d W 1 u c z E u e 2 h i c C w 1 f S Z x d W 9 0 O y w m c X V v d D t T Z W N 0 a W 9 u M S 9 G Q 1 I g L S B F e H R l b m R l Z C B T d G F 0 c y 9 B d X R v U m V t b 3 Z l Z E N v b H V t b n M x L n t z Z i w 2 f S Z x d W 9 0 O y w m c X V v d D t T Z W N 0 a W 9 u M S 9 G Q 1 I g L S B F e H R l b m R l Z C B T d G F 0 c y 9 B d X R v U m V t b 3 Z l Z E N v b H V t b n M x L n t z a C w 3 f S Z x d W 9 0 O y w m c X V v d D t T Z W N 0 a W 9 u M S 9 G Q 1 I g L S B F e H R l b m R l Z C B T d G F 0 c y 9 B d X R v U m V t b 3 Z l Z E N v b H V t b n M x L n t 0 Y i w 4 f S Z x d W 9 0 O y w m c X V v d D t T Z W N 0 a W 9 u M S 9 G Q 1 I g L S B F e H R l b m R l Z C B T d G F 0 c y 9 B d X R v U m V t b 3 Z l Z E N v b H V t b n M x L n t 4 Y m g s O X 0 m c X V v d D s s J n F 1 b 3 Q 7 U 2 V j d G l v b j E v R k N S I C 0 g R X h 0 Z W 5 k Z W Q g U 3 R h d H M v Q X V 0 b 1 J l b W 9 2 Z W R D b 2 x 1 b W 5 z M S 5 7 a G R w L D E w f S Z x d W 9 0 O y w m c X V v d D t T Z W N 0 a W 9 u M S 9 G Q 1 I g L S B F e H R l b m R l Z C B T d G F 0 c y 9 B d X R v U m V t b 3 Z l Z E N v b H V t b n M x L n t n b y w x M X 0 m c X V v d D s s J n F 1 b 3 Q 7 U 2 V j d G l v b j E v R k N S I C 0 g R X h 0 Z W 5 k Z W Q g U 3 R h d H M v Q X V 0 b 1 J l b W 9 2 Z W R D b 2 x 1 b W 5 z M S 5 7 Z m 8 s M T J 9 J n F 1 b 3 Q 7 L C Z x d W 9 0 O 1 N l Y 3 R p b 2 4 x L 0 Z D U i A t I E V 4 d G V u Z G V k I F N 0 Y X R z L 0 F 1 d G 9 S Z W 1 v d m V k Q 2 9 s d W 1 u c z E u e 2 d v L 2 Z v L D E z f S Z x d W 9 0 O y w m c X V v d D t T Z W N 0 a W 9 u M S 9 G Q 1 I g L S B F e H R l b m R l Z C B T d G F 0 c y 9 B d X R v U m V t b 3 Z l Z E N v b H V t b n M x L n t w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Z D U i A t I E V 4 d G V u Z G V k I F N 0 Y X R z L 0 F 1 d G 9 S Z W 1 v d m V k Q 2 9 s d W 1 u c z E u e y M s M H 0 m c X V v d D s s J n F 1 b 3 Q 7 U 2 V j d G l v b j E v R k N S I C 0 g R X h 0 Z W 5 k Z W Q g U 3 R h d H M v Q X V 0 b 1 J l b W 9 2 Z W R D b 2 x 1 b W 5 z M S 5 7 T m F t Z S w x f S Z x d W 9 0 O y w m c X V v d D t T Z W N 0 a W 9 u M S 9 G Q 1 I g L S B F e H R l b m R l Z C B T d G F 0 c y 9 B d X R v U m V t b 3 Z l Z E N v b H V t b n M x L n t Z c i w y f S Z x d W 9 0 O y w m c X V v d D t T Z W N 0 a W 9 u M S 9 G Q 1 I g L S B F e H R l b m R l Z C B T d G F 0 c y 9 B d X R v U m V t b 3 Z l Z E N v b H V t b n M x L n t Q b 3 M s M 3 0 m c X V v d D s s J n F 1 b 3 Q 7 U 2 V j d G l v b j E v R k N S I C 0 g R X h 0 Z W 5 k Z W Q g U 3 R h d H M v Q X V 0 b 1 J l b W 9 2 Z W R D b 2 x 1 b W 5 z M S 5 7 Z y w 0 f S Z x d W 9 0 O y w m c X V v d D t T Z W N 0 a W 9 u M S 9 G Q 1 I g L S B F e H R l b m R l Z C B T d G F 0 c y 9 B d X R v U m V t b 3 Z l Z E N v b H V t b n M x L n t o Y n A s N X 0 m c X V v d D s s J n F 1 b 3 Q 7 U 2 V j d G l v b j E v R k N S I C 0 g R X h 0 Z W 5 k Z W Q g U 3 R h d H M v Q X V 0 b 1 J l b W 9 2 Z W R D b 2 x 1 b W 5 z M S 5 7 c 2 Y s N n 0 m c X V v d D s s J n F 1 b 3 Q 7 U 2 V j d G l v b j E v R k N S I C 0 g R X h 0 Z W 5 k Z W Q g U 3 R h d H M v Q X V 0 b 1 J l b W 9 2 Z W R D b 2 x 1 b W 5 z M S 5 7 c 2 g s N 3 0 m c X V v d D s s J n F 1 b 3 Q 7 U 2 V j d G l v b j E v R k N S I C 0 g R X h 0 Z W 5 k Z W Q g U 3 R h d H M v Q X V 0 b 1 J l b W 9 2 Z W R D b 2 x 1 b W 5 z M S 5 7 d G I s O H 0 m c X V v d D s s J n F 1 b 3 Q 7 U 2 V j d G l v b j E v R k N S I C 0 g R X h 0 Z W 5 k Z W Q g U 3 R h d H M v Q X V 0 b 1 J l b W 9 2 Z W R D b 2 x 1 b W 5 z M S 5 7 e G J o L D l 9 J n F 1 b 3 Q 7 L C Z x d W 9 0 O 1 N l Y 3 R p b 2 4 x L 0 Z D U i A t I E V 4 d G V u Z G V k I F N 0 Y X R z L 0 F 1 d G 9 S Z W 1 v d m V k Q 2 9 s d W 1 u c z E u e 2 h k c C w x M H 0 m c X V v d D s s J n F 1 b 3 Q 7 U 2 V j d G l v b j E v R k N S I C 0 g R X h 0 Z W 5 k Z W Q g U 3 R h d H M v Q X V 0 b 1 J l b W 9 2 Z W R D b 2 x 1 b W 5 z M S 5 7 Z 2 8 s M T F 9 J n F 1 b 3 Q 7 L C Z x d W 9 0 O 1 N l Y 3 R p b 2 4 x L 0 Z D U i A t I E V 4 d G V u Z G V k I F N 0 Y X R z L 0 F 1 d G 9 S Z W 1 v d m V k Q 2 9 s d W 1 u c z E u e 2 Z v L D E y f S Z x d W 9 0 O y w m c X V v d D t T Z W N 0 a W 9 u M S 9 G Q 1 I g L S B F e H R l b m R l Z C B T d G F 0 c y 9 B d X R v U m V t b 3 Z l Z E N v b H V t b n M x L n t n b y 9 m b y w x M 3 0 m c X V v d D s s J n F 1 b 3 Q 7 U 2 V j d G l v b j E v R k N S I C 0 g R X h 0 Z W 5 k Z W Q g U 3 R h d H M v Q X V 0 b 1 J l b W 9 2 Z W R D b 2 x 1 b W 5 z M S 5 7 c G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Q 1 I l M j A t J T I w R X h 0 Z W 5 k Z W Q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1 I l M j A t J T I w R X h 0 Z W 5 k Z W Q l M j B T d G F 0 c y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U i U y M C 0 l M j B F e H R l b m R l Z C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N S J T I w L S U y M E V 4 d G V u Z G V k J T I w U 3 R h d H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l Q l M j A t J T I w Q m F z a W M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Z W U 4 Y T g 0 L W Q 1 N D I t N G N j Z S 0 4 Y m V j L T F h O W Y 3 N j B k Y W J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T F U M T Y 6 N T I 6 M D E u N z M 3 M z A z M 1 o i I C 8 + P E V u d H J 5 I F R 5 c G U 9 I k Z p b G x F c n J v c k N v d W 5 0 I i B W Y W x 1 Z T 0 i b D A i I C 8 + P E V u d H J 5 I F R 5 c G U 9 I k Z p b G x D b 2 x 1 b W 5 U e X B l c y I g V m F s d W U 9 I n N C Z 1 l H Q m d Z R 0 J n W U d C Z 1 l H Q m d Z R 0 J n W U d C U V k 9 I i A v P j x F b n R y e S B U e X B l P S J G a W x s R X J y b 3 J D b 2 R l I i B W Y W x 1 Z T 0 i c 1 V u a 2 5 v d 2 4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n J n F 1 b 3 Q 7 L C Z x d W 9 0 O 2 F i J n F 1 b 3 Q 7 L C Z x d W 9 0 O 3 I m c X V v d D s s J n F 1 b 3 Q 7 a C Z x d W 9 0 O y w m c X V v d D s y Y i Z x d W 9 0 O y w m c X V v d D s z Y i Z x d W 9 0 O y w m c X V v d D t o c i Z x d W 9 0 O y w m c X V v d D t y Y m k m c X V v d D s s J n F 1 b 3 Q 7 Y m I m c X V v d D s s J n F 1 b 3 Q 7 a y Z x d W 9 0 O y w m c X V v d D t z Y i Z x d W 9 0 O y w m c X V v d D t j c y Z x d W 9 0 O y w m c X V v d D t h d m c m c X V v d D s s J n F 1 b 3 Q 7 b 2 J w J n F 1 b 3 Q 7 L C Z x d W 9 0 O 3 N s Z y Z x d W 9 0 O y w m c X V v d D t U Z W F t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T l Q g L S B C Y X N p Y y B T d G F 0 c y 9 B d X R v U m V t b 3 Z l Z E N v b H V t b n M x L n s j L D B 9 J n F 1 b 3 Q 7 L C Z x d W 9 0 O 1 N l Y 3 R p b 2 4 x L 0 p O V C A t I E J h c 2 l j I F N 0 Y X R z L 0 F 1 d G 9 S Z W 1 v d m V k Q 2 9 s d W 1 u c z E u e 0 5 h b W U s M X 0 m c X V v d D s s J n F 1 b 3 Q 7 U 2 V j d G l v b j E v S k 5 U I C 0 g Q m F z a W M g U 3 R h d H M v Q X V 0 b 1 J l b W 9 2 Z W R D b 2 x 1 b W 5 z M S 5 7 W X I s M n 0 m c X V v d D s s J n F 1 b 3 Q 7 U 2 V j d G l v b j E v S k 5 U I C 0 g Q m F z a W M g U 3 R h d H M v Q X V 0 b 1 J l b W 9 2 Z W R D b 2 x 1 b W 5 z M S 5 7 U G 9 z L D N 9 J n F 1 b 3 Q 7 L C Z x d W 9 0 O 1 N l Y 3 R p b 2 4 x L 0 p O V C A t I E J h c 2 l j I F N 0 Y X R z L 0 F 1 d G 9 S Z W 1 v d m V k Q 2 9 s d W 1 u c z E u e 2 c s N H 0 m c X V v d D s s J n F 1 b 3 Q 7 U 2 V j d G l v b j E v S k 5 U I C 0 g Q m F z a W M g U 3 R h d H M v Q X V 0 b 1 J l b W 9 2 Z W R D b 2 x 1 b W 5 z M S 5 7 Y W I s N X 0 m c X V v d D s s J n F 1 b 3 Q 7 U 2 V j d G l v b j E v S k 5 U I C 0 g Q m F z a W M g U 3 R h d H M v Q X V 0 b 1 J l b W 9 2 Z W R D b 2 x 1 b W 5 z M S 5 7 c i w 2 f S Z x d W 9 0 O y w m c X V v d D t T Z W N 0 a W 9 u M S 9 K T l Q g L S B C Y X N p Y y B T d G F 0 c y 9 B d X R v U m V t b 3 Z l Z E N v b H V t b n M x L n t o L D d 9 J n F 1 b 3 Q 7 L C Z x d W 9 0 O 1 N l Y 3 R p b 2 4 x L 0 p O V C A t I E J h c 2 l j I F N 0 Y X R z L 0 F 1 d G 9 S Z W 1 v d m V k Q 2 9 s d W 1 u c z E u e z J i L D h 9 J n F 1 b 3 Q 7 L C Z x d W 9 0 O 1 N l Y 3 R p b 2 4 x L 0 p O V C A t I E J h c 2 l j I F N 0 Y X R z L 0 F 1 d G 9 S Z W 1 v d m V k Q 2 9 s d W 1 u c z E u e z N i L D l 9 J n F 1 b 3 Q 7 L C Z x d W 9 0 O 1 N l Y 3 R p b 2 4 x L 0 p O V C A t I E J h c 2 l j I F N 0 Y X R z L 0 F 1 d G 9 S Z W 1 v d m V k Q 2 9 s d W 1 u c z E u e 2 h y L D E w f S Z x d W 9 0 O y w m c X V v d D t T Z W N 0 a W 9 u M S 9 K T l Q g L S B C Y X N p Y y B T d G F 0 c y 9 B d X R v U m V t b 3 Z l Z E N v b H V t b n M x L n t y Y m k s M T F 9 J n F 1 b 3 Q 7 L C Z x d W 9 0 O 1 N l Y 3 R p b 2 4 x L 0 p O V C A t I E J h c 2 l j I F N 0 Y X R z L 0 F 1 d G 9 S Z W 1 v d m V k Q 2 9 s d W 1 u c z E u e 2 J i L D E y f S Z x d W 9 0 O y w m c X V v d D t T Z W N 0 a W 9 u M S 9 K T l Q g L S B C Y X N p Y y B T d G F 0 c y 9 B d X R v U m V t b 3 Z l Z E N v b H V t b n M x L n t r L D E z f S Z x d W 9 0 O y w m c X V v d D t T Z W N 0 a W 9 u M S 9 K T l Q g L S B C Y X N p Y y B T d G F 0 c y 9 B d X R v U m V t b 3 Z l Z E N v b H V t b n M x L n t z Y i w x N H 0 m c X V v d D s s J n F 1 b 3 Q 7 U 2 V j d G l v b j E v S k 5 U I C 0 g Q m F z a W M g U 3 R h d H M v Q X V 0 b 1 J l b W 9 2 Z W R D b 2 x 1 b W 5 z M S 5 7 Y 3 M s M T V 9 J n F 1 b 3 Q 7 L C Z x d W 9 0 O 1 N l Y 3 R p b 2 4 x L 0 p O V C A t I E J h c 2 l j I F N 0 Y X R z L 0 F 1 d G 9 S Z W 1 v d m V k Q 2 9 s d W 1 u c z E u e 2 F 2 Z y w x N n 0 m c X V v d D s s J n F 1 b 3 Q 7 U 2 V j d G l v b j E v S k 5 U I C 0 g Q m F z a W M g U 3 R h d H M v Q X V 0 b 1 J l b W 9 2 Z W R D b 2 x 1 b W 5 z M S 5 7 b 2 J w L D E 3 f S Z x d W 9 0 O y w m c X V v d D t T Z W N 0 a W 9 u M S 9 K T l Q g L S B C Y X N p Y y B T d G F 0 c y 9 B d X R v U m V t b 3 Z l Z E N v b H V t b n M x L n t z b G c s M T h 9 J n F 1 b 3 Q 7 L C Z x d W 9 0 O 1 N l Y 3 R p b 2 4 x L 0 p O V C A t I E J h c 2 l j I F N 0 Y X R z L 0 F 1 d G 9 S Z W 1 v d m V k Q 2 9 s d W 1 u c z E u e 1 R l Y W 0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K T l Q g L S B C Y X N p Y y B T d G F 0 c y 9 B d X R v U m V t b 3 Z l Z E N v b H V t b n M x L n s j L D B 9 J n F 1 b 3 Q 7 L C Z x d W 9 0 O 1 N l Y 3 R p b 2 4 x L 0 p O V C A t I E J h c 2 l j I F N 0 Y X R z L 0 F 1 d G 9 S Z W 1 v d m V k Q 2 9 s d W 1 u c z E u e 0 5 h b W U s M X 0 m c X V v d D s s J n F 1 b 3 Q 7 U 2 V j d G l v b j E v S k 5 U I C 0 g Q m F z a W M g U 3 R h d H M v Q X V 0 b 1 J l b W 9 2 Z W R D b 2 x 1 b W 5 z M S 5 7 W X I s M n 0 m c X V v d D s s J n F 1 b 3 Q 7 U 2 V j d G l v b j E v S k 5 U I C 0 g Q m F z a W M g U 3 R h d H M v Q X V 0 b 1 J l b W 9 2 Z W R D b 2 x 1 b W 5 z M S 5 7 U G 9 z L D N 9 J n F 1 b 3 Q 7 L C Z x d W 9 0 O 1 N l Y 3 R p b 2 4 x L 0 p O V C A t I E J h c 2 l j I F N 0 Y X R z L 0 F 1 d G 9 S Z W 1 v d m V k Q 2 9 s d W 1 u c z E u e 2 c s N H 0 m c X V v d D s s J n F 1 b 3 Q 7 U 2 V j d G l v b j E v S k 5 U I C 0 g Q m F z a W M g U 3 R h d H M v Q X V 0 b 1 J l b W 9 2 Z W R D b 2 x 1 b W 5 z M S 5 7 Y W I s N X 0 m c X V v d D s s J n F 1 b 3 Q 7 U 2 V j d G l v b j E v S k 5 U I C 0 g Q m F z a W M g U 3 R h d H M v Q X V 0 b 1 J l b W 9 2 Z W R D b 2 x 1 b W 5 z M S 5 7 c i w 2 f S Z x d W 9 0 O y w m c X V v d D t T Z W N 0 a W 9 u M S 9 K T l Q g L S B C Y X N p Y y B T d G F 0 c y 9 B d X R v U m V t b 3 Z l Z E N v b H V t b n M x L n t o L D d 9 J n F 1 b 3 Q 7 L C Z x d W 9 0 O 1 N l Y 3 R p b 2 4 x L 0 p O V C A t I E J h c 2 l j I F N 0 Y X R z L 0 F 1 d G 9 S Z W 1 v d m V k Q 2 9 s d W 1 u c z E u e z J i L D h 9 J n F 1 b 3 Q 7 L C Z x d W 9 0 O 1 N l Y 3 R p b 2 4 x L 0 p O V C A t I E J h c 2 l j I F N 0 Y X R z L 0 F 1 d G 9 S Z W 1 v d m V k Q 2 9 s d W 1 u c z E u e z N i L D l 9 J n F 1 b 3 Q 7 L C Z x d W 9 0 O 1 N l Y 3 R p b 2 4 x L 0 p O V C A t I E J h c 2 l j I F N 0 Y X R z L 0 F 1 d G 9 S Z W 1 v d m V k Q 2 9 s d W 1 u c z E u e 2 h y L D E w f S Z x d W 9 0 O y w m c X V v d D t T Z W N 0 a W 9 u M S 9 K T l Q g L S B C Y X N p Y y B T d G F 0 c y 9 B d X R v U m V t b 3 Z l Z E N v b H V t b n M x L n t y Y m k s M T F 9 J n F 1 b 3 Q 7 L C Z x d W 9 0 O 1 N l Y 3 R p b 2 4 x L 0 p O V C A t I E J h c 2 l j I F N 0 Y X R z L 0 F 1 d G 9 S Z W 1 v d m V k Q 2 9 s d W 1 u c z E u e 2 J i L D E y f S Z x d W 9 0 O y w m c X V v d D t T Z W N 0 a W 9 u M S 9 K T l Q g L S B C Y X N p Y y B T d G F 0 c y 9 B d X R v U m V t b 3 Z l Z E N v b H V t b n M x L n t r L D E z f S Z x d W 9 0 O y w m c X V v d D t T Z W N 0 a W 9 u M S 9 K T l Q g L S B C Y X N p Y y B T d G F 0 c y 9 B d X R v U m V t b 3 Z l Z E N v b H V t b n M x L n t z Y i w x N H 0 m c X V v d D s s J n F 1 b 3 Q 7 U 2 V j d G l v b j E v S k 5 U I C 0 g Q m F z a W M g U 3 R h d H M v Q X V 0 b 1 J l b W 9 2 Z W R D b 2 x 1 b W 5 z M S 5 7 Y 3 M s M T V 9 J n F 1 b 3 Q 7 L C Z x d W 9 0 O 1 N l Y 3 R p b 2 4 x L 0 p O V C A t I E J h c 2 l j I F N 0 Y X R z L 0 F 1 d G 9 S Z W 1 v d m V k Q 2 9 s d W 1 u c z E u e 2 F 2 Z y w x N n 0 m c X V v d D s s J n F 1 b 3 Q 7 U 2 V j d G l v b j E v S k 5 U I C 0 g Q m F z a W M g U 3 R h d H M v Q X V 0 b 1 J l b W 9 2 Z W R D b 2 x 1 b W 5 z M S 5 7 b 2 J w L D E 3 f S Z x d W 9 0 O y w m c X V v d D t T Z W N 0 a W 9 u M S 9 K T l Q g L S B C Y X N p Y y B T d G F 0 c y 9 B d X R v U m V t b 3 Z l Z E N v b H V t b n M x L n t z b G c s M T h 9 J n F 1 b 3 Q 7 L C Z x d W 9 0 O 1 N l Y 3 R p b 2 4 x L 0 p O V C A t I E J h c 2 l j I F N 0 Y X R z L 0 F 1 d G 9 S Z W 1 v d m V k Q 2 9 s d W 1 u c z E u e 1 R l Y W 0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T l Q l M j A t J T I w Q m F z a W M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l Q l M j A t J T I w Q m F z a W M l M j B T d G F 0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O V C U y M C 0 l M j B C Y X N p Y y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5 U J T I w L S U y M E J h c 2 l j J T I w U 3 R h d H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l Q l M j A t J T I w Q m F z a W M l M j B T d G F 0 c y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l Q l M j A t J T I w R X h 0 Z W 5 k Z W Q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M W Z i Z D I w L W F h Z T c t N G I 1 Y y 1 h N j c 3 L T l j Z T k 3 N z I w M j N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g t M T F U M T Y 6 N T I 6 M D E u N z U 1 M j U 1 N V o i I C 8 + P E V u d H J 5 I F R 5 c G U 9 I k Z p b G x D b 2 x 1 b W 5 U e X B l c y I g V m F s d W U 9 I n N C Z 1 l H Q m d Z R 0 J n W U d C Z 1 l H Q m d Z R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n J n F 1 b 3 Q 7 L C Z x d W 9 0 O 2 h i c C Z x d W 9 0 O y w m c X V v d D t z Z i Z x d W 9 0 O y w m c X V v d D t z a C Z x d W 9 0 O y w m c X V v d D t 0 Y i Z x d W 9 0 O y w m c X V v d D t 4 Y m g m c X V v d D s s J n F 1 b 3 Q 7 a G R w J n F 1 b 3 Q 7 L C Z x d W 9 0 O 2 d v J n F 1 b 3 Q 7 L C Z x d W 9 0 O 2 Z v J n F 1 b 3 Q 7 L C Z x d W 9 0 O 2 d v L 2 Z v J n F 1 b 3 Q 7 L C Z x d W 9 0 O 3 B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O V C A t I E V 4 d G V u Z G V k I F N 0 Y X R z L 0 F 1 d G 9 S Z W 1 v d m V k Q 2 9 s d W 1 u c z E u e y M s M H 0 m c X V v d D s s J n F 1 b 3 Q 7 U 2 V j d G l v b j E v S k 5 U I C 0 g R X h 0 Z W 5 k Z W Q g U 3 R h d H M v Q X V 0 b 1 J l b W 9 2 Z W R D b 2 x 1 b W 5 z M S 5 7 T m F t Z S w x f S Z x d W 9 0 O y w m c X V v d D t T Z W N 0 a W 9 u M S 9 K T l Q g L S B F e H R l b m R l Z C B T d G F 0 c y 9 B d X R v U m V t b 3 Z l Z E N v b H V t b n M x L n t Z c i w y f S Z x d W 9 0 O y w m c X V v d D t T Z W N 0 a W 9 u M S 9 K T l Q g L S B F e H R l b m R l Z C B T d G F 0 c y 9 B d X R v U m V t b 3 Z l Z E N v b H V t b n M x L n t Q b 3 M s M 3 0 m c X V v d D s s J n F 1 b 3 Q 7 U 2 V j d G l v b j E v S k 5 U I C 0 g R X h 0 Z W 5 k Z W Q g U 3 R h d H M v Q X V 0 b 1 J l b W 9 2 Z W R D b 2 x 1 b W 5 z M S 5 7 Z y w 0 f S Z x d W 9 0 O y w m c X V v d D t T Z W N 0 a W 9 u M S 9 K T l Q g L S B F e H R l b m R l Z C B T d G F 0 c y 9 B d X R v U m V t b 3 Z l Z E N v b H V t b n M x L n t o Y n A s N X 0 m c X V v d D s s J n F 1 b 3 Q 7 U 2 V j d G l v b j E v S k 5 U I C 0 g R X h 0 Z W 5 k Z W Q g U 3 R h d H M v Q X V 0 b 1 J l b W 9 2 Z W R D b 2 x 1 b W 5 z M S 5 7 c 2 Y s N n 0 m c X V v d D s s J n F 1 b 3 Q 7 U 2 V j d G l v b j E v S k 5 U I C 0 g R X h 0 Z W 5 k Z W Q g U 3 R h d H M v Q X V 0 b 1 J l b W 9 2 Z W R D b 2 x 1 b W 5 z M S 5 7 c 2 g s N 3 0 m c X V v d D s s J n F 1 b 3 Q 7 U 2 V j d G l v b j E v S k 5 U I C 0 g R X h 0 Z W 5 k Z W Q g U 3 R h d H M v Q X V 0 b 1 J l b W 9 2 Z W R D b 2 x 1 b W 5 z M S 5 7 d G I s O H 0 m c X V v d D s s J n F 1 b 3 Q 7 U 2 V j d G l v b j E v S k 5 U I C 0 g R X h 0 Z W 5 k Z W Q g U 3 R h d H M v Q X V 0 b 1 J l b W 9 2 Z W R D b 2 x 1 b W 5 z M S 5 7 e G J o L D l 9 J n F 1 b 3 Q 7 L C Z x d W 9 0 O 1 N l Y 3 R p b 2 4 x L 0 p O V C A t I E V 4 d G V u Z G V k I F N 0 Y X R z L 0 F 1 d G 9 S Z W 1 v d m V k Q 2 9 s d W 1 u c z E u e 2 h k c C w x M H 0 m c X V v d D s s J n F 1 b 3 Q 7 U 2 V j d G l v b j E v S k 5 U I C 0 g R X h 0 Z W 5 k Z W Q g U 3 R h d H M v Q X V 0 b 1 J l b W 9 2 Z W R D b 2 x 1 b W 5 z M S 5 7 Z 2 8 s M T F 9 J n F 1 b 3 Q 7 L C Z x d W 9 0 O 1 N l Y 3 R p b 2 4 x L 0 p O V C A t I E V 4 d G V u Z G V k I F N 0 Y X R z L 0 F 1 d G 9 S Z W 1 v d m V k Q 2 9 s d W 1 u c z E u e 2 Z v L D E y f S Z x d W 9 0 O y w m c X V v d D t T Z W N 0 a W 9 u M S 9 K T l Q g L S B F e H R l b m R l Z C B T d G F 0 c y 9 B d X R v U m V t b 3 Z l Z E N v b H V t b n M x L n t n b y 9 m b y w x M 3 0 m c X V v d D s s J n F 1 b 3 Q 7 U 2 V j d G l v b j E v S k 5 U I C 0 g R X h 0 Z W 5 k Z W Q g U 3 R h d H M v Q X V 0 b 1 J l b W 9 2 Z W R D b 2 x 1 b W 5 z M S 5 7 c G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T l Q g L S B F e H R l b m R l Z C B T d G F 0 c y 9 B d X R v U m V t b 3 Z l Z E N v b H V t b n M x L n s j L D B 9 J n F 1 b 3 Q 7 L C Z x d W 9 0 O 1 N l Y 3 R p b 2 4 x L 0 p O V C A t I E V 4 d G V u Z G V k I F N 0 Y X R z L 0 F 1 d G 9 S Z W 1 v d m V k Q 2 9 s d W 1 u c z E u e 0 5 h b W U s M X 0 m c X V v d D s s J n F 1 b 3 Q 7 U 2 V j d G l v b j E v S k 5 U I C 0 g R X h 0 Z W 5 k Z W Q g U 3 R h d H M v Q X V 0 b 1 J l b W 9 2 Z W R D b 2 x 1 b W 5 z M S 5 7 W X I s M n 0 m c X V v d D s s J n F 1 b 3 Q 7 U 2 V j d G l v b j E v S k 5 U I C 0 g R X h 0 Z W 5 k Z W Q g U 3 R h d H M v Q X V 0 b 1 J l b W 9 2 Z W R D b 2 x 1 b W 5 z M S 5 7 U G 9 z L D N 9 J n F 1 b 3 Q 7 L C Z x d W 9 0 O 1 N l Y 3 R p b 2 4 x L 0 p O V C A t I E V 4 d G V u Z G V k I F N 0 Y X R z L 0 F 1 d G 9 S Z W 1 v d m V k Q 2 9 s d W 1 u c z E u e 2 c s N H 0 m c X V v d D s s J n F 1 b 3 Q 7 U 2 V j d G l v b j E v S k 5 U I C 0 g R X h 0 Z W 5 k Z W Q g U 3 R h d H M v Q X V 0 b 1 J l b W 9 2 Z W R D b 2 x 1 b W 5 z M S 5 7 a G J w L D V 9 J n F 1 b 3 Q 7 L C Z x d W 9 0 O 1 N l Y 3 R p b 2 4 x L 0 p O V C A t I E V 4 d G V u Z G V k I F N 0 Y X R z L 0 F 1 d G 9 S Z W 1 v d m V k Q 2 9 s d W 1 u c z E u e 3 N m L D Z 9 J n F 1 b 3 Q 7 L C Z x d W 9 0 O 1 N l Y 3 R p b 2 4 x L 0 p O V C A t I E V 4 d G V u Z G V k I F N 0 Y X R z L 0 F 1 d G 9 S Z W 1 v d m V k Q 2 9 s d W 1 u c z E u e 3 N o L D d 9 J n F 1 b 3 Q 7 L C Z x d W 9 0 O 1 N l Y 3 R p b 2 4 x L 0 p O V C A t I E V 4 d G V u Z G V k I F N 0 Y X R z L 0 F 1 d G 9 S Z W 1 v d m V k Q 2 9 s d W 1 u c z E u e 3 R i L D h 9 J n F 1 b 3 Q 7 L C Z x d W 9 0 O 1 N l Y 3 R p b 2 4 x L 0 p O V C A t I E V 4 d G V u Z G V k I F N 0 Y X R z L 0 F 1 d G 9 S Z W 1 v d m V k Q 2 9 s d W 1 u c z E u e 3 h i a C w 5 f S Z x d W 9 0 O y w m c X V v d D t T Z W N 0 a W 9 u M S 9 K T l Q g L S B F e H R l b m R l Z C B T d G F 0 c y 9 B d X R v U m V t b 3 Z l Z E N v b H V t b n M x L n t o Z H A s M T B 9 J n F 1 b 3 Q 7 L C Z x d W 9 0 O 1 N l Y 3 R p b 2 4 x L 0 p O V C A t I E V 4 d G V u Z G V k I F N 0 Y X R z L 0 F 1 d G 9 S Z W 1 v d m V k Q 2 9 s d W 1 u c z E u e 2 d v L D E x f S Z x d W 9 0 O y w m c X V v d D t T Z W N 0 a W 9 u M S 9 K T l Q g L S B F e H R l b m R l Z C B T d G F 0 c y 9 B d X R v U m V t b 3 Z l Z E N v b H V t b n M x L n t m b y w x M n 0 m c X V v d D s s J n F 1 b 3 Q 7 U 2 V j d G l v b j E v S k 5 U I C 0 g R X h 0 Z W 5 k Z W Q g U 3 R h d H M v Q X V 0 b 1 J l b W 9 2 Z W R D b 2 x 1 b W 5 z M S 5 7 Z 2 8 v Z m 8 s M T N 9 J n F 1 b 3 Q 7 L C Z x d W 9 0 O 1 N l Y 3 R p b 2 4 x L 0 p O V C A t I E V 4 d G V u Z G V k I F N 0 Y X R z L 0 F 1 d G 9 S Z W 1 v d m V k Q 2 9 s d W 1 u c z E u e 3 B h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k 5 U J T I w L S U y M E V 4 d G V u Z G V k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5 U J T I w L S U y M E V 4 d G V u Z G V k J T I w U 3 R h d H M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l Q l M j A t J T I w R X h 0 Z W 5 k Z W Q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O V C U y M C 0 l M j B F e H R l b m R l Z C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G J T I w L S U y M E V 4 d G V u Z G V k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T k 3 O D A 0 Z S 1 m Z D F i L T Q x N D M t O T E y Y S 0 5 N z k y Z m M 3 M z k 1 M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4 L T E x V D E 2 O j U y O j A x L j c 5 N j E 0 N z d a I i A v P j x F b n R y e S B U e X B l P S J G a W x s Q 2 9 s d W 1 u V H l w Z X M i I F Z h b H V l P S J z Q m d Z R 0 J n W U d C Z 1 l H Q m d Z R 0 J n W U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o Y n A m c X V v d D s s J n F 1 b 3 Q 7 c 2 Y m c X V v d D s s J n F 1 b 3 Q 7 c 2 g m c X V v d D s s J n F 1 b 3 Q 7 d G I m c X V v d D s s J n F 1 b 3 Q 7 e G J o J n F 1 b 3 Q 7 L C Z x d W 9 0 O 2 h k c C Z x d W 9 0 O y w m c X V v d D t n b y Z x d W 9 0 O y w m c X V v d D t m b y Z x d W 9 0 O y w m c X V v d D t n b y 9 m b y Z x d W 9 0 O y w m c X V v d D t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Q U Y g L S B F e H R l b m R l Z C B T d G F 0 c y 9 B d X R v U m V t b 3 Z l Z E N v b H V t b n M x L n s j L D B 9 J n F 1 b 3 Q 7 L C Z x d W 9 0 O 1 N l Y 3 R p b 2 4 x L 0 x B R i A t I E V 4 d G V u Z G V k I F N 0 Y X R z L 0 F 1 d G 9 S Z W 1 v d m V k Q 2 9 s d W 1 u c z E u e 0 5 h b W U s M X 0 m c X V v d D s s J n F 1 b 3 Q 7 U 2 V j d G l v b j E v T E F G I C 0 g R X h 0 Z W 5 k Z W Q g U 3 R h d H M v Q X V 0 b 1 J l b W 9 2 Z W R D b 2 x 1 b W 5 z M S 5 7 W X I s M n 0 m c X V v d D s s J n F 1 b 3 Q 7 U 2 V j d G l v b j E v T E F G I C 0 g R X h 0 Z W 5 k Z W Q g U 3 R h d H M v Q X V 0 b 1 J l b W 9 2 Z W R D b 2 x 1 b W 5 z M S 5 7 U G 9 z L D N 9 J n F 1 b 3 Q 7 L C Z x d W 9 0 O 1 N l Y 3 R p b 2 4 x L 0 x B R i A t I E V 4 d G V u Z G V k I F N 0 Y X R z L 0 F 1 d G 9 S Z W 1 v d m V k Q 2 9 s d W 1 u c z E u e 2 c s N H 0 m c X V v d D s s J n F 1 b 3 Q 7 U 2 V j d G l v b j E v T E F G I C 0 g R X h 0 Z W 5 k Z W Q g U 3 R h d H M v Q X V 0 b 1 J l b W 9 2 Z W R D b 2 x 1 b W 5 z M S 5 7 a G J w L D V 9 J n F 1 b 3 Q 7 L C Z x d W 9 0 O 1 N l Y 3 R p b 2 4 x L 0 x B R i A t I E V 4 d G V u Z G V k I F N 0 Y X R z L 0 F 1 d G 9 S Z W 1 v d m V k Q 2 9 s d W 1 u c z E u e 3 N m L D Z 9 J n F 1 b 3 Q 7 L C Z x d W 9 0 O 1 N l Y 3 R p b 2 4 x L 0 x B R i A t I E V 4 d G V u Z G V k I F N 0 Y X R z L 0 F 1 d G 9 S Z W 1 v d m V k Q 2 9 s d W 1 u c z E u e 3 N o L D d 9 J n F 1 b 3 Q 7 L C Z x d W 9 0 O 1 N l Y 3 R p b 2 4 x L 0 x B R i A t I E V 4 d G V u Z G V k I F N 0 Y X R z L 0 F 1 d G 9 S Z W 1 v d m V k Q 2 9 s d W 1 u c z E u e 3 R i L D h 9 J n F 1 b 3 Q 7 L C Z x d W 9 0 O 1 N l Y 3 R p b 2 4 x L 0 x B R i A t I E V 4 d G V u Z G V k I F N 0 Y X R z L 0 F 1 d G 9 S Z W 1 v d m V k Q 2 9 s d W 1 u c z E u e 3 h i a C w 5 f S Z x d W 9 0 O y w m c X V v d D t T Z W N 0 a W 9 u M S 9 M Q U Y g L S B F e H R l b m R l Z C B T d G F 0 c y 9 B d X R v U m V t b 3 Z l Z E N v b H V t b n M x L n t o Z H A s M T B 9 J n F 1 b 3 Q 7 L C Z x d W 9 0 O 1 N l Y 3 R p b 2 4 x L 0 x B R i A t I E V 4 d G V u Z G V k I F N 0 Y X R z L 0 F 1 d G 9 S Z W 1 v d m V k Q 2 9 s d W 1 u c z E u e 2 d v L D E x f S Z x d W 9 0 O y w m c X V v d D t T Z W N 0 a W 9 u M S 9 M Q U Y g L S B F e H R l b m R l Z C B T d G F 0 c y 9 B d X R v U m V t b 3 Z l Z E N v b H V t b n M x L n t m b y w x M n 0 m c X V v d D s s J n F 1 b 3 Q 7 U 2 V j d G l v b j E v T E F G I C 0 g R X h 0 Z W 5 k Z W Q g U 3 R h d H M v Q X V 0 b 1 J l b W 9 2 Z W R D b 2 x 1 b W 5 z M S 5 7 Z 2 8 v Z m 8 s M T N 9 J n F 1 b 3 Q 7 L C Z x d W 9 0 O 1 N l Y 3 R p b 2 4 x L 0 x B R i A t I E V 4 d G V u Z G V k I F N 0 Y X R z L 0 F 1 d G 9 S Z W 1 v d m V k Q 2 9 s d W 1 u c z E u e 3 B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E F G I C 0 g R X h 0 Z W 5 k Z W Q g U 3 R h d H M v Q X V 0 b 1 J l b W 9 2 Z W R D b 2 x 1 b W 5 z M S 5 7 I y w w f S Z x d W 9 0 O y w m c X V v d D t T Z W N 0 a W 9 u M S 9 M Q U Y g L S B F e H R l b m R l Z C B T d G F 0 c y 9 B d X R v U m V t b 3 Z l Z E N v b H V t b n M x L n t O Y W 1 l L D F 9 J n F 1 b 3 Q 7 L C Z x d W 9 0 O 1 N l Y 3 R p b 2 4 x L 0 x B R i A t I E V 4 d G V u Z G V k I F N 0 Y X R z L 0 F 1 d G 9 S Z W 1 v d m V k Q 2 9 s d W 1 u c z E u e 1 l y L D J 9 J n F 1 b 3 Q 7 L C Z x d W 9 0 O 1 N l Y 3 R p b 2 4 x L 0 x B R i A t I E V 4 d G V u Z G V k I F N 0 Y X R z L 0 F 1 d G 9 S Z W 1 v d m V k Q 2 9 s d W 1 u c z E u e 1 B v c y w z f S Z x d W 9 0 O y w m c X V v d D t T Z W N 0 a W 9 u M S 9 M Q U Y g L S B F e H R l b m R l Z C B T d G F 0 c y 9 B d X R v U m V t b 3 Z l Z E N v b H V t b n M x L n t n L D R 9 J n F 1 b 3 Q 7 L C Z x d W 9 0 O 1 N l Y 3 R p b 2 4 x L 0 x B R i A t I E V 4 d G V u Z G V k I F N 0 Y X R z L 0 F 1 d G 9 S Z W 1 v d m V k Q 2 9 s d W 1 u c z E u e 2 h i c C w 1 f S Z x d W 9 0 O y w m c X V v d D t T Z W N 0 a W 9 u M S 9 M Q U Y g L S B F e H R l b m R l Z C B T d G F 0 c y 9 B d X R v U m V t b 3 Z l Z E N v b H V t b n M x L n t z Z i w 2 f S Z x d W 9 0 O y w m c X V v d D t T Z W N 0 a W 9 u M S 9 M Q U Y g L S B F e H R l b m R l Z C B T d G F 0 c y 9 B d X R v U m V t b 3 Z l Z E N v b H V t b n M x L n t z a C w 3 f S Z x d W 9 0 O y w m c X V v d D t T Z W N 0 a W 9 u M S 9 M Q U Y g L S B F e H R l b m R l Z C B T d G F 0 c y 9 B d X R v U m V t b 3 Z l Z E N v b H V t b n M x L n t 0 Y i w 4 f S Z x d W 9 0 O y w m c X V v d D t T Z W N 0 a W 9 u M S 9 M Q U Y g L S B F e H R l b m R l Z C B T d G F 0 c y 9 B d X R v U m V t b 3 Z l Z E N v b H V t b n M x L n t 4 Y m g s O X 0 m c X V v d D s s J n F 1 b 3 Q 7 U 2 V j d G l v b j E v T E F G I C 0 g R X h 0 Z W 5 k Z W Q g U 3 R h d H M v Q X V 0 b 1 J l b W 9 2 Z W R D b 2 x 1 b W 5 z M S 5 7 a G R w L D E w f S Z x d W 9 0 O y w m c X V v d D t T Z W N 0 a W 9 u M S 9 M Q U Y g L S B F e H R l b m R l Z C B T d G F 0 c y 9 B d X R v U m V t b 3 Z l Z E N v b H V t b n M x L n t n b y w x M X 0 m c X V v d D s s J n F 1 b 3 Q 7 U 2 V j d G l v b j E v T E F G I C 0 g R X h 0 Z W 5 k Z W Q g U 3 R h d H M v Q X V 0 b 1 J l b W 9 2 Z W R D b 2 x 1 b W 5 z M S 5 7 Z m 8 s M T J 9 J n F 1 b 3 Q 7 L C Z x d W 9 0 O 1 N l Y 3 R p b 2 4 x L 0 x B R i A t I E V 4 d G V u Z G V k I F N 0 Y X R z L 0 F 1 d G 9 S Z W 1 v d m V k Q 2 9 s d W 1 u c z E u e 2 d v L 2 Z v L D E z f S Z x d W 9 0 O y w m c X V v d D t T Z W N 0 a W 9 u M S 9 M Q U Y g L S B F e H R l b m R l Z C B T d G F 0 c y 9 B d X R v U m V t b 3 Z l Z E N v b H V t b n M x L n t w Y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B R i U y M C 0 l M j B F e H R l b m R l Z C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R i U y M C 0 l M j B F e H R l b m R l Z C U y M F N 0 Y X R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G J T I w L S U y M E V 4 d G V u Z G V k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Y l M j A t J T I w R X h 0 Z W 5 k Z W Q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R i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z Z m Q y Y 2 Q t M z c x M y 0 0 N j l m L W I 1 O G M t Y m Q 4 N j g 5 M 2 Y 5 N G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1 M j o w M S 4 3 O D I x O D M z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R W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Y W I m c X V v d D s s J n F 1 b 3 Q 7 c i Z x d W 9 0 O y w m c X V v d D t o J n F 1 b 3 Q 7 L C Z x d W 9 0 O z J i J n F 1 b 3 Q 7 L C Z x d W 9 0 O z N i J n F 1 b 3 Q 7 L C Z x d W 9 0 O 2 h y J n F 1 b 3 Q 7 L C Z x d W 9 0 O 3 J i a S Z x d W 9 0 O y w m c X V v d D t i Y i Z x d W 9 0 O y w m c X V v d D t r J n F 1 b 3 Q 7 L C Z x d W 9 0 O 3 N i J n F 1 b 3 Q 7 L C Z x d W 9 0 O 2 N z J n F 1 b 3 Q 7 L C Z x d W 9 0 O 2 F 2 Z y Z x d W 9 0 O y w m c X V v d D t v Y n A m c X V v d D s s J n F 1 b 3 Q 7 c 2 x n J n F 1 b 3 Q 7 L C Z x d W 9 0 O 1 R l Y W 0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B R i A t I E J h c 2 l j I F N 0 Y X R z L 0 F 1 d G 9 S Z W 1 v d m V k Q 2 9 s d W 1 u c z E u e y M s M H 0 m c X V v d D s s J n F 1 b 3 Q 7 U 2 V j d G l v b j E v T E F G I C 0 g Q m F z a W M g U 3 R h d H M v Q X V 0 b 1 J l b W 9 2 Z W R D b 2 x 1 b W 5 z M S 5 7 T m F t Z S w x f S Z x d W 9 0 O y w m c X V v d D t T Z W N 0 a W 9 u M S 9 M Q U Y g L S B C Y X N p Y y B T d G F 0 c y 9 B d X R v U m V t b 3 Z l Z E N v b H V t b n M x L n t Z c i w y f S Z x d W 9 0 O y w m c X V v d D t T Z W N 0 a W 9 u M S 9 M Q U Y g L S B C Y X N p Y y B T d G F 0 c y 9 B d X R v U m V t b 3 Z l Z E N v b H V t b n M x L n t Q b 3 M s M 3 0 m c X V v d D s s J n F 1 b 3 Q 7 U 2 V j d G l v b j E v T E F G I C 0 g Q m F z a W M g U 3 R h d H M v Q X V 0 b 1 J l b W 9 2 Z W R D b 2 x 1 b W 5 z M S 5 7 Z y w 0 f S Z x d W 9 0 O y w m c X V v d D t T Z W N 0 a W 9 u M S 9 M Q U Y g L S B C Y X N p Y y B T d G F 0 c y 9 B d X R v U m V t b 3 Z l Z E N v b H V t b n M x L n t h Y i w 1 f S Z x d W 9 0 O y w m c X V v d D t T Z W N 0 a W 9 u M S 9 M Q U Y g L S B C Y X N p Y y B T d G F 0 c y 9 B d X R v U m V t b 3 Z l Z E N v b H V t b n M x L n t y L D Z 9 J n F 1 b 3 Q 7 L C Z x d W 9 0 O 1 N l Y 3 R p b 2 4 x L 0 x B R i A t I E J h c 2 l j I F N 0 Y X R z L 0 F 1 d G 9 S Z W 1 v d m V k Q 2 9 s d W 1 u c z E u e 2 g s N 3 0 m c X V v d D s s J n F 1 b 3 Q 7 U 2 V j d G l v b j E v T E F G I C 0 g Q m F z a W M g U 3 R h d H M v Q X V 0 b 1 J l b W 9 2 Z W R D b 2 x 1 b W 5 z M S 5 7 M m I s O H 0 m c X V v d D s s J n F 1 b 3 Q 7 U 2 V j d G l v b j E v T E F G I C 0 g Q m F z a W M g U 3 R h d H M v Q X V 0 b 1 J l b W 9 2 Z W R D b 2 x 1 b W 5 z M S 5 7 M 2 I s O X 0 m c X V v d D s s J n F 1 b 3 Q 7 U 2 V j d G l v b j E v T E F G I C 0 g Q m F z a W M g U 3 R h d H M v Q X V 0 b 1 J l b W 9 2 Z W R D b 2 x 1 b W 5 z M S 5 7 a H I s M T B 9 J n F 1 b 3 Q 7 L C Z x d W 9 0 O 1 N l Y 3 R p b 2 4 x L 0 x B R i A t I E J h c 2 l j I F N 0 Y X R z L 0 F 1 d G 9 S Z W 1 v d m V k Q 2 9 s d W 1 u c z E u e 3 J i a S w x M X 0 m c X V v d D s s J n F 1 b 3 Q 7 U 2 V j d G l v b j E v T E F G I C 0 g Q m F z a W M g U 3 R h d H M v Q X V 0 b 1 J l b W 9 2 Z W R D b 2 x 1 b W 5 z M S 5 7 Y m I s M T J 9 J n F 1 b 3 Q 7 L C Z x d W 9 0 O 1 N l Y 3 R p b 2 4 x L 0 x B R i A t I E J h c 2 l j I F N 0 Y X R z L 0 F 1 d G 9 S Z W 1 v d m V k Q 2 9 s d W 1 u c z E u e 2 s s M T N 9 J n F 1 b 3 Q 7 L C Z x d W 9 0 O 1 N l Y 3 R p b 2 4 x L 0 x B R i A t I E J h c 2 l j I F N 0 Y X R z L 0 F 1 d G 9 S Z W 1 v d m V k Q 2 9 s d W 1 u c z E u e 3 N i L D E 0 f S Z x d W 9 0 O y w m c X V v d D t T Z W N 0 a W 9 u M S 9 M Q U Y g L S B C Y X N p Y y B T d G F 0 c y 9 B d X R v U m V t b 3 Z l Z E N v b H V t b n M x L n t j c y w x N X 0 m c X V v d D s s J n F 1 b 3 Q 7 U 2 V j d G l v b j E v T E F G I C 0 g Q m F z a W M g U 3 R h d H M v Q X V 0 b 1 J l b W 9 2 Z W R D b 2 x 1 b W 5 z M S 5 7 Y X Z n L D E 2 f S Z x d W 9 0 O y w m c X V v d D t T Z W N 0 a W 9 u M S 9 M Q U Y g L S B C Y X N p Y y B T d G F 0 c y 9 B d X R v U m V t b 3 Z l Z E N v b H V t b n M x L n t v Y n A s M T d 9 J n F 1 b 3 Q 7 L C Z x d W 9 0 O 1 N l Y 3 R p b 2 4 x L 0 x B R i A t I E J h c 2 l j I F N 0 Y X R z L 0 F 1 d G 9 S Z W 1 v d m V k Q 2 9 s d W 1 u c z E u e 3 N s Z y w x O H 0 m c X V v d D s s J n F 1 b 3 Q 7 U 2 V j d G l v b j E v T E F G I C 0 g Q m F z a W M g U 3 R h d H M v Q X V 0 b 1 J l b W 9 2 Z W R D b 2 x 1 b W 5 z M S 5 7 V G V h b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x B R i A t I E J h c 2 l j I F N 0 Y X R z L 0 F 1 d G 9 S Z W 1 v d m V k Q 2 9 s d W 1 u c z E u e y M s M H 0 m c X V v d D s s J n F 1 b 3 Q 7 U 2 V j d G l v b j E v T E F G I C 0 g Q m F z a W M g U 3 R h d H M v Q X V 0 b 1 J l b W 9 2 Z W R D b 2 x 1 b W 5 z M S 5 7 T m F t Z S w x f S Z x d W 9 0 O y w m c X V v d D t T Z W N 0 a W 9 u M S 9 M Q U Y g L S B C Y X N p Y y B T d G F 0 c y 9 B d X R v U m V t b 3 Z l Z E N v b H V t b n M x L n t Z c i w y f S Z x d W 9 0 O y w m c X V v d D t T Z W N 0 a W 9 u M S 9 M Q U Y g L S B C Y X N p Y y B T d G F 0 c y 9 B d X R v U m V t b 3 Z l Z E N v b H V t b n M x L n t Q b 3 M s M 3 0 m c X V v d D s s J n F 1 b 3 Q 7 U 2 V j d G l v b j E v T E F G I C 0 g Q m F z a W M g U 3 R h d H M v Q X V 0 b 1 J l b W 9 2 Z W R D b 2 x 1 b W 5 z M S 5 7 Z y w 0 f S Z x d W 9 0 O y w m c X V v d D t T Z W N 0 a W 9 u M S 9 M Q U Y g L S B C Y X N p Y y B T d G F 0 c y 9 B d X R v U m V t b 3 Z l Z E N v b H V t b n M x L n t h Y i w 1 f S Z x d W 9 0 O y w m c X V v d D t T Z W N 0 a W 9 u M S 9 M Q U Y g L S B C Y X N p Y y B T d G F 0 c y 9 B d X R v U m V t b 3 Z l Z E N v b H V t b n M x L n t y L D Z 9 J n F 1 b 3 Q 7 L C Z x d W 9 0 O 1 N l Y 3 R p b 2 4 x L 0 x B R i A t I E J h c 2 l j I F N 0 Y X R z L 0 F 1 d G 9 S Z W 1 v d m V k Q 2 9 s d W 1 u c z E u e 2 g s N 3 0 m c X V v d D s s J n F 1 b 3 Q 7 U 2 V j d G l v b j E v T E F G I C 0 g Q m F z a W M g U 3 R h d H M v Q X V 0 b 1 J l b W 9 2 Z W R D b 2 x 1 b W 5 z M S 5 7 M m I s O H 0 m c X V v d D s s J n F 1 b 3 Q 7 U 2 V j d G l v b j E v T E F G I C 0 g Q m F z a W M g U 3 R h d H M v Q X V 0 b 1 J l b W 9 2 Z W R D b 2 x 1 b W 5 z M S 5 7 M 2 I s O X 0 m c X V v d D s s J n F 1 b 3 Q 7 U 2 V j d G l v b j E v T E F G I C 0 g Q m F z a W M g U 3 R h d H M v Q X V 0 b 1 J l b W 9 2 Z W R D b 2 x 1 b W 5 z M S 5 7 a H I s M T B 9 J n F 1 b 3 Q 7 L C Z x d W 9 0 O 1 N l Y 3 R p b 2 4 x L 0 x B R i A t I E J h c 2 l j I F N 0 Y X R z L 0 F 1 d G 9 S Z W 1 v d m V k Q 2 9 s d W 1 u c z E u e 3 J i a S w x M X 0 m c X V v d D s s J n F 1 b 3 Q 7 U 2 V j d G l v b j E v T E F G I C 0 g Q m F z a W M g U 3 R h d H M v Q X V 0 b 1 J l b W 9 2 Z W R D b 2 x 1 b W 5 z M S 5 7 Y m I s M T J 9 J n F 1 b 3 Q 7 L C Z x d W 9 0 O 1 N l Y 3 R p b 2 4 x L 0 x B R i A t I E J h c 2 l j I F N 0 Y X R z L 0 F 1 d G 9 S Z W 1 v d m V k Q 2 9 s d W 1 u c z E u e 2 s s M T N 9 J n F 1 b 3 Q 7 L C Z x d W 9 0 O 1 N l Y 3 R p b 2 4 x L 0 x B R i A t I E J h c 2 l j I F N 0 Y X R z L 0 F 1 d G 9 S Z W 1 v d m V k Q 2 9 s d W 1 u c z E u e 3 N i L D E 0 f S Z x d W 9 0 O y w m c X V v d D t T Z W N 0 a W 9 u M S 9 M Q U Y g L S B C Y X N p Y y B T d G F 0 c y 9 B d X R v U m V t b 3 Z l Z E N v b H V t b n M x L n t j c y w x N X 0 m c X V v d D s s J n F 1 b 3 Q 7 U 2 V j d G l v b j E v T E F G I C 0 g Q m F z a W M g U 3 R h d H M v Q X V 0 b 1 J l b W 9 2 Z W R D b 2 x 1 b W 5 z M S 5 7 Y X Z n L D E 2 f S Z x d W 9 0 O y w m c X V v d D t T Z W N 0 a W 9 u M S 9 M Q U Y g L S B C Y X N p Y y B T d G F 0 c y 9 B d X R v U m V t b 3 Z l Z E N v b H V t b n M x L n t v Y n A s M T d 9 J n F 1 b 3 Q 7 L C Z x d W 9 0 O 1 N l Y 3 R p b 2 4 x L 0 x B R i A t I E J h c 2 l j I F N 0 Y X R z L 0 F 1 d G 9 S Z W 1 v d m V k Q 2 9 s d W 1 u c z E u e 3 N s Z y w x O H 0 m c X V v d D s s J n F 1 b 3 Q 7 U 2 V j d G l v b j E v T E F G I C 0 g Q m F z a W M g U 3 R h d H M v Q X V 0 b 1 J l b W 9 2 Z W R D b 2 x 1 b W 5 z M S 5 7 V G V h b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B R i U y M C 0 l M j B C Y X N p Y y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R i U y M C 0 l M j B C Y X N p Y y U y M F N 0 Y X R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G J T I w L S U y M E J h c 2 l j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Y l M j A t J T I w Q m F z a W M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R i U y M C 0 l M j B C Y X N p Y y U y M F N 0 Y X R z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U i U y M C 0 l M j B F e H R l b m R l Z C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U 0 N T d h Z T E t M T A 5 Y i 0 0 M D M 3 L W J h N m M t Y m Z i M m F m M 2 Q 4 Z W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w O C 0 x M V Q x N j o 1 M j o w M S 4 4 M j A w O D M 0 W i I g L z 4 8 R W 5 0 c n k g V H l w Z T 0 i R m l s b E N v b H V t b l R 5 c G V z I i B W Y W x 1 Z T 0 i c 0 J n W U d C Z 1 l H Q m d Z R 0 J n W U d C Z 1 l E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a G J w J n F 1 b 3 Q 7 L C Z x d W 9 0 O 3 N m J n F 1 b 3 Q 7 L C Z x d W 9 0 O 3 N o J n F 1 b 3 Q 7 L C Z x d W 9 0 O 3 R i J n F 1 b 3 Q 7 L C Z x d W 9 0 O 3 h i a C Z x d W 9 0 O y w m c X V v d D t o Z H A m c X V v d D s s J n F 1 b 3 Q 7 Z 2 8 m c X V v d D s s J n F 1 b 3 Q 7 Z m 8 m c X V v d D s s J n F 1 b 3 Q 7 Z 2 8 v Z m 8 m c X V v d D s s J n F 1 b 3 Q 7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S I C 0 g R X h 0 Z W 5 k Z W Q g U 3 R h d H M v Q X V 0 b 1 J l b W 9 2 Z W R D b 2 x 1 b W 5 z M S 5 7 I y w w f S Z x d W 9 0 O y w m c X V v d D t T Z W N 0 a W 9 u M S 9 O T 1 I g L S B F e H R l b m R l Z C B T d G F 0 c y 9 B d X R v U m V t b 3 Z l Z E N v b H V t b n M x L n t O Y W 1 l L D F 9 J n F 1 b 3 Q 7 L C Z x d W 9 0 O 1 N l Y 3 R p b 2 4 x L 0 5 P U i A t I E V 4 d G V u Z G V k I F N 0 Y X R z L 0 F 1 d G 9 S Z W 1 v d m V k Q 2 9 s d W 1 u c z E u e 1 l y L D J 9 J n F 1 b 3 Q 7 L C Z x d W 9 0 O 1 N l Y 3 R p b 2 4 x L 0 5 P U i A t I E V 4 d G V u Z G V k I F N 0 Y X R z L 0 F 1 d G 9 S Z W 1 v d m V k Q 2 9 s d W 1 u c z E u e 1 B v c y w z f S Z x d W 9 0 O y w m c X V v d D t T Z W N 0 a W 9 u M S 9 O T 1 I g L S B F e H R l b m R l Z C B T d G F 0 c y 9 B d X R v U m V t b 3 Z l Z E N v b H V t b n M x L n t n L D R 9 J n F 1 b 3 Q 7 L C Z x d W 9 0 O 1 N l Y 3 R p b 2 4 x L 0 5 P U i A t I E V 4 d G V u Z G V k I F N 0 Y X R z L 0 F 1 d G 9 S Z W 1 v d m V k Q 2 9 s d W 1 u c z E u e 2 h i c C w 1 f S Z x d W 9 0 O y w m c X V v d D t T Z W N 0 a W 9 u M S 9 O T 1 I g L S B F e H R l b m R l Z C B T d G F 0 c y 9 B d X R v U m V t b 3 Z l Z E N v b H V t b n M x L n t z Z i w 2 f S Z x d W 9 0 O y w m c X V v d D t T Z W N 0 a W 9 u M S 9 O T 1 I g L S B F e H R l b m R l Z C B T d G F 0 c y 9 B d X R v U m V t b 3 Z l Z E N v b H V t b n M x L n t z a C w 3 f S Z x d W 9 0 O y w m c X V v d D t T Z W N 0 a W 9 u M S 9 O T 1 I g L S B F e H R l b m R l Z C B T d G F 0 c y 9 B d X R v U m V t b 3 Z l Z E N v b H V t b n M x L n t 0 Y i w 4 f S Z x d W 9 0 O y w m c X V v d D t T Z W N 0 a W 9 u M S 9 O T 1 I g L S B F e H R l b m R l Z C B T d G F 0 c y 9 B d X R v U m V t b 3 Z l Z E N v b H V t b n M x L n t 4 Y m g s O X 0 m c X V v d D s s J n F 1 b 3 Q 7 U 2 V j d G l v b j E v T k 9 S I C 0 g R X h 0 Z W 5 k Z W Q g U 3 R h d H M v Q X V 0 b 1 J l b W 9 2 Z W R D b 2 x 1 b W 5 z M S 5 7 a G R w L D E w f S Z x d W 9 0 O y w m c X V v d D t T Z W N 0 a W 9 u M S 9 O T 1 I g L S B F e H R l b m R l Z C B T d G F 0 c y 9 B d X R v U m V t b 3 Z l Z E N v b H V t b n M x L n t n b y w x M X 0 m c X V v d D s s J n F 1 b 3 Q 7 U 2 V j d G l v b j E v T k 9 S I C 0 g R X h 0 Z W 5 k Z W Q g U 3 R h d H M v Q X V 0 b 1 J l b W 9 2 Z W R D b 2 x 1 b W 5 z M S 5 7 Z m 8 s M T J 9 J n F 1 b 3 Q 7 L C Z x d W 9 0 O 1 N l Y 3 R p b 2 4 x L 0 5 P U i A t I E V 4 d G V u Z G V k I F N 0 Y X R z L 0 F 1 d G 9 S Z W 1 v d m V k Q 2 9 s d W 1 u c z E u e 2 d v L 2 Z v L D E z f S Z x d W 9 0 O y w m c X V v d D t T Z W N 0 a W 9 u M S 9 O T 1 I g L S B F e H R l b m R l Z C B T d G F 0 c y 9 B d X R v U m V t b 3 Z l Z E N v b H V t b n M x L n t w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5 P U i A t I E V 4 d G V u Z G V k I F N 0 Y X R z L 0 F 1 d G 9 S Z W 1 v d m V k Q 2 9 s d W 1 u c z E u e y M s M H 0 m c X V v d D s s J n F 1 b 3 Q 7 U 2 V j d G l v b j E v T k 9 S I C 0 g R X h 0 Z W 5 k Z W Q g U 3 R h d H M v Q X V 0 b 1 J l b W 9 2 Z W R D b 2 x 1 b W 5 z M S 5 7 T m F t Z S w x f S Z x d W 9 0 O y w m c X V v d D t T Z W N 0 a W 9 u M S 9 O T 1 I g L S B F e H R l b m R l Z C B T d G F 0 c y 9 B d X R v U m V t b 3 Z l Z E N v b H V t b n M x L n t Z c i w y f S Z x d W 9 0 O y w m c X V v d D t T Z W N 0 a W 9 u M S 9 O T 1 I g L S B F e H R l b m R l Z C B T d G F 0 c y 9 B d X R v U m V t b 3 Z l Z E N v b H V t b n M x L n t Q b 3 M s M 3 0 m c X V v d D s s J n F 1 b 3 Q 7 U 2 V j d G l v b j E v T k 9 S I C 0 g R X h 0 Z W 5 k Z W Q g U 3 R h d H M v Q X V 0 b 1 J l b W 9 2 Z W R D b 2 x 1 b W 5 z M S 5 7 Z y w 0 f S Z x d W 9 0 O y w m c X V v d D t T Z W N 0 a W 9 u M S 9 O T 1 I g L S B F e H R l b m R l Z C B T d G F 0 c y 9 B d X R v U m V t b 3 Z l Z E N v b H V t b n M x L n t o Y n A s N X 0 m c X V v d D s s J n F 1 b 3 Q 7 U 2 V j d G l v b j E v T k 9 S I C 0 g R X h 0 Z W 5 k Z W Q g U 3 R h d H M v Q X V 0 b 1 J l b W 9 2 Z W R D b 2 x 1 b W 5 z M S 5 7 c 2 Y s N n 0 m c X V v d D s s J n F 1 b 3 Q 7 U 2 V j d G l v b j E v T k 9 S I C 0 g R X h 0 Z W 5 k Z W Q g U 3 R h d H M v Q X V 0 b 1 J l b W 9 2 Z W R D b 2 x 1 b W 5 z M S 5 7 c 2 g s N 3 0 m c X V v d D s s J n F 1 b 3 Q 7 U 2 V j d G l v b j E v T k 9 S I C 0 g R X h 0 Z W 5 k Z W Q g U 3 R h d H M v Q X V 0 b 1 J l b W 9 2 Z W R D b 2 x 1 b W 5 z M S 5 7 d G I s O H 0 m c X V v d D s s J n F 1 b 3 Q 7 U 2 V j d G l v b j E v T k 9 S I C 0 g R X h 0 Z W 5 k Z W Q g U 3 R h d H M v Q X V 0 b 1 J l b W 9 2 Z W R D b 2 x 1 b W 5 z M S 5 7 e G J o L D l 9 J n F 1 b 3 Q 7 L C Z x d W 9 0 O 1 N l Y 3 R p b 2 4 x L 0 5 P U i A t I E V 4 d G V u Z G V k I F N 0 Y X R z L 0 F 1 d G 9 S Z W 1 v d m V k Q 2 9 s d W 1 u c z E u e 2 h k c C w x M H 0 m c X V v d D s s J n F 1 b 3 Q 7 U 2 V j d G l v b j E v T k 9 S I C 0 g R X h 0 Z W 5 k Z W Q g U 3 R h d H M v Q X V 0 b 1 J l b W 9 2 Z W R D b 2 x 1 b W 5 z M S 5 7 Z 2 8 s M T F 9 J n F 1 b 3 Q 7 L C Z x d W 9 0 O 1 N l Y 3 R p b 2 4 x L 0 5 P U i A t I E V 4 d G V u Z G V k I F N 0 Y X R z L 0 F 1 d G 9 S Z W 1 v d m V k Q 2 9 s d W 1 u c z E u e 2 Z v L D E y f S Z x d W 9 0 O y w m c X V v d D t T Z W N 0 a W 9 u M S 9 O T 1 I g L S B F e H R l b m R l Z C B T d G F 0 c y 9 B d X R v U m V t b 3 Z l Z E N v b H V t b n M x L n t n b y 9 m b y w x M 3 0 m c X V v d D s s J n F 1 b 3 Q 7 U 2 V j d G l v b j E v T k 9 S I C 0 g R X h 0 Z W 5 k Z W Q g U 3 R h d H M v Q X V 0 b 1 J l b W 9 2 Z W R D b 2 x 1 b W 5 z M S 5 7 c G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1 I l M j A t J T I w R X h 0 Z W 5 k Z W Q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I l M j A t J T I w R X h 0 Z W 5 k Z W Q l M j B T d G F 0 c y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U i U y M C 0 l M j B F e H R l b m R l Z C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S J T I w L S U y M E V 4 d G V u Z G V k J T I w U 3 R h d H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I l M j A t J T I w Q m F z a W M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M z Q 3 N D E 4 L T N i Z W I t N D I 0 Y i 1 h M z M w L T M 3 Z T g 3 N T Q 2 O D h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T F U M T Y 6 N T I 6 M D E u O D A 4 M T E 1 N l o i I C 8 + P E V u d H J 5 I F R 5 c G U 9 I k Z p b G x F c n J v c k N v d W 5 0 I i B W Y W x 1 Z T 0 i b D A i I C 8 + P E V u d H J 5 I F R 5 c G U 9 I k Z p b G x D b 2 x 1 b W 5 U e X B l c y I g V m F s d W U 9 I n N C Z 1 l H Q m d Z R 0 J n W U d C Z 1 l H Q m d Z R 0 J n W U d C U V k 9 I i A v P j x F b n R y e S B U e X B l P S J G a W x s R X J y b 3 J D b 2 R l I i B W Y W x 1 Z T 0 i c 1 V u a 2 5 v d 2 4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n J n F 1 b 3 Q 7 L C Z x d W 9 0 O 2 F i J n F 1 b 3 Q 7 L C Z x d W 9 0 O 3 I m c X V v d D s s J n F 1 b 3 Q 7 a C Z x d W 9 0 O y w m c X V v d D s y Y i Z x d W 9 0 O y w m c X V v d D s z Y i Z x d W 9 0 O y w m c X V v d D t o c i Z x d W 9 0 O y w m c X V v d D t y Y m k m c X V v d D s s J n F 1 b 3 Q 7 Y m I m c X V v d D s s J n F 1 b 3 Q 7 a y Z x d W 9 0 O y w m c X V v d D t z Y i Z x d W 9 0 O y w m c X V v d D t j c y Z x d W 9 0 O y w m c X V v d D t h d m c m c X V v d D s s J n F 1 b 3 Q 7 b 2 J w J n F 1 b 3 Q 7 L C Z x d W 9 0 O 3 N s Z y Z x d W 9 0 O y w m c X V v d D t U Z W F t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U i A t I E J h c 2 l j I F N 0 Y X R z L 0 F 1 d G 9 S Z W 1 v d m V k Q 2 9 s d W 1 u c z E u e y M s M H 0 m c X V v d D s s J n F 1 b 3 Q 7 U 2 V j d G l v b j E v T k 9 S I C 0 g Q m F z a W M g U 3 R h d H M v Q X V 0 b 1 J l b W 9 2 Z W R D b 2 x 1 b W 5 z M S 5 7 T m F t Z S w x f S Z x d W 9 0 O y w m c X V v d D t T Z W N 0 a W 9 u M S 9 O T 1 I g L S B C Y X N p Y y B T d G F 0 c y 9 B d X R v U m V t b 3 Z l Z E N v b H V t b n M x L n t Z c i w y f S Z x d W 9 0 O y w m c X V v d D t T Z W N 0 a W 9 u M S 9 O T 1 I g L S B C Y X N p Y y B T d G F 0 c y 9 B d X R v U m V t b 3 Z l Z E N v b H V t b n M x L n t Q b 3 M s M 3 0 m c X V v d D s s J n F 1 b 3 Q 7 U 2 V j d G l v b j E v T k 9 S I C 0 g Q m F z a W M g U 3 R h d H M v Q X V 0 b 1 J l b W 9 2 Z W R D b 2 x 1 b W 5 z M S 5 7 Z y w 0 f S Z x d W 9 0 O y w m c X V v d D t T Z W N 0 a W 9 u M S 9 O T 1 I g L S B C Y X N p Y y B T d G F 0 c y 9 B d X R v U m V t b 3 Z l Z E N v b H V t b n M x L n t h Y i w 1 f S Z x d W 9 0 O y w m c X V v d D t T Z W N 0 a W 9 u M S 9 O T 1 I g L S B C Y X N p Y y B T d G F 0 c y 9 B d X R v U m V t b 3 Z l Z E N v b H V t b n M x L n t y L D Z 9 J n F 1 b 3 Q 7 L C Z x d W 9 0 O 1 N l Y 3 R p b 2 4 x L 0 5 P U i A t I E J h c 2 l j I F N 0 Y X R z L 0 F 1 d G 9 S Z W 1 v d m V k Q 2 9 s d W 1 u c z E u e 2 g s N 3 0 m c X V v d D s s J n F 1 b 3 Q 7 U 2 V j d G l v b j E v T k 9 S I C 0 g Q m F z a W M g U 3 R h d H M v Q X V 0 b 1 J l b W 9 2 Z W R D b 2 x 1 b W 5 z M S 5 7 M m I s O H 0 m c X V v d D s s J n F 1 b 3 Q 7 U 2 V j d G l v b j E v T k 9 S I C 0 g Q m F z a W M g U 3 R h d H M v Q X V 0 b 1 J l b W 9 2 Z W R D b 2 x 1 b W 5 z M S 5 7 M 2 I s O X 0 m c X V v d D s s J n F 1 b 3 Q 7 U 2 V j d G l v b j E v T k 9 S I C 0 g Q m F z a W M g U 3 R h d H M v Q X V 0 b 1 J l b W 9 2 Z W R D b 2 x 1 b W 5 z M S 5 7 a H I s M T B 9 J n F 1 b 3 Q 7 L C Z x d W 9 0 O 1 N l Y 3 R p b 2 4 x L 0 5 P U i A t I E J h c 2 l j I F N 0 Y X R z L 0 F 1 d G 9 S Z W 1 v d m V k Q 2 9 s d W 1 u c z E u e 3 J i a S w x M X 0 m c X V v d D s s J n F 1 b 3 Q 7 U 2 V j d G l v b j E v T k 9 S I C 0 g Q m F z a W M g U 3 R h d H M v Q X V 0 b 1 J l b W 9 2 Z W R D b 2 x 1 b W 5 z M S 5 7 Y m I s M T J 9 J n F 1 b 3 Q 7 L C Z x d W 9 0 O 1 N l Y 3 R p b 2 4 x L 0 5 P U i A t I E J h c 2 l j I F N 0 Y X R z L 0 F 1 d G 9 S Z W 1 v d m V k Q 2 9 s d W 1 u c z E u e 2 s s M T N 9 J n F 1 b 3 Q 7 L C Z x d W 9 0 O 1 N l Y 3 R p b 2 4 x L 0 5 P U i A t I E J h c 2 l j I F N 0 Y X R z L 0 F 1 d G 9 S Z W 1 v d m V k Q 2 9 s d W 1 u c z E u e 3 N i L D E 0 f S Z x d W 9 0 O y w m c X V v d D t T Z W N 0 a W 9 u M S 9 O T 1 I g L S B C Y X N p Y y B T d G F 0 c y 9 B d X R v U m V t b 3 Z l Z E N v b H V t b n M x L n t j c y w x N X 0 m c X V v d D s s J n F 1 b 3 Q 7 U 2 V j d G l v b j E v T k 9 S I C 0 g Q m F z a W M g U 3 R h d H M v Q X V 0 b 1 J l b W 9 2 Z W R D b 2 x 1 b W 5 z M S 5 7 Y X Z n L D E 2 f S Z x d W 9 0 O y w m c X V v d D t T Z W N 0 a W 9 u M S 9 O T 1 I g L S B C Y X N p Y y B T d G F 0 c y 9 B d X R v U m V t b 3 Z l Z E N v b H V t b n M x L n t v Y n A s M T d 9 J n F 1 b 3 Q 7 L C Z x d W 9 0 O 1 N l Y 3 R p b 2 4 x L 0 5 P U i A t I E J h c 2 l j I F N 0 Y X R z L 0 F 1 d G 9 S Z W 1 v d m V k Q 2 9 s d W 1 u c z E u e 3 N s Z y w x O H 0 m c X V v d D s s J n F 1 b 3 Q 7 U 2 V j d G l v b j E v T k 9 S I C 0 g Q m F z a W M g U 3 R h d H M v Q X V 0 b 1 J l b W 9 2 Z W R D b 2 x 1 b W 5 z M S 5 7 V G V h b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5 P U i A t I E J h c 2 l j I F N 0 Y X R z L 0 F 1 d G 9 S Z W 1 v d m V k Q 2 9 s d W 1 u c z E u e y M s M H 0 m c X V v d D s s J n F 1 b 3 Q 7 U 2 V j d G l v b j E v T k 9 S I C 0 g Q m F z a W M g U 3 R h d H M v Q X V 0 b 1 J l b W 9 2 Z W R D b 2 x 1 b W 5 z M S 5 7 T m F t Z S w x f S Z x d W 9 0 O y w m c X V v d D t T Z W N 0 a W 9 u M S 9 O T 1 I g L S B C Y X N p Y y B T d G F 0 c y 9 B d X R v U m V t b 3 Z l Z E N v b H V t b n M x L n t Z c i w y f S Z x d W 9 0 O y w m c X V v d D t T Z W N 0 a W 9 u M S 9 O T 1 I g L S B C Y X N p Y y B T d G F 0 c y 9 B d X R v U m V t b 3 Z l Z E N v b H V t b n M x L n t Q b 3 M s M 3 0 m c X V v d D s s J n F 1 b 3 Q 7 U 2 V j d G l v b j E v T k 9 S I C 0 g Q m F z a W M g U 3 R h d H M v Q X V 0 b 1 J l b W 9 2 Z W R D b 2 x 1 b W 5 z M S 5 7 Z y w 0 f S Z x d W 9 0 O y w m c X V v d D t T Z W N 0 a W 9 u M S 9 O T 1 I g L S B C Y X N p Y y B T d G F 0 c y 9 B d X R v U m V t b 3 Z l Z E N v b H V t b n M x L n t h Y i w 1 f S Z x d W 9 0 O y w m c X V v d D t T Z W N 0 a W 9 u M S 9 O T 1 I g L S B C Y X N p Y y B T d G F 0 c y 9 B d X R v U m V t b 3 Z l Z E N v b H V t b n M x L n t y L D Z 9 J n F 1 b 3 Q 7 L C Z x d W 9 0 O 1 N l Y 3 R p b 2 4 x L 0 5 P U i A t I E J h c 2 l j I F N 0 Y X R z L 0 F 1 d G 9 S Z W 1 v d m V k Q 2 9 s d W 1 u c z E u e 2 g s N 3 0 m c X V v d D s s J n F 1 b 3 Q 7 U 2 V j d G l v b j E v T k 9 S I C 0 g Q m F z a W M g U 3 R h d H M v Q X V 0 b 1 J l b W 9 2 Z W R D b 2 x 1 b W 5 z M S 5 7 M m I s O H 0 m c X V v d D s s J n F 1 b 3 Q 7 U 2 V j d G l v b j E v T k 9 S I C 0 g Q m F z a W M g U 3 R h d H M v Q X V 0 b 1 J l b W 9 2 Z W R D b 2 x 1 b W 5 z M S 5 7 M 2 I s O X 0 m c X V v d D s s J n F 1 b 3 Q 7 U 2 V j d G l v b j E v T k 9 S I C 0 g Q m F z a W M g U 3 R h d H M v Q X V 0 b 1 J l b W 9 2 Z W R D b 2 x 1 b W 5 z M S 5 7 a H I s M T B 9 J n F 1 b 3 Q 7 L C Z x d W 9 0 O 1 N l Y 3 R p b 2 4 x L 0 5 P U i A t I E J h c 2 l j I F N 0 Y X R z L 0 F 1 d G 9 S Z W 1 v d m V k Q 2 9 s d W 1 u c z E u e 3 J i a S w x M X 0 m c X V v d D s s J n F 1 b 3 Q 7 U 2 V j d G l v b j E v T k 9 S I C 0 g Q m F z a W M g U 3 R h d H M v Q X V 0 b 1 J l b W 9 2 Z W R D b 2 x 1 b W 5 z M S 5 7 Y m I s M T J 9 J n F 1 b 3 Q 7 L C Z x d W 9 0 O 1 N l Y 3 R p b 2 4 x L 0 5 P U i A t I E J h c 2 l j I F N 0 Y X R z L 0 F 1 d G 9 S Z W 1 v d m V k Q 2 9 s d W 1 u c z E u e 2 s s M T N 9 J n F 1 b 3 Q 7 L C Z x d W 9 0 O 1 N l Y 3 R p b 2 4 x L 0 5 P U i A t I E J h c 2 l j I F N 0 Y X R z L 0 F 1 d G 9 S Z W 1 v d m V k Q 2 9 s d W 1 u c z E u e 3 N i L D E 0 f S Z x d W 9 0 O y w m c X V v d D t T Z W N 0 a W 9 u M S 9 O T 1 I g L S B C Y X N p Y y B T d G F 0 c y 9 B d X R v U m V t b 3 Z l Z E N v b H V t b n M x L n t j c y w x N X 0 m c X V v d D s s J n F 1 b 3 Q 7 U 2 V j d G l v b j E v T k 9 S I C 0 g Q m F z a W M g U 3 R h d H M v Q X V 0 b 1 J l b W 9 2 Z W R D b 2 x 1 b W 5 z M S 5 7 Y X Z n L D E 2 f S Z x d W 9 0 O y w m c X V v d D t T Z W N 0 a W 9 u M S 9 O T 1 I g L S B C Y X N p Y y B T d G F 0 c y 9 B d X R v U m V t b 3 Z l Z E N v b H V t b n M x L n t v Y n A s M T d 9 J n F 1 b 3 Q 7 L C Z x d W 9 0 O 1 N l Y 3 R p b 2 4 x L 0 5 P U i A t I E J h c 2 l j I F N 0 Y X R z L 0 F 1 d G 9 S Z W 1 v d m V k Q 2 9 s d W 1 u c z E u e 3 N s Z y w x O H 0 m c X V v d D s s J n F 1 b 3 Q 7 U 2 V j d G l v b j E v T k 9 S I C 0 g Q m F z a W M g U 3 R h d H M v Q X V 0 b 1 J l b W 9 2 Z W R D b 2 x 1 b W 5 z M S 5 7 V G V h b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U i U y M C 0 l M j B C Y X N p Y y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U i U y M C 0 l M j B C Y X N p Y y U y M F N 0 Y X R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S J T I w L S U y M E J h c 2 l j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I l M j A t J T I w Q m F z a W M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U i U y M C 0 l M j B C Y X N p Y y U y M F N 0 Y X R z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i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V i N 2 N j M z k t N j V m Z S 0 0 N 2 Y x L W F k O W Y t O D R i N D I y M D R m Y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1 M j o w M S 4 4 M z U w N D M y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R W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Y W I m c X V v d D s s J n F 1 b 3 Q 7 c i Z x d W 9 0 O y w m c X V v d D t o J n F 1 b 3 Q 7 L C Z x d W 9 0 O z J i J n F 1 b 3 Q 7 L C Z x d W 9 0 O z N i J n F 1 b 3 Q 7 L C Z x d W 9 0 O 2 h y J n F 1 b 3 Q 7 L C Z x d W 9 0 O 3 J i a S Z x d W 9 0 O y w m c X V v d D t i Y i Z x d W 9 0 O y w m c X V v d D t r J n F 1 b 3 Q 7 L C Z x d W 9 0 O 3 N i J n F 1 b 3 Q 7 L C Z x d W 9 0 O 2 N z J n F 1 b 3 Q 7 L C Z x d W 9 0 O 2 F 2 Z y Z x d W 9 0 O y w m c X V v d D t v Y n A m c X V v d D s s J n F 1 b 3 Q 7 c 2 x n J n F 1 b 3 Q 7 L C Z x d W 9 0 O 1 R l Y W 0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S I C 0 g Q m F z a W M g U 3 R h d H M v Q X V 0 b 1 J l b W 9 2 Z W R D b 2 x 1 b W 5 z M S 5 7 I y w w f S Z x d W 9 0 O y w m c X V v d D t T Z W N 0 a W 9 u M S 9 U R V I g L S B C Y X N p Y y B T d G F 0 c y 9 B d X R v U m V t b 3 Z l Z E N v b H V t b n M x L n t O Y W 1 l L D F 9 J n F 1 b 3 Q 7 L C Z x d W 9 0 O 1 N l Y 3 R p b 2 4 x L 1 R F U i A t I E J h c 2 l j I F N 0 Y X R z L 0 F 1 d G 9 S Z W 1 v d m V k Q 2 9 s d W 1 u c z E u e 1 l y L D J 9 J n F 1 b 3 Q 7 L C Z x d W 9 0 O 1 N l Y 3 R p b 2 4 x L 1 R F U i A t I E J h c 2 l j I F N 0 Y X R z L 0 F 1 d G 9 S Z W 1 v d m V k Q 2 9 s d W 1 u c z E u e 1 B v c y w z f S Z x d W 9 0 O y w m c X V v d D t T Z W N 0 a W 9 u M S 9 U R V I g L S B C Y X N p Y y B T d G F 0 c y 9 B d X R v U m V t b 3 Z l Z E N v b H V t b n M x L n t n L D R 9 J n F 1 b 3 Q 7 L C Z x d W 9 0 O 1 N l Y 3 R p b 2 4 x L 1 R F U i A t I E J h c 2 l j I F N 0 Y X R z L 0 F 1 d G 9 S Z W 1 v d m V k Q 2 9 s d W 1 u c z E u e 2 F i L D V 9 J n F 1 b 3 Q 7 L C Z x d W 9 0 O 1 N l Y 3 R p b 2 4 x L 1 R F U i A t I E J h c 2 l j I F N 0 Y X R z L 0 F 1 d G 9 S Z W 1 v d m V k Q 2 9 s d W 1 u c z E u e 3 I s N n 0 m c X V v d D s s J n F 1 b 3 Q 7 U 2 V j d G l v b j E v V E V S I C 0 g Q m F z a W M g U 3 R h d H M v Q X V 0 b 1 J l b W 9 2 Z W R D b 2 x 1 b W 5 z M S 5 7 a C w 3 f S Z x d W 9 0 O y w m c X V v d D t T Z W N 0 a W 9 u M S 9 U R V I g L S B C Y X N p Y y B T d G F 0 c y 9 B d X R v U m V t b 3 Z l Z E N v b H V t b n M x L n s y Y i w 4 f S Z x d W 9 0 O y w m c X V v d D t T Z W N 0 a W 9 u M S 9 U R V I g L S B C Y X N p Y y B T d G F 0 c y 9 B d X R v U m V t b 3 Z l Z E N v b H V t b n M x L n s z Y i w 5 f S Z x d W 9 0 O y w m c X V v d D t T Z W N 0 a W 9 u M S 9 U R V I g L S B C Y X N p Y y B T d G F 0 c y 9 B d X R v U m V t b 3 Z l Z E N v b H V t b n M x L n t o c i w x M H 0 m c X V v d D s s J n F 1 b 3 Q 7 U 2 V j d G l v b j E v V E V S I C 0 g Q m F z a W M g U 3 R h d H M v Q X V 0 b 1 J l b W 9 2 Z W R D b 2 x 1 b W 5 z M S 5 7 c m J p L D E x f S Z x d W 9 0 O y w m c X V v d D t T Z W N 0 a W 9 u M S 9 U R V I g L S B C Y X N p Y y B T d G F 0 c y 9 B d X R v U m V t b 3 Z l Z E N v b H V t b n M x L n t i Y i w x M n 0 m c X V v d D s s J n F 1 b 3 Q 7 U 2 V j d G l v b j E v V E V S I C 0 g Q m F z a W M g U 3 R h d H M v Q X V 0 b 1 J l b W 9 2 Z W R D b 2 x 1 b W 5 z M S 5 7 a y w x M 3 0 m c X V v d D s s J n F 1 b 3 Q 7 U 2 V j d G l v b j E v V E V S I C 0 g Q m F z a W M g U 3 R h d H M v Q X V 0 b 1 J l b W 9 2 Z W R D b 2 x 1 b W 5 z M S 5 7 c 2 I s M T R 9 J n F 1 b 3 Q 7 L C Z x d W 9 0 O 1 N l Y 3 R p b 2 4 x L 1 R F U i A t I E J h c 2 l j I F N 0 Y X R z L 0 F 1 d G 9 S Z W 1 v d m V k Q 2 9 s d W 1 u c z E u e 2 N z L D E 1 f S Z x d W 9 0 O y w m c X V v d D t T Z W N 0 a W 9 u M S 9 U R V I g L S B C Y X N p Y y B T d G F 0 c y 9 B d X R v U m V t b 3 Z l Z E N v b H V t b n M x L n t h d m c s M T Z 9 J n F 1 b 3 Q 7 L C Z x d W 9 0 O 1 N l Y 3 R p b 2 4 x L 1 R F U i A t I E J h c 2 l j I F N 0 Y X R z L 0 F 1 d G 9 S Z W 1 v d m V k Q 2 9 s d W 1 u c z E u e 2 9 i c C w x N 3 0 m c X V v d D s s J n F 1 b 3 Q 7 U 2 V j d G l v b j E v V E V S I C 0 g Q m F z a W M g U 3 R h d H M v Q X V 0 b 1 J l b W 9 2 Z W R D b 2 x 1 b W 5 z M S 5 7 c 2 x n L D E 4 f S Z x d W 9 0 O y w m c X V v d D t T Z W N 0 a W 9 u M S 9 U R V I g L S B C Y X N p Y y B T d G F 0 c y 9 B d X R v U m V t b 3 Z l Z E N v b H V t b n M x L n t U Z W F t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E V S I C 0 g Q m F z a W M g U 3 R h d H M v Q X V 0 b 1 J l b W 9 2 Z W R D b 2 x 1 b W 5 z M S 5 7 I y w w f S Z x d W 9 0 O y w m c X V v d D t T Z W N 0 a W 9 u M S 9 U R V I g L S B C Y X N p Y y B T d G F 0 c y 9 B d X R v U m V t b 3 Z l Z E N v b H V t b n M x L n t O Y W 1 l L D F 9 J n F 1 b 3 Q 7 L C Z x d W 9 0 O 1 N l Y 3 R p b 2 4 x L 1 R F U i A t I E J h c 2 l j I F N 0 Y X R z L 0 F 1 d G 9 S Z W 1 v d m V k Q 2 9 s d W 1 u c z E u e 1 l y L D J 9 J n F 1 b 3 Q 7 L C Z x d W 9 0 O 1 N l Y 3 R p b 2 4 x L 1 R F U i A t I E J h c 2 l j I F N 0 Y X R z L 0 F 1 d G 9 S Z W 1 v d m V k Q 2 9 s d W 1 u c z E u e 1 B v c y w z f S Z x d W 9 0 O y w m c X V v d D t T Z W N 0 a W 9 u M S 9 U R V I g L S B C Y X N p Y y B T d G F 0 c y 9 B d X R v U m V t b 3 Z l Z E N v b H V t b n M x L n t n L D R 9 J n F 1 b 3 Q 7 L C Z x d W 9 0 O 1 N l Y 3 R p b 2 4 x L 1 R F U i A t I E J h c 2 l j I F N 0 Y X R z L 0 F 1 d G 9 S Z W 1 v d m V k Q 2 9 s d W 1 u c z E u e 2 F i L D V 9 J n F 1 b 3 Q 7 L C Z x d W 9 0 O 1 N l Y 3 R p b 2 4 x L 1 R F U i A t I E J h c 2 l j I F N 0 Y X R z L 0 F 1 d G 9 S Z W 1 v d m V k Q 2 9 s d W 1 u c z E u e 3 I s N n 0 m c X V v d D s s J n F 1 b 3 Q 7 U 2 V j d G l v b j E v V E V S I C 0 g Q m F z a W M g U 3 R h d H M v Q X V 0 b 1 J l b W 9 2 Z W R D b 2 x 1 b W 5 z M S 5 7 a C w 3 f S Z x d W 9 0 O y w m c X V v d D t T Z W N 0 a W 9 u M S 9 U R V I g L S B C Y X N p Y y B T d G F 0 c y 9 B d X R v U m V t b 3 Z l Z E N v b H V t b n M x L n s y Y i w 4 f S Z x d W 9 0 O y w m c X V v d D t T Z W N 0 a W 9 u M S 9 U R V I g L S B C Y X N p Y y B T d G F 0 c y 9 B d X R v U m V t b 3 Z l Z E N v b H V t b n M x L n s z Y i w 5 f S Z x d W 9 0 O y w m c X V v d D t T Z W N 0 a W 9 u M S 9 U R V I g L S B C Y X N p Y y B T d G F 0 c y 9 B d X R v U m V t b 3 Z l Z E N v b H V t b n M x L n t o c i w x M H 0 m c X V v d D s s J n F 1 b 3 Q 7 U 2 V j d G l v b j E v V E V S I C 0 g Q m F z a W M g U 3 R h d H M v Q X V 0 b 1 J l b W 9 2 Z W R D b 2 x 1 b W 5 z M S 5 7 c m J p L D E x f S Z x d W 9 0 O y w m c X V v d D t T Z W N 0 a W 9 u M S 9 U R V I g L S B C Y X N p Y y B T d G F 0 c y 9 B d X R v U m V t b 3 Z l Z E N v b H V t b n M x L n t i Y i w x M n 0 m c X V v d D s s J n F 1 b 3 Q 7 U 2 V j d G l v b j E v V E V S I C 0 g Q m F z a W M g U 3 R h d H M v Q X V 0 b 1 J l b W 9 2 Z W R D b 2 x 1 b W 5 z M S 5 7 a y w x M 3 0 m c X V v d D s s J n F 1 b 3 Q 7 U 2 V j d G l v b j E v V E V S I C 0 g Q m F z a W M g U 3 R h d H M v Q X V 0 b 1 J l b W 9 2 Z W R D b 2 x 1 b W 5 z M S 5 7 c 2 I s M T R 9 J n F 1 b 3 Q 7 L C Z x d W 9 0 O 1 N l Y 3 R p b 2 4 x L 1 R F U i A t I E J h c 2 l j I F N 0 Y X R z L 0 F 1 d G 9 S Z W 1 v d m V k Q 2 9 s d W 1 u c z E u e 2 N z L D E 1 f S Z x d W 9 0 O y w m c X V v d D t T Z W N 0 a W 9 u M S 9 U R V I g L S B C Y X N p Y y B T d G F 0 c y 9 B d X R v U m V t b 3 Z l Z E N v b H V t b n M x L n t h d m c s M T Z 9 J n F 1 b 3 Q 7 L C Z x d W 9 0 O 1 N l Y 3 R p b 2 4 x L 1 R F U i A t I E J h c 2 l j I F N 0 Y X R z L 0 F 1 d G 9 S Z W 1 v d m V k Q 2 9 s d W 1 u c z E u e 2 9 i c C w x N 3 0 m c X V v d D s s J n F 1 b 3 Q 7 U 2 V j d G l v b j E v V E V S I C 0 g Q m F z a W M g U 3 R h d H M v Q X V 0 b 1 J l b W 9 2 Z W R D b 2 x 1 b W 5 z M S 5 7 c 2 x n L D E 4 f S Z x d W 9 0 O y w m c X V v d D t T Z W N 0 a W 9 u M S 9 U R V I g L S B C Y X N p Y y B T d G F 0 c y 9 B d X R v U m V t b 3 Z l Z E N v b H V t b n M x L n t U Z W F t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S J T I w L S U y M E J h c 2 l j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S J T I w L S U y M E J h c 2 l j J T I w U 3 R h d H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I l M j A t J T I w Q m F z a W M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i U y M C 0 l M j B C Y X N p Y y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S J T I w L S U y M E J h c 2 l j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S J T I w L S U y M E V 4 d G V u Z G V k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B l Z W R j Y i 0 5 M W Y w L T Q x Y j c t Y T B l M S 1 m N z R i Z G U x N 2 M 5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T G F z d F V w Z G F 0 Z W Q i I F Z h b H V l P S J k M j A y N C 0 w N i 0 y O V Q y M D o w M D o 0 M y 4 2 M z g w M T E x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F U i U y M C 0 l M j B F e H R l b m R l Z C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i U y M C 0 l M j B F e H R l b m R l Z C U y M F N 0 Y X R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S J T I w L S U y M E V 4 d G V u Z G V k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I l M j A t J T I w R X h 0 Z W 5 k Z W Q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C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l i N T V m Y 2 M t M z d j Z C 0 0 M G N m L W I x Z m I t M j g 2 M j M x Y j U 4 N z k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1 M j o w M S 4 4 N D g w M D k 2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R W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Y W I m c X V v d D s s J n F 1 b 3 Q 7 c i Z x d W 9 0 O y w m c X V v d D t o J n F 1 b 3 Q 7 L C Z x d W 9 0 O z J i J n F 1 b 3 Q 7 L C Z x d W 9 0 O z N i J n F 1 b 3 Q 7 L C Z x d W 9 0 O 2 h y J n F 1 b 3 Q 7 L C Z x d W 9 0 O 3 J i a S Z x d W 9 0 O y w m c X V v d D t i Y i Z x d W 9 0 O y w m c X V v d D t r J n F 1 b 3 Q 7 L C Z x d W 9 0 O 3 N i J n F 1 b 3 Q 7 L C Z x d W 9 0 O 2 N z J n F 1 b 3 Q 7 L C Z x d W 9 0 O 2 F 2 Z y Z x d W 9 0 O y w m c X V v d D t v Y n A m c X V v d D s s J n F 1 b 3 Q 7 c 2 x n J n F 1 b 3 Q 7 L C Z x d W 9 0 O 1 R l Y W 0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V C A t I E J h c 2 l j I F N 0 Y X R z L 0 F 1 d G 9 S Z W 1 v d m V k Q 2 9 s d W 1 u c z E u e y M s M H 0 m c X V v d D s s J n F 1 b 3 Q 7 U 2 V j d G l v b j E v Q U x U I C 0 g Q m F z a W M g U 3 R h d H M v Q X V 0 b 1 J l b W 9 2 Z W R D b 2 x 1 b W 5 z M S 5 7 T m F t Z S w x f S Z x d W 9 0 O y w m c X V v d D t T Z W N 0 a W 9 u M S 9 B T F Q g L S B C Y X N p Y y B T d G F 0 c y 9 B d X R v U m V t b 3 Z l Z E N v b H V t b n M x L n t Z c i w y f S Z x d W 9 0 O y w m c X V v d D t T Z W N 0 a W 9 u M S 9 B T F Q g L S B C Y X N p Y y B T d G F 0 c y 9 B d X R v U m V t b 3 Z l Z E N v b H V t b n M x L n t Q b 3 M s M 3 0 m c X V v d D s s J n F 1 b 3 Q 7 U 2 V j d G l v b j E v Q U x U I C 0 g Q m F z a W M g U 3 R h d H M v Q X V 0 b 1 J l b W 9 2 Z W R D b 2 x 1 b W 5 z M S 5 7 Z y w 0 f S Z x d W 9 0 O y w m c X V v d D t T Z W N 0 a W 9 u M S 9 B T F Q g L S B C Y X N p Y y B T d G F 0 c y 9 B d X R v U m V t b 3 Z l Z E N v b H V t b n M x L n t h Y i w 1 f S Z x d W 9 0 O y w m c X V v d D t T Z W N 0 a W 9 u M S 9 B T F Q g L S B C Y X N p Y y B T d G F 0 c y 9 B d X R v U m V t b 3 Z l Z E N v b H V t b n M x L n t y L D Z 9 J n F 1 b 3 Q 7 L C Z x d W 9 0 O 1 N l Y 3 R p b 2 4 x L 0 F M V C A t I E J h c 2 l j I F N 0 Y X R z L 0 F 1 d G 9 S Z W 1 v d m V k Q 2 9 s d W 1 u c z E u e 2 g s N 3 0 m c X V v d D s s J n F 1 b 3 Q 7 U 2 V j d G l v b j E v Q U x U I C 0 g Q m F z a W M g U 3 R h d H M v Q X V 0 b 1 J l b W 9 2 Z W R D b 2 x 1 b W 5 z M S 5 7 M m I s O H 0 m c X V v d D s s J n F 1 b 3 Q 7 U 2 V j d G l v b j E v Q U x U I C 0 g Q m F z a W M g U 3 R h d H M v Q X V 0 b 1 J l b W 9 2 Z W R D b 2 x 1 b W 5 z M S 5 7 M 2 I s O X 0 m c X V v d D s s J n F 1 b 3 Q 7 U 2 V j d G l v b j E v Q U x U I C 0 g Q m F z a W M g U 3 R h d H M v Q X V 0 b 1 J l b W 9 2 Z W R D b 2 x 1 b W 5 z M S 5 7 a H I s M T B 9 J n F 1 b 3 Q 7 L C Z x d W 9 0 O 1 N l Y 3 R p b 2 4 x L 0 F M V C A t I E J h c 2 l j I F N 0 Y X R z L 0 F 1 d G 9 S Z W 1 v d m V k Q 2 9 s d W 1 u c z E u e 3 J i a S w x M X 0 m c X V v d D s s J n F 1 b 3 Q 7 U 2 V j d G l v b j E v Q U x U I C 0 g Q m F z a W M g U 3 R h d H M v Q X V 0 b 1 J l b W 9 2 Z W R D b 2 x 1 b W 5 z M S 5 7 Y m I s M T J 9 J n F 1 b 3 Q 7 L C Z x d W 9 0 O 1 N l Y 3 R p b 2 4 x L 0 F M V C A t I E J h c 2 l j I F N 0 Y X R z L 0 F 1 d G 9 S Z W 1 v d m V k Q 2 9 s d W 1 u c z E u e 2 s s M T N 9 J n F 1 b 3 Q 7 L C Z x d W 9 0 O 1 N l Y 3 R p b 2 4 x L 0 F M V C A t I E J h c 2 l j I F N 0 Y X R z L 0 F 1 d G 9 S Z W 1 v d m V k Q 2 9 s d W 1 u c z E u e 3 N i L D E 0 f S Z x d W 9 0 O y w m c X V v d D t T Z W N 0 a W 9 u M S 9 B T F Q g L S B C Y X N p Y y B T d G F 0 c y 9 B d X R v U m V t b 3 Z l Z E N v b H V t b n M x L n t j c y w x N X 0 m c X V v d D s s J n F 1 b 3 Q 7 U 2 V j d G l v b j E v Q U x U I C 0 g Q m F z a W M g U 3 R h d H M v Q X V 0 b 1 J l b W 9 2 Z W R D b 2 x 1 b W 5 z M S 5 7 Y X Z n L D E 2 f S Z x d W 9 0 O y w m c X V v d D t T Z W N 0 a W 9 u M S 9 B T F Q g L S B C Y X N p Y y B T d G F 0 c y 9 B d X R v U m V t b 3 Z l Z E N v b H V t b n M x L n t v Y n A s M T d 9 J n F 1 b 3 Q 7 L C Z x d W 9 0 O 1 N l Y 3 R p b 2 4 x L 0 F M V C A t I E J h c 2 l j I F N 0 Y X R z L 0 F 1 d G 9 S Z W 1 v d m V k Q 2 9 s d W 1 u c z E u e 3 N s Z y w x O H 0 m c X V v d D s s J n F 1 b 3 Q 7 U 2 V j d G l v b j E v Q U x U I C 0 g Q m F z a W M g U 3 R h d H M v Q X V 0 b 1 J l b W 9 2 Z W R D b 2 x 1 b W 5 z M S 5 7 V G V h b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F M V C A t I E J h c 2 l j I F N 0 Y X R z L 0 F 1 d G 9 S Z W 1 v d m V k Q 2 9 s d W 1 u c z E u e y M s M H 0 m c X V v d D s s J n F 1 b 3 Q 7 U 2 V j d G l v b j E v Q U x U I C 0 g Q m F z a W M g U 3 R h d H M v Q X V 0 b 1 J l b W 9 2 Z W R D b 2 x 1 b W 5 z M S 5 7 T m F t Z S w x f S Z x d W 9 0 O y w m c X V v d D t T Z W N 0 a W 9 u M S 9 B T F Q g L S B C Y X N p Y y B T d G F 0 c y 9 B d X R v U m V t b 3 Z l Z E N v b H V t b n M x L n t Z c i w y f S Z x d W 9 0 O y w m c X V v d D t T Z W N 0 a W 9 u M S 9 B T F Q g L S B C Y X N p Y y B T d G F 0 c y 9 B d X R v U m V t b 3 Z l Z E N v b H V t b n M x L n t Q b 3 M s M 3 0 m c X V v d D s s J n F 1 b 3 Q 7 U 2 V j d G l v b j E v Q U x U I C 0 g Q m F z a W M g U 3 R h d H M v Q X V 0 b 1 J l b W 9 2 Z W R D b 2 x 1 b W 5 z M S 5 7 Z y w 0 f S Z x d W 9 0 O y w m c X V v d D t T Z W N 0 a W 9 u M S 9 B T F Q g L S B C Y X N p Y y B T d G F 0 c y 9 B d X R v U m V t b 3 Z l Z E N v b H V t b n M x L n t h Y i w 1 f S Z x d W 9 0 O y w m c X V v d D t T Z W N 0 a W 9 u M S 9 B T F Q g L S B C Y X N p Y y B T d G F 0 c y 9 B d X R v U m V t b 3 Z l Z E N v b H V t b n M x L n t y L D Z 9 J n F 1 b 3 Q 7 L C Z x d W 9 0 O 1 N l Y 3 R p b 2 4 x L 0 F M V C A t I E J h c 2 l j I F N 0 Y X R z L 0 F 1 d G 9 S Z W 1 v d m V k Q 2 9 s d W 1 u c z E u e 2 g s N 3 0 m c X V v d D s s J n F 1 b 3 Q 7 U 2 V j d G l v b j E v Q U x U I C 0 g Q m F z a W M g U 3 R h d H M v Q X V 0 b 1 J l b W 9 2 Z W R D b 2 x 1 b W 5 z M S 5 7 M m I s O H 0 m c X V v d D s s J n F 1 b 3 Q 7 U 2 V j d G l v b j E v Q U x U I C 0 g Q m F z a W M g U 3 R h d H M v Q X V 0 b 1 J l b W 9 2 Z W R D b 2 x 1 b W 5 z M S 5 7 M 2 I s O X 0 m c X V v d D s s J n F 1 b 3 Q 7 U 2 V j d G l v b j E v Q U x U I C 0 g Q m F z a W M g U 3 R h d H M v Q X V 0 b 1 J l b W 9 2 Z W R D b 2 x 1 b W 5 z M S 5 7 a H I s M T B 9 J n F 1 b 3 Q 7 L C Z x d W 9 0 O 1 N l Y 3 R p b 2 4 x L 0 F M V C A t I E J h c 2 l j I F N 0 Y X R z L 0 F 1 d G 9 S Z W 1 v d m V k Q 2 9 s d W 1 u c z E u e 3 J i a S w x M X 0 m c X V v d D s s J n F 1 b 3 Q 7 U 2 V j d G l v b j E v Q U x U I C 0 g Q m F z a W M g U 3 R h d H M v Q X V 0 b 1 J l b W 9 2 Z W R D b 2 x 1 b W 5 z M S 5 7 Y m I s M T J 9 J n F 1 b 3 Q 7 L C Z x d W 9 0 O 1 N l Y 3 R p b 2 4 x L 0 F M V C A t I E J h c 2 l j I F N 0 Y X R z L 0 F 1 d G 9 S Z W 1 v d m V k Q 2 9 s d W 1 u c z E u e 2 s s M T N 9 J n F 1 b 3 Q 7 L C Z x d W 9 0 O 1 N l Y 3 R p b 2 4 x L 0 F M V C A t I E J h c 2 l j I F N 0 Y X R z L 0 F 1 d G 9 S Z W 1 v d m V k Q 2 9 s d W 1 u c z E u e 3 N i L D E 0 f S Z x d W 9 0 O y w m c X V v d D t T Z W N 0 a W 9 u M S 9 B T F Q g L S B C Y X N p Y y B T d G F 0 c y 9 B d X R v U m V t b 3 Z l Z E N v b H V t b n M x L n t j c y w x N X 0 m c X V v d D s s J n F 1 b 3 Q 7 U 2 V j d G l v b j E v Q U x U I C 0 g Q m F z a W M g U 3 R h d H M v Q X V 0 b 1 J l b W 9 2 Z W R D b 2 x 1 b W 5 z M S 5 7 Y X Z n L D E 2 f S Z x d W 9 0 O y w m c X V v d D t T Z W N 0 a W 9 u M S 9 B T F Q g L S B C Y X N p Y y B T d G F 0 c y 9 B d X R v U m V t b 3 Z l Z E N v b H V t b n M x L n t v Y n A s M T d 9 J n F 1 b 3 Q 7 L C Z x d W 9 0 O 1 N l Y 3 R p b 2 4 x L 0 F M V C A t I E J h c 2 l j I F N 0 Y X R z L 0 F 1 d G 9 S Z W 1 v d m V k Q 2 9 s d W 1 u c z E u e 3 N s Z y w x O H 0 m c X V v d D s s J n F 1 b 3 Q 7 U 2 V j d G l v b j E v Q U x U I C 0 g Q m F z a W M g U 3 R h d H M v Q X V 0 b 1 J l b W 9 2 Z W R D b 2 x 1 b W 5 z M S 5 7 V G V h b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V C U y M C 0 l M j B C Y X N p Y y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C U y M C 0 l M j B C Y X N p Y y U y M F N 0 Y X R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J T I w L S U y M E J h c 2 l j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Q l M j A t J T I w Q m F z a W M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C U y M C 0 l M j B C Y X N p Y y U y M F N 0 Y X R z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C U y M C 0 l M j B F e H R l b m R l Z C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4 O G F l Y j I t M j c z M C 0 0 M m I 4 L T h m Z j k t Y T N j N D E 4 Z D c y M m V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w O C 0 x M V Q x N j o 1 M j o w M S 4 4 N j I 5 N j k 0 W i I g L z 4 8 R W 5 0 c n k g V H l w Z T 0 i R m l s b E N v b H V t b l R 5 c G V z I i B W Y W x 1 Z T 0 i c 0 J n W U d C Z 1 l H Q m d Z R 0 J n W U d C Z 1 l E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a G J w J n F 1 b 3 Q 7 L C Z x d W 9 0 O 3 N m J n F 1 b 3 Q 7 L C Z x d W 9 0 O 3 N o J n F 1 b 3 Q 7 L C Z x d W 9 0 O 3 R i J n F 1 b 3 Q 7 L C Z x d W 9 0 O 3 h i a C Z x d W 9 0 O y w m c X V v d D t o Z H A m c X V v d D s s J n F 1 b 3 Q 7 Z 2 8 m c X V v d D s s J n F 1 b 3 Q 7 Z m 8 m c X V v d D s s J n F 1 b 3 Q 7 Z 2 8 v Z m 8 m c X V v d D s s J n F 1 b 3 Q 7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I C 0 g R X h 0 Z W 5 k Z W Q g U 3 R h d H M v Q X V 0 b 1 J l b W 9 2 Z W R D b 2 x 1 b W 5 z M S 5 7 I y w w f S Z x d W 9 0 O y w m c X V v d D t T Z W N 0 a W 9 u M S 9 B T F Q g L S B F e H R l b m R l Z C B T d G F 0 c y 9 B d X R v U m V t b 3 Z l Z E N v b H V t b n M x L n t O Y W 1 l L D F 9 J n F 1 b 3 Q 7 L C Z x d W 9 0 O 1 N l Y 3 R p b 2 4 x L 0 F M V C A t I E V 4 d G V u Z G V k I F N 0 Y X R z L 0 F 1 d G 9 S Z W 1 v d m V k Q 2 9 s d W 1 u c z E u e 1 l y L D J 9 J n F 1 b 3 Q 7 L C Z x d W 9 0 O 1 N l Y 3 R p b 2 4 x L 0 F M V C A t I E V 4 d G V u Z G V k I F N 0 Y X R z L 0 F 1 d G 9 S Z W 1 v d m V k Q 2 9 s d W 1 u c z E u e 1 B v c y w z f S Z x d W 9 0 O y w m c X V v d D t T Z W N 0 a W 9 u M S 9 B T F Q g L S B F e H R l b m R l Z C B T d G F 0 c y 9 B d X R v U m V t b 3 Z l Z E N v b H V t b n M x L n t n L D R 9 J n F 1 b 3 Q 7 L C Z x d W 9 0 O 1 N l Y 3 R p b 2 4 x L 0 F M V C A t I E V 4 d G V u Z G V k I F N 0 Y X R z L 0 F 1 d G 9 S Z W 1 v d m V k Q 2 9 s d W 1 u c z E u e 2 h i c C w 1 f S Z x d W 9 0 O y w m c X V v d D t T Z W N 0 a W 9 u M S 9 B T F Q g L S B F e H R l b m R l Z C B T d G F 0 c y 9 B d X R v U m V t b 3 Z l Z E N v b H V t b n M x L n t z Z i w 2 f S Z x d W 9 0 O y w m c X V v d D t T Z W N 0 a W 9 u M S 9 B T F Q g L S B F e H R l b m R l Z C B T d G F 0 c y 9 B d X R v U m V t b 3 Z l Z E N v b H V t b n M x L n t z a C w 3 f S Z x d W 9 0 O y w m c X V v d D t T Z W N 0 a W 9 u M S 9 B T F Q g L S B F e H R l b m R l Z C B T d G F 0 c y 9 B d X R v U m V t b 3 Z l Z E N v b H V t b n M x L n t 0 Y i w 4 f S Z x d W 9 0 O y w m c X V v d D t T Z W N 0 a W 9 u M S 9 B T F Q g L S B F e H R l b m R l Z C B T d G F 0 c y 9 B d X R v U m V t b 3 Z l Z E N v b H V t b n M x L n t 4 Y m g s O X 0 m c X V v d D s s J n F 1 b 3 Q 7 U 2 V j d G l v b j E v Q U x U I C 0 g R X h 0 Z W 5 k Z W Q g U 3 R h d H M v Q X V 0 b 1 J l b W 9 2 Z W R D b 2 x 1 b W 5 z M S 5 7 a G R w L D E w f S Z x d W 9 0 O y w m c X V v d D t T Z W N 0 a W 9 u M S 9 B T F Q g L S B F e H R l b m R l Z C B T d G F 0 c y 9 B d X R v U m V t b 3 Z l Z E N v b H V t b n M x L n t n b y w x M X 0 m c X V v d D s s J n F 1 b 3 Q 7 U 2 V j d G l v b j E v Q U x U I C 0 g R X h 0 Z W 5 k Z W Q g U 3 R h d H M v Q X V 0 b 1 J l b W 9 2 Z W R D b 2 x 1 b W 5 z M S 5 7 Z m 8 s M T J 9 J n F 1 b 3 Q 7 L C Z x d W 9 0 O 1 N l Y 3 R p b 2 4 x L 0 F M V C A t I E V 4 d G V u Z G V k I F N 0 Y X R z L 0 F 1 d G 9 S Z W 1 v d m V k Q 2 9 s d W 1 u c z E u e 2 d v L 2 Z v L D E z f S Z x d W 9 0 O y w m c X V v d D t T Z W N 0 a W 9 u M S 9 B T F Q g L S B F e H R l b m R l Z C B T d G F 0 c y 9 B d X R v U m V t b 3 Z l Z E N v b H V t b n M x L n t w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M V C A t I E V 4 d G V u Z G V k I F N 0 Y X R z L 0 F 1 d G 9 S Z W 1 v d m V k Q 2 9 s d W 1 u c z E u e y M s M H 0 m c X V v d D s s J n F 1 b 3 Q 7 U 2 V j d G l v b j E v Q U x U I C 0 g R X h 0 Z W 5 k Z W Q g U 3 R h d H M v Q X V 0 b 1 J l b W 9 2 Z W R D b 2 x 1 b W 5 z M S 5 7 T m F t Z S w x f S Z x d W 9 0 O y w m c X V v d D t T Z W N 0 a W 9 u M S 9 B T F Q g L S B F e H R l b m R l Z C B T d G F 0 c y 9 B d X R v U m V t b 3 Z l Z E N v b H V t b n M x L n t Z c i w y f S Z x d W 9 0 O y w m c X V v d D t T Z W N 0 a W 9 u M S 9 B T F Q g L S B F e H R l b m R l Z C B T d G F 0 c y 9 B d X R v U m V t b 3 Z l Z E N v b H V t b n M x L n t Q b 3 M s M 3 0 m c X V v d D s s J n F 1 b 3 Q 7 U 2 V j d G l v b j E v Q U x U I C 0 g R X h 0 Z W 5 k Z W Q g U 3 R h d H M v Q X V 0 b 1 J l b W 9 2 Z W R D b 2 x 1 b W 5 z M S 5 7 Z y w 0 f S Z x d W 9 0 O y w m c X V v d D t T Z W N 0 a W 9 u M S 9 B T F Q g L S B F e H R l b m R l Z C B T d G F 0 c y 9 B d X R v U m V t b 3 Z l Z E N v b H V t b n M x L n t o Y n A s N X 0 m c X V v d D s s J n F 1 b 3 Q 7 U 2 V j d G l v b j E v Q U x U I C 0 g R X h 0 Z W 5 k Z W Q g U 3 R h d H M v Q X V 0 b 1 J l b W 9 2 Z W R D b 2 x 1 b W 5 z M S 5 7 c 2 Y s N n 0 m c X V v d D s s J n F 1 b 3 Q 7 U 2 V j d G l v b j E v Q U x U I C 0 g R X h 0 Z W 5 k Z W Q g U 3 R h d H M v Q X V 0 b 1 J l b W 9 2 Z W R D b 2 x 1 b W 5 z M S 5 7 c 2 g s N 3 0 m c X V v d D s s J n F 1 b 3 Q 7 U 2 V j d G l v b j E v Q U x U I C 0 g R X h 0 Z W 5 k Z W Q g U 3 R h d H M v Q X V 0 b 1 J l b W 9 2 Z W R D b 2 x 1 b W 5 z M S 5 7 d G I s O H 0 m c X V v d D s s J n F 1 b 3 Q 7 U 2 V j d G l v b j E v Q U x U I C 0 g R X h 0 Z W 5 k Z W Q g U 3 R h d H M v Q X V 0 b 1 J l b W 9 2 Z W R D b 2 x 1 b W 5 z M S 5 7 e G J o L D l 9 J n F 1 b 3 Q 7 L C Z x d W 9 0 O 1 N l Y 3 R p b 2 4 x L 0 F M V C A t I E V 4 d G V u Z G V k I F N 0 Y X R z L 0 F 1 d G 9 S Z W 1 v d m V k Q 2 9 s d W 1 u c z E u e 2 h k c C w x M H 0 m c X V v d D s s J n F 1 b 3 Q 7 U 2 V j d G l v b j E v Q U x U I C 0 g R X h 0 Z W 5 k Z W Q g U 3 R h d H M v Q X V 0 b 1 J l b W 9 2 Z W R D b 2 x 1 b W 5 z M S 5 7 Z 2 8 s M T F 9 J n F 1 b 3 Q 7 L C Z x d W 9 0 O 1 N l Y 3 R p b 2 4 x L 0 F M V C A t I E V 4 d G V u Z G V k I F N 0 Y X R z L 0 F 1 d G 9 S Z W 1 v d m V k Q 2 9 s d W 1 u c z E u e 2 Z v L D E y f S Z x d W 9 0 O y w m c X V v d D t T Z W N 0 a W 9 u M S 9 B T F Q g L S B F e H R l b m R l Z C B T d G F 0 c y 9 B d X R v U m V t b 3 Z l Z E N v b H V t b n M x L n t n b y 9 m b y w x M 3 0 m c X V v d D s s J n F 1 b 3 Q 7 U 2 V j d G l v b j E v Q U x U I C 0 g R X h 0 Z W 5 k Z W Q g U 3 R h d H M v Q X V 0 b 1 J l b W 9 2 Z W R D b 2 x 1 b W 5 z M S 5 7 c G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F Q l M j A t J T I w R X h 0 Z W 5 k Z W Q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Q l M j A t J T I w R X h 0 Z W 5 k Z W Q l M j B T d G F 0 c y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C U y M C 0 l M j B F e H R l b m R l Z C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J T I w L S U y M E V 4 d G V u Z G V k J T I w U 3 R h d H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E J h c 2 l j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m Y x O W U 1 N i 0 1 M T l i L T Q 2 Y j M t Y T I 3 N S 0 3 M T J j N 2 U 3 Z G Z k M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U y O j A x L j U y M j g 3 N j R a I i A v P j x F b n R y e S B U e X B l P S J G a W x s R X J y b 3 J D b 3 V u d C I g V m F s d W U 9 I m w w I i A v P j x F b n R y e S B U e X B l P S J G a W x s Q 2 9 s d W 1 u V H l w Z X M i I F Z h b H V l P S J z Q X d Z R 0 J n W U d C Z 1 l H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U m s m c X V v d D s s J n F 1 b 3 Q 7 T m F t Z S Z x d W 9 0 O y w m c X V v d D t n c C Z x d W 9 0 O y w m c X V v d D t h Y i Z x d W 9 0 O y w m c X V v d D t y J n F 1 b 3 Q 7 L C Z x d W 9 0 O 2 g m c X V v d D s s J n F 1 b 3 Q 7 M m I m c X V v d D s s J n F 1 b 3 Q 7 M 2 I m c X V v d D s s J n F 1 b 3 Q 7 a H I m c X V v d D s s J n F 1 b 3 Q 7 c m J p J n F 1 b 3 Q 7 L C Z x d W 9 0 O 2 J i J n F 1 b 3 Q 7 L C Z x d W 9 0 O 2 s m c X V v d D s s J n F 1 b 3 Q 7 c 2 I m c X V v d D s s J n F 1 b 3 Q 7 Y 3 M m c X V v d D s s J n F 1 b 3 Q 7 Y X Z n J n F 1 b 3 Q 7 L C Z x d W 9 0 O 2 9 i c C Z x d W 9 0 O y w m c X V v d D t z b G c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M I C 0 g Q m F z a W M g U 3 R h d H M v Q X V 0 b 1 J l b W 9 2 Z W R D b 2 x 1 b W 5 z M S 5 7 U m s s M H 0 m c X V v d D s s J n F 1 b 3 Q 7 U 2 V j d G l v b j E v U E w g L S B C Y X N p Y y B T d G F 0 c y 9 B d X R v U m V t b 3 Z l Z E N v b H V t b n M x L n t O Y W 1 l L D F 9 J n F 1 b 3 Q 7 L C Z x d W 9 0 O 1 N l Y 3 R p b 2 4 x L 1 B M I C 0 g Q m F z a W M g U 3 R h d H M v Q X V 0 b 1 J l b W 9 2 Z W R D b 2 x 1 b W 5 z M S 5 7 Z 3 A s M n 0 m c X V v d D s s J n F 1 b 3 Q 7 U 2 V j d G l v b j E v U E w g L S B C Y X N p Y y B T d G F 0 c y 9 B d X R v U m V t b 3 Z l Z E N v b H V t b n M x L n t h Y i w z f S Z x d W 9 0 O y w m c X V v d D t T Z W N 0 a W 9 u M S 9 Q T C A t I E J h c 2 l j I F N 0 Y X R z L 0 F 1 d G 9 S Z W 1 v d m V k Q 2 9 s d W 1 u c z E u e 3 I s N H 0 m c X V v d D s s J n F 1 b 3 Q 7 U 2 V j d G l v b j E v U E w g L S B C Y X N p Y y B T d G F 0 c y 9 B d X R v U m V t b 3 Z l Z E N v b H V t b n M x L n t o L D V 9 J n F 1 b 3 Q 7 L C Z x d W 9 0 O 1 N l Y 3 R p b 2 4 x L 1 B M I C 0 g Q m F z a W M g U 3 R h d H M v Q X V 0 b 1 J l b W 9 2 Z W R D b 2 x 1 b W 5 z M S 5 7 M m I s N n 0 m c X V v d D s s J n F 1 b 3 Q 7 U 2 V j d G l v b j E v U E w g L S B C Y X N p Y y B T d G F 0 c y 9 B d X R v U m V t b 3 Z l Z E N v b H V t b n M x L n s z Y i w 3 f S Z x d W 9 0 O y w m c X V v d D t T Z W N 0 a W 9 u M S 9 Q T C A t I E J h c 2 l j I F N 0 Y X R z L 0 F 1 d G 9 S Z W 1 v d m V k Q 2 9 s d W 1 u c z E u e 2 h y L D h 9 J n F 1 b 3 Q 7 L C Z x d W 9 0 O 1 N l Y 3 R p b 2 4 x L 1 B M I C 0 g Q m F z a W M g U 3 R h d H M v Q X V 0 b 1 J l b W 9 2 Z W R D b 2 x 1 b W 5 z M S 5 7 c m J p L D l 9 J n F 1 b 3 Q 7 L C Z x d W 9 0 O 1 N l Y 3 R p b 2 4 x L 1 B M I C 0 g Q m F z a W M g U 3 R h d H M v Q X V 0 b 1 J l b W 9 2 Z W R D b 2 x 1 b W 5 z M S 5 7 Y m I s M T B 9 J n F 1 b 3 Q 7 L C Z x d W 9 0 O 1 N l Y 3 R p b 2 4 x L 1 B M I C 0 g Q m F z a W M g U 3 R h d H M v Q X V 0 b 1 J l b W 9 2 Z W R D b 2 x 1 b W 5 z M S 5 7 a y w x M X 0 m c X V v d D s s J n F 1 b 3 Q 7 U 2 V j d G l v b j E v U E w g L S B C Y X N p Y y B T d G F 0 c y 9 B d X R v U m V t b 3 Z l Z E N v b H V t b n M x L n t z Y i w x M n 0 m c X V v d D s s J n F 1 b 3 Q 7 U 2 V j d G l v b j E v U E w g L S B C Y X N p Y y B T d G F 0 c y 9 B d X R v U m V t b 3 Z l Z E N v b H V t b n M x L n t j c y w x M 3 0 m c X V v d D s s J n F 1 b 3 Q 7 U 2 V j d G l v b j E v U E w g L S B C Y X N p Y y B T d G F 0 c y 9 B d X R v U m V t b 3 Z l Z E N v b H V t b n M x L n t h d m c s M T R 9 J n F 1 b 3 Q 7 L C Z x d W 9 0 O 1 N l Y 3 R p b 2 4 x L 1 B M I C 0 g Q m F z a W M g U 3 R h d H M v Q X V 0 b 1 J l b W 9 2 Z W R D b 2 x 1 b W 5 z M S 5 7 b 2 J w L D E 1 f S Z x d W 9 0 O y w m c X V v d D t T Z W N 0 a W 9 u M S 9 Q T C A t I E J h c 2 l j I F N 0 Y X R z L 0 F 1 d G 9 S Z W 1 v d m V k Q 2 9 s d W 1 u c z E u e 3 N s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B M I C 0 g Q m F z a W M g U 3 R h d H M v Q X V 0 b 1 J l b W 9 2 Z W R D b 2 x 1 b W 5 z M S 5 7 U m s s M H 0 m c X V v d D s s J n F 1 b 3 Q 7 U 2 V j d G l v b j E v U E w g L S B C Y X N p Y y B T d G F 0 c y 9 B d X R v U m V t b 3 Z l Z E N v b H V t b n M x L n t O Y W 1 l L D F 9 J n F 1 b 3 Q 7 L C Z x d W 9 0 O 1 N l Y 3 R p b 2 4 x L 1 B M I C 0 g Q m F z a W M g U 3 R h d H M v Q X V 0 b 1 J l b W 9 2 Z W R D b 2 x 1 b W 5 z M S 5 7 Z 3 A s M n 0 m c X V v d D s s J n F 1 b 3 Q 7 U 2 V j d G l v b j E v U E w g L S B C Y X N p Y y B T d G F 0 c y 9 B d X R v U m V t b 3 Z l Z E N v b H V t b n M x L n t h Y i w z f S Z x d W 9 0 O y w m c X V v d D t T Z W N 0 a W 9 u M S 9 Q T C A t I E J h c 2 l j I F N 0 Y X R z L 0 F 1 d G 9 S Z W 1 v d m V k Q 2 9 s d W 1 u c z E u e 3 I s N H 0 m c X V v d D s s J n F 1 b 3 Q 7 U 2 V j d G l v b j E v U E w g L S B C Y X N p Y y B T d G F 0 c y 9 B d X R v U m V t b 3 Z l Z E N v b H V t b n M x L n t o L D V 9 J n F 1 b 3 Q 7 L C Z x d W 9 0 O 1 N l Y 3 R p b 2 4 x L 1 B M I C 0 g Q m F z a W M g U 3 R h d H M v Q X V 0 b 1 J l b W 9 2 Z W R D b 2 x 1 b W 5 z M S 5 7 M m I s N n 0 m c X V v d D s s J n F 1 b 3 Q 7 U 2 V j d G l v b j E v U E w g L S B C Y X N p Y y B T d G F 0 c y 9 B d X R v U m V t b 3 Z l Z E N v b H V t b n M x L n s z Y i w 3 f S Z x d W 9 0 O y w m c X V v d D t T Z W N 0 a W 9 u M S 9 Q T C A t I E J h c 2 l j I F N 0 Y X R z L 0 F 1 d G 9 S Z W 1 v d m V k Q 2 9 s d W 1 u c z E u e 2 h y L D h 9 J n F 1 b 3 Q 7 L C Z x d W 9 0 O 1 N l Y 3 R p b 2 4 x L 1 B M I C 0 g Q m F z a W M g U 3 R h d H M v Q X V 0 b 1 J l b W 9 2 Z W R D b 2 x 1 b W 5 z M S 5 7 c m J p L D l 9 J n F 1 b 3 Q 7 L C Z x d W 9 0 O 1 N l Y 3 R p b 2 4 x L 1 B M I C 0 g Q m F z a W M g U 3 R h d H M v Q X V 0 b 1 J l b W 9 2 Z W R D b 2 x 1 b W 5 z M S 5 7 Y m I s M T B 9 J n F 1 b 3 Q 7 L C Z x d W 9 0 O 1 N l Y 3 R p b 2 4 x L 1 B M I C 0 g Q m F z a W M g U 3 R h d H M v Q X V 0 b 1 J l b W 9 2 Z W R D b 2 x 1 b W 5 z M S 5 7 a y w x M X 0 m c X V v d D s s J n F 1 b 3 Q 7 U 2 V j d G l v b j E v U E w g L S B C Y X N p Y y B T d G F 0 c y 9 B d X R v U m V t b 3 Z l Z E N v b H V t b n M x L n t z Y i w x M n 0 m c X V v d D s s J n F 1 b 3 Q 7 U 2 V j d G l v b j E v U E w g L S B C Y X N p Y y B T d G F 0 c y 9 B d X R v U m V t b 3 Z l Z E N v b H V t b n M x L n t j c y w x M 3 0 m c X V v d D s s J n F 1 b 3 Q 7 U 2 V j d G l v b j E v U E w g L S B C Y X N p Y y B T d G F 0 c y 9 B d X R v U m V t b 3 Z l Z E N v b H V t b n M x L n t h d m c s M T R 9 J n F 1 b 3 Q 7 L C Z x d W 9 0 O 1 N l Y 3 R p b 2 4 x L 1 B M I C 0 g Q m F z a W M g U 3 R h d H M v Q X V 0 b 1 J l b W 9 2 Z W R D b 2 x 1 b W 5 z M S 5 7 b 2 J w L D E 1 f S Z x d W 9 0 O y w m c X V v d D t T Z W N 0 a W 9 u M S 9 Q T C A t I E J h c 2 l j I F N 0 Y X R z L 0 F 1 d G 9 S Z W 1 v d m V k Q 2 9 s d W 1 u c z E u e 3 N s Z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0 l M j A t J T I w Q m F z a W M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E J h c 2 l j J T I w U 3 R h d H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E J h c 2 l j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E V 4 d G V u Z G V k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D F h N W Q 4 Z i 0 w M W I w L T R m Z W U t Y W I w M S 0 5 N G N h Y j V k M W M 2 M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U y O j A x L j U z N D g 0 N D R a I i A v P j x F b n R y e S B U e X B l P S J G a W x s R X J y b 3 J D b 3 V u d C I g V m F s d W U 9 I m w w I i A v P j x F b n R y e S B U e X B l P S J G a W x s Q 2 9 s d W 1 u V H l w Z X M i I F Z h b H V l P S J z Q X d Z R 0 J n W U d B d 0 1 H Q m d Z R 0 F 3 P T 0 i I C 8 + P E V u d H J 5 I F R 5 c G U 9 I k Z p b G x F c n J v c k N v Z G U i I F Z h b H V l P S J z V W 5 r b m 9 3 b i I g L z 4 8 R W 5 0 c n k g V H l w Z T 0 i R m l s b E N v b H V t b k 5 h b W V z I i B W Y W x 1 Z T 0 i c 1 s m c X V v d D t S a y Z x d W 9 0 O y w m c X V v d D t O Y W 1 l J n F 1 b 3 Q 7 L C Z x d W 9 0 O 2 d w J n F 1 b 3 Q 7 L C Z x d W 9 0 O 2 h i c C Z x d W 9 0 O y w m c X V v d D t z Z i Z x d W 9 0 O y w m c X V v d D t z a C Z x d W 9 0 O y w m c X V v d D t 0 Y i Z x d W 9 0 O y w m c X V v d D t 4 Y m g m c X V v d D s s J n F 1 b 3 Q 7 a G R w J n F 1 b 3 Q 7 L C Z x d W 9 0 O 2 d v J n F 1 b 3 Q 7 L C Z x d W 9 0 O 2 Z v J n F 1 b 3 Q 7 L C Z x d W 9 0 O 2 d v L 2 Z v J n F 1 b 3 Q 7 L C Z x d W 9 0 O 3 B h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C A t I E V 4 d G V u Z G V k I F N 0 Y X R z L 0 F 1 d G 9 S Z W 1 v d m V k Q 2 9 s d W 1 u c z E u e 1 J r L D B 9 J n F 1 b 3 Q 7 L C Z x d W 9 0 O 1 N l Y 3 R p b 2 4 x L 1 B M I C 0 g R X h 0 Z W 5 k Z W Q g U 3 R h d H M v Q X V 0 b 1 J l b W 9 2 Z W R D b 2 x 1 b W 5 z M S 5 7 T m F t Z S w x f S Z x d W 9 0 O y w m c X V v d D t T Z W N 0 a W 9 u M S 9 Q T C A t I E V 4 d G V u Z G V k I F N 0 Y X R z L 0 F 1 d G 9 S Z W 1 v d m V k Q 2 9 s d W 1 u c z E u e 2 d w L D J 9 J n F 1 b 3 Q 7 L C Z x d W 9 0 O 1 N l Y 3 R p b 2 4 x L 1 B M I C 0 g R X h 0 Z W 5 k Z W Q g U 3 R h d H M v Q X V 0 b 1 J l b W 9 2 Z W R D b 2 x 1 b W 5 z M S 5 7 a G J w L D N 9 J n F 1 b 3 Q 7 L C Z x d W 9 0 O 1 N l Y 3 R p b 2 4 x L 1 B M I C 0 g R X h 0 Z W 5 k Z W Q g U 3 R h d H M v Q X V 0 b 1 J l b W 9 2 Z W R D b 2 x 1 b W 5 z M S 5 7 c 2 Y s N H 0 m c X V v d D s s J n F 1 b 3 Q 7 U 2 V j d G l v b j E v U E w g L S B F e H R l b m R l Z C B T d G F 0 c y 9 B d X R v U m V t b 3 Z l Z E N v b H V t b n M x L n t z a C w 1 f S Z x d W 9 0 O y w m c X V v d D t T Z W N 0 a W 9 u M S 9 Q T C A t I E V 4 d G V u Z G V k I F N 0 Y X R z L 0 F 1 d G 9 S Z W 1 v d m V k Q 2 9 s d W 1 u c z E u e 3 R i L D Z 9 J n F 1 b 3 Q 7 L C Z x d W 9 0 O 1 N l Y 3 R p b 2 4 x L 1 B M I C 0 g R X h 0 Z W 5 k Z W Q g U 3 R h d H M v Q X V 0 b 1 J l b W 9 2 Z W R D b 2 x 1 b W 5 z M S 5 7 e G J o L D d 9 J n F 1 b 3 Q 7 L C Z x d W 9 0 O 1 N l Y 3 R p b 2 4 x L 1 B M I C 0 g R X h 0 Z W 5 k Z W Q g U 3 R h d H M v Q X V 0 b 1 J l b W 9 2 Z W R D b 2 x 1 b W 5 z M S 5 7 a G R w L D h 9 J n F 1 b 3 Q 7 L C Z x d W 9 0 O 1 N l Y 3 R p b 2 4 x L 1 B M I C 0 g R X h 0 Z W 5 k Z W Q g U 3 R h d H M v Q X V 0 b 1 J l b W 9 2 Z W R D b 2 x 1 b W 5 z M S 5 7 Z 2 8 s O X 0 m c X V v d D s s J n F 1 b 3 Q 7 U 2 V j d G l v b j E v U E w g L S B F e H R l b m R l Z C B T d G F 0 c y 9 B d X R v U m V t b 3 Z l Z E N v b H V t b n M x L n t m b y w x M H 0 m c X V v d D s s J n F 1 b 3 Q 7 U 2 V j d G l v b j E v U E w g L S B F e H R l b m R l Z C B T d G F 0 c y 9 B d X R v U m V t b 3 Z l Z E N v b H V t b n M x L n t n b y 9 m b y w x M X 0 m c X V v d D s s J n F 1 b 3 Q 7 U 2 V j d G l v b j E v U E w g L S B F e H R l b m R l Z C B T d G F 0 c y 9 B d X R v U m V t b 3 Z l Z E N v b H V t b n M x L n t w Y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M I C 0 g R X h 0 Z W 5 k Z W Q g U 3 R h d H M v Q X V 0 b 1 J l b W 9 2 Z W R D b 2 x 1 b W 5 z M S 5 7 U m s s M H 0 m c X V v d D s s J n F 1 b 3 Q 7 U 2 V j d G l v b j E v U E w g L S B F e H R l b m R l Z C B T d G F 0 c y 9 B d X R v U m V t b 3 Z l Z E N v b H V t b n M x L n t O Y W 1 l L D F 9 J n F 1 b 3 Q 7 L C Z x d W 9 0 O 1 N l Y 3 R p b 2 4 x L 1 B M I C 0 g R X h 0 Z W 5 k Z W Q g U 3 R h d H M v Q X V 0 b 1 J l b W 9 2 Z W R D b 2 x 1 b W 5 z M S 5 7 Z 3 A s M n 0 m c X V v d D s s J n F 1 b 3 Q 7 U 2 V j d G l v b j E v U E w g L S B F e H R l b m R l Z C B T d G F 0 c y 9 B d X R v U m V t b 3 Z l Z E N v b H V t b n M x L n t o Y n A s M 3 0 m c X V v d D s s J n F 1 b 3 Q 7 U 2 V j d G l v b j E v U E w g L S B F e H R l b m R l Z C B T d G F 0 c y 9 B d X R v U m V t b 3 Z l Z E N v b H V t b n M x L n t z Z i w 0 f S Z x d W 9 0 O y w m c X V v d D t T Z W N 0 a W 9 u M S 9 Q T C A t I E V 4 d G V u Z G V k I F N 0 Y X R z L 0 F 1 d G 9 S Z W 1 v d m V k Q 2 9 s d W 1 u c z E u e 3 N o L D V 9 J n F 1 b 3 Q 7 L C Z x d W 9 0 O 1 N l Y 3 R p b 2 4 x L 1 B M I C 0 g R X h 0 Z W 5 k Z W Q g U 3 R h d H M v Q X V 0 b 1 J l b W 9 2 Z W R D b 2 x 1 b W 5 z M S 5 7 d G I s N n 0 m c X V v d D s s J n F 1 b 3 Q 7 U 2 V j d G l v b j E v U E w g L S B F e H R l b m R l Z C B T d G F 0 c y 9 B d X R v U m V t b 3 Z l Z E N v b H V t b n M x L n t 4 Y m g s N 3 0 m c X V v d D s s J n F 1 b 3 Q 7 U 2 V j d G l v b j E v U E w g L S B F e H R l b m R l Z C B T d G F 0 c y 9 B d X R v U m V t b 3 Z l Z E N v b H V t b n M x L n t o Z H A s O H 0 m c X V v d D s s J n F 1 b 3 Q 7 U 2 V j d G l v b j E v U E w g L S B F e H R l b m R l Z C B T d G F 0 c y 9 B d X R v U m V t b 3 Z l Z E N v b H V t b n M x L n t n b y w 5 f S Z x d W 9 0 O y w m c X V v d D t T Z W N 0 a W 9 u M S 9 Q T C A t I E V 4 d G V u Z G V k I F N 0 Y X R z L 0 F 1 d G 9 S Z W 1 v d m V k Q 2 9 s d W 1 u c z E u e 2 Z v L D E w f S Z x d W 9 0 O y w m c X V v d D t T Z W N 0 a W 9 u M S 9 Q T C A t I E V 4 d G V u Z G V k I F N 0 Y X R z L 0 F 1 d G 9 S Z W 1 v d m V k Q 2 9 s d W 1 u c z E u e 2 d v L 2 Z v L D E x f S Z x d W 9 0 O y w m c X V v d D t T Z W N 0 a W 9 u M S 9 Q T C A t I E V 4 d G V u Z G V k I F N 0 Y X R z L 0 F 1 d G 9 S Z W 1 v d m V k Q 2 9 s d W 1 u c z E u e 3 B h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S U y M C 0 l M j B F e H R l b m R l Z C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R X h 0 Z W 5 k Z W Q l M j B T d G F 0 c y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R X h 0 Z W 5 k Z W Q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D k 0 N m N j Y i 0 z N D Q x L T Q x N j A t O D A x M i 1 k O T g z N z E z M T R k N j k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Q 2 9 s d W 1 u I i B W Y W x 1 Z T 0 i b D E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T a G V l d C I g V m F s d W U 9 I n N U Z W F t I C 0 g S G l 0 d G l u Z y B E Y X R h I i A v P j x F b n R y e S B U e X B l P S J G a W x s T 2 J q Z W N 0 V H l w Z S I g V m F s d W U 9 I n N D b 2 5 u Z W N 0 a W 9 u T 2 5 s e S I g L z 4 8 R W 5 0 c n k g V H l w Z T 0 i R m l s b E x h c 3 R V c G R h d G V k I i B W Y W x 1 Z T 0 i Z D I w M j Q t M D g t M T F U M T Y 6 N T I 6 M D E u N D c x M D E 1 N V o i I C 8 + P E V u d H J 5 I F R 5 c G U 9 I k Z p b G x F c n J v c k N v d W 5 0 I i B W Y W x 1 Z T 0 i b D A i I C 8 + P E V u d H J 5 I F R 5 c G U 9 I k Z p b G x D b 2 x 1 b W 5 U e X B l c y I g V m F s d W U 9 I n N C Z 1 l H Q X d N R k F 3 T U Z C U U 1 G Q X d N R E F 3 T U R C U U 1 B Q X d B R E F 3 Q U Z C U V V G Q l F V R E F 3 T U R B d 0 1 E Q X d V R k J R P T 0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0 N v b m Z l c m V u Y 2 U m c X V v d D s s J n F 1 b 3 Q 7 R G l 2 a X N p b 2 4 m c X V v d D s s J n F 1 b 3 Q 7 R y Z x d W 9 0 O y w m c X V v d D t Q Q S Z x d W 9 0 O y w m c X V v d D t Q Q S 9 H J n F 1 b 3 Q 7 L C Z x d W 9 0 O 0 F C J n F 1 b 3 Q 7 L C Z x d W 9 0 O 1 I m c X V v d D s s J n F 1 b 3 Q 7 U i 9 H J n F 1 b 3 Q 7 L C Z x d W 9 0 O 1 I v U E E m c X V v d D s s J n F 1 b 3 Q 7 S C Z x d W 9 0 O y w m c X V v d D t I L 0 c m c X V v d D s s J n F 1 b 3 Q 7 M U I m c X V v d D s s J n F 1 b 3 Q 7 M k I m c X V v d D s s J n F 1 b 3 Q 7 M 0 I m c X V v d D s s J n F 1 b 3 Q 7 S F I m c X V v d D s s J n F 1 b 3 Q 7 U k J J J n F 1 b 3 Q 7 L C Z x d W 9 0 O 0 J C J n F 1 b 3 Q 7 L C Z x d W 9 0 O 0 J C J S Z x d W 9 0 O y w m c X V v d D t L J n F 1 b 3 Q 7 L C Z x d W 9 0 O 0 s l J n F 1 b 3 Q 7 L C Z x d W 9 0 O 1 R U T y Z x d W 9 0 O y w m c X V v d D t U V E 8 l J n F 1 b 3 Q 7 L C Z x d W 9 0 O 1 N C J n F 1 b 3 Q 7 L C Z x d W 9 0 O 0 N T J n F 1 b 3 Q 7 L C Z x d W 9 0 O 1 N C J S Z x d W 9 0 O y w m c X V v d D t B V k c m c X V v d D s s J n F 1 b 3 Q 7 T 0 J Q J n F 1 b 3 Q 7 L C Z x d W 9 0 O 1 N M R y Z x d W 9 0 O y w m c X V v d D t P U F M m c X V v d D s s J n F 1 b 3 Q 7 Q k F C S V A m c X V v d D s s J n F 1 b 3 Q 7 S V N P J n F 1 b 3 Q 7 L C Z x d W 9 0 O 0 h C U C Z x d W 9 0 O y w m c X V v d D t T R i Z x d W 9 0 O y w m c X V v d D t T S C Z x d W 9 0 O y w m c X V v d D t U Q i Z x d W 9 0 O y w m c X V v d D t Y Q k g m c X V v d D s s J n F 1 b 3 Q 7 S E R Q J n F 1 b 3 Q 7 L C Z x d W 9 0 O 0 d P J n F 1 b 3 Q 7 L C Z x d W 9 0 O 0 Z P J n F 1 b 3 Q 7 L C Z x d W 9 0 O 0 d P L 0 Z P J n F 1 b 3 Q 7 L C Z x d W 9 0 O 3 d P Q k E m c X V v d D s s J n F 1 b 3 Q 7 U k M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S G l 0 d G l u Z y B T d G F 0 c y 9 B d X R v U m V t b 3 Z l Z E N v b H V t b n M x L n t O Y W 1 l L D B 9 J n F 1 b 3 Q 7 L C Z x d W 9 0 O 1 N l Y 3 R p b 2 4 x L 1 R l Y W 0 g S G l 0 d G l u Z y B T d G F 0 c y 9 B d X R v U m V t b 3 Z l Z E N v b H V t b n M x L n t D b 2 5 m Z X J l b m N l L D F 9 J n F 1 b 3 Q 7 L C Z x d W 9 0 O 1 N l Y 3 R p b 2 4 x L 1 R l Y W 0 g S G l 0 d G l u Z y B T d G F 0 c y 9 B d X R v U m V t b 3 Z l Z E N v b H V t b n M x L n t E a X Z p c 2 l v b i w y f S Z x d W 9 0 O y w m c X V v d D t T Z W N 0 a W 9 u M S 9 U Z W F t I E h p d H R p b m c g U 3 R h d H M v Q X V 0 b 1 J l b W 9 2 Z W R D b 2 x 1 b W 5 z M S 5 7 R y w z f S Z x d W 9 0 O y w m c X V v d D t T Z W N 0 a W 9 u M S 9 U Z W F t I E h p d H R p b m c g U 3 R h d H M v Q X V 0 b 1 J l b W 9 2 Z W R D b 2 x 1 b W 5 z M S 5 7 U E E s N H 0 m c X V v d D s s J n F 1 b 3 Q 7 U 2 V j d G l v b j E v V G V h b S B I a X R 0 a W 5 n I F N 0 Y X R z L 0 F 1 d G 9 S Z W 1 v d m V k Q 2 9 s d W 1 u c z E u e 1 B B L 0 c s N X 0 m c X V v d D s s J n F 1 b 3 Q 7 U 2 V j d G l v b j E v V G V h b S B I a X R 0 a W 5 n I F N 0 Y X R z L 0 F 1 d G 9 S Z W 1 v d m V k Q 2 9 s d W 1 u c z E u e 0 F C L D Z 9 J n F 1 b 3 Q 7 L C Z x d W 9 0 O 1 N l Y 3 R p b 2 4 x L 1 R l Y W 0 g S G l 0 d G l u Z y B T d G F 0 c y 9 B d X R v U m V t b 3 Z l Z E N v b H V t b n M x L n t S L D d 9 J n F 1 b 3 Q 7 L C Z x d W 9 0 O 1 N l Y 3 R p b 2 4 x L 1 R l Y W 0 g S G l 0 d G l u Z y B T d G F 0 c y 9 B d X R v U m V t b 3 Z l Z E N v b H V t b n M x L n t S L 0 c s O H 0 m c X V v d D s s J n F 1 b 3 Q 7 U 2 V j d G l v b j E v V G V h b S B I a X R 0 a W 5 n I F N 0 Y X R z L 0 F 1 d G 9 S Z W 1 v d m V k Q 2 9 s d W 1 u c z E u e 1 I v U E E s O X 0 m c X V v d D s s J n F 1 b 3 Q 7 U 2 V j d G l v b j E v V G V h b S B I a X R 0 a W 5 n I F N 0 Y X R z L 0 F 1 d G 9 S Z W 1 v d m V k Q 2 9 s d W 1 u c z E u e 0 g s M T B 9 J n F 1 b 3 Q 7 L C Z x d W 9 0 O 1 N l Y 3 R p b 2 4 x L 1 R l Y W 0 g S G l 0 d G l u Z y B T d G F 0 c y 9 B d X R v U m V t b 3 Z l Z E N v b H V t b n M x L n t I L 0 c s M T F 9 J n F 1 b 3 Q 7 L C Z x d W 9 0 O 1 N l Y 3 R p b 2 4 x L 1 R l Y W 0 g S G l 0 d G l u Z y B T d G F 0 c y 9 B d X R v U m V t b 3 Z l Z E N v b H V t b n M x L n s x Q i w x M n 0 m c X V v d D s s J n F 1 b 3 Q 7 U 2 V j d G l v b j E v V G V h b S B I a X R 0 a W 5 n I F N 0 Y X R z L 0 F 1 d G 9 S Z W 1 v d m V k Q 2 9 s d W 1 u c z E u e z J C L D E z f S Z x d W 9 0 O y w m c X V v d D t T Z W N 0 a W 9 u M S 9 U Z W F t I E h p d H R p b m c g U 3 R h d H M v Q X V 0 b 1 J l b W 9 2 Z W R D b 2 x 1 b W 5 z M S 5 7 M 0 I s M T R 9 J n F 1 b 3 Q 7 L C Z x d W 9 0 O 1 N l Y 3 R p b 2 4 x L 1 R l Y W 0 g S G l 0 d G l u Z y B T d G F 0 c y 9 B d X R v U m V t b 3 Z l Z E N v b H V t b n M x L n t I U i w x N X 0 m c X V v d D s s J n F 1 b 3 Q 7 U 2 V j d G l v b j E v V G V h b S B I a X R 0 a W 5 n I F N 0 Y X R z L 0 F 1 d G 9 S Z W 1 v d m V k Q 2 9 s d W 1 u c z E u e 1 J C S S w x N n 0 m c X V v d D s s J n F 1 b 3 Q 7 U 2 V j d G l v b j E v V G V h b S B I a X R 0 a W 5 n I F N 0 Y X R z L 0 F 1 d G 9 S Z W 1 v d m V k Q 2 9 s d W 1 u c z E u e 0 J C L D E 3 f S Z x d W 9 0 O y w m c X V v d D t T Z W N 0 a W 9 u M S 9 U Z W F t I E h p d H R p b m c g U 3 R h d H M v Q X V 0 b 1 J l b W 9 2 Z W R D b 2 x 1 b W 5 z M S 5 7 Q k I l L D E 4 f S Z x d W 9 0 O y w m c X V v d D t T Z W N 0 a W 9 u M S 9 U Z W F t I E h p d H R p b m c g U 3 R h d H M v Q X V 0 b 1 J l b W 9 2 Z W R D b 2 x 1 b W 5 z M S 5 7 S y w x O X 0 m c X V v d D s s J n F 1 b 3 Q 7 U 2 V j d G l v b j E v V G V h b S B I a X R 0 a W 5 n I F N 0 Y X R z L 0 F 1 d G 9 S Z W 1 v d m V k Q 2 9 s d W 1 u c z E u e 0 s l L D I w f S Z x d W 9 0 O y w m c X V v d D t T Z W N 0 a W 9 u M S 9 U Z W F t I E h p d H R p b m c g U 3 R h d H M v Q X V 0 b 1 J l b W 9 2 Z W R D b 2 x 1 b W 5 z M S 5 7 V F R P L D I x f S Z x d W 9 0 O y w m c X V v d D t T Z W N 0 a W 9 u M S 9 U Z W F t I E h p d H R p b m c g U 3 R h d H M v Q X V 0 b 1 J l b W 9 2 Z W R D b 2 x 1 b W 5 z M S 5 7 V F R P J S w y M n 0 m c X V v d D s s J n F 1 b 3 Q 7 U 2 V j d G l v b j E v V G V h b S B I a X R 0 a W 5 n I F N 0 Y X R z L 0 F 1 d G 9 S Z W 1 v d m V k Q 2 9 s d W 1 u c z E u e 1 N C L D I z f S Z x d W 9 0 O y w m c X V v d D t T Z W N 0 a W 9 u M S 9 U Z W F t I E h p d H R p b m c g U 3 R h d H M v Q X V 0 b 1 J l b W 9 2 Z W R D b 2 x 1 b W 5 z M S 5 7 Q 1 M s M j R 9 J n F 1 b 3 Q 7 L C Z x d W 9 0 O 1 N l Y 3 R p b 2 4 x L 1 R l Y W 0 g S G l 0 d G l u Z y B T d G F 0 c y 9 B d X R v U m V t b 3 Z l Z E N v b H V t b n M x L n t T Q i U s M j V 9 J n F 1 b 3 Q 7 L C Z x d W 9 0 O 1 N l Y 3 R p b 2 4 x L 1 R l Y W 0 g S G l 0 d G l u Z y B T d G F 0 c y 9 B d X R v U m V t b 3 Z l Z E N v b H V t b n M x L n t B V k c s M j Z 9 J n F 1 b 3 Q 7 L C Z x d W 9 0 O 1 N l Y 3 R p b 2 4 x L 1 R l Y W 0 g S G l 0 d G l u Z y B T d G F 0 c y 9 B d X R v U m V t b 3 Z l Z E N v b H V t b n M x L n t P Q l A s M j d 9 J n F 1 b 3 Q 7 L C Z x d W 9 0 O 1 N l Y 3 R p b 2 4 x L 1 R l Y W 0 g S G l 0 d G l u Z y B T d G F 0 c y 9 B d X R v U m V t b 3 Z l Z E N v b H V t b n M x L n t T T E c s M j h 9 J n F 1 b 3 Q 7 L C Z x d W 9 0 O 1 N l Y 3 R p b 2 4 x L 1 R l Y W 0 g S G l 0 d G l u Z y B T d G F 0 c y 9 B d X R v U m V t b 3 Z l Z E N v b H V t b n M x L n t P U F M s M j l 9 J n F 1 b 3 Q 7 L C Z x d W 9 0 O 1 N l Y 3 R p b 2 4 x L 1 R l Y W 0 g S G l 0 d G l u Z y B T d G F 0 c y 9 B d X R v U m V t b 3 Z l Z E N v b H V t b n M x L n t C Q U J J U C w z M H 0 m c X V v d D s s J n F 1 b 3 Q 7 U 2 V j d G l v b j E v V G V h b S B I a X R 0 a W 5 n I F N 0 Y X R z L 0 F 1 d G 9 S Z W 1 v d m V k Q 2 9 s d W 1 u c z E u e 0 l T T y w z M X 0 m c X V v d D s s J n F 1 b 3 Q 7 U 2 V j d G l v b j E v V G V h b S B I a X R 0 a W 5 n I F N 0 Y X R z L 0 F 1 d G 9 S Z W 1 v d m V k Q 2 9 s d W 1 u c z E u e 0 h C U C w z M n 0 m c X V v d D s s J n F 1 b 3 Q 7 U 2 V j d G l v b j E v V G V h b S B I a X R 0 a W 5 n I F N 0 Y X R z L 0 F 1 d G 9 S Z W 1 v d m V k Q 2 9 s d W 1 u c z E u e 1 N G L D M z f S Z x d W 9 0 O y w m c X V v d D t T Z W N 0 a W 9 u M S 9 U Z W F t I E h p d H R p b m c g U 3 R h d H M v Q X V 0 b 1 J l b W 9 2 Z W R D b 2 x 1 b W 5 z M S 5 7 U 0 g s M z R 9 J n F 1 b 3 Q 7 L C Z x d W 9 0 O 1 N l Y 3 R p b 2 4 x L 1 R l Y W 0 g S G l 0 d G l u Z y B T d G F 0 c y 9 B d X R v U m V t b 3 Z l Z E N v b H V t b n M x L n t U Q i w z N X 0 m c X V v d D s s J n F 1 b 3 Q 7 U 2 V j d G l v b j E v V G V h b S B I a X R 0 a W 5 n I F N 0 Y X R z L 0 F 1 d G 9 S Z W 1 v d m V k Q 2 9 s d W 1 u c z E u e 1 h C S C w z N n 0 m c X V v d D s s J n F 1 b 3 Q 7 U 2 V j d G l v b j E v V G V h b S B I a X R 0 a W 5 n I F N 0 Y X R z L 0 F 1 d G 9 S Z W 1 v d m V k Q 2 9 s d W 1 u c z E u e 0 h E U C w z N 3 0 m c X V v d D s s J n F 1 b 3 Q 7 U 2 V j d G l v b j E v V G V h b S B I a X R 0 a W 5 n I F N 0 Y X R z L 0 F 1 d G 9 S Z W 1 v d m V k Q 2 9 s d W 1 u c z E u e 0 d P L D M 4 f S Z x d W 9 0 O y w m c X V v d D t T Z W N 0 a W 9 u M S 9 U Z W F t I E h p d H R p b m c g U 3 R h d H M v Q X V 0 b 1 J l b W 9 2 Z W R D b 2 x 1 b W 5 z M S 5 7 R k 8 s M z l 9 J n F 1 b 3 Q 7 L C Z x d W 9 0 O 1 N l Y 3 R p b 2 4 x L 1 R l Y W 0 g S G l 0 d G l u Z y B T d G F 0 c y 9 B d X R v U m V t b 3 Z l Z E N v b H V t b n M x L n t H T y 9 G T y w 0 M H 0 m c X V v d D s s J n F 1 b 3 Q 7 U 2 V j d G l v b j E v V G V h b S B I a X R 0 a W 5 n I F N 0 Y X R z L 0 F 1 d G 9 S Z W 1 v d m V k Q 2 9 s d W 1 u c z E u e 3 d P Q k E s N D F 9 J n F 1 b 3 Q 7 L C Z x d W 9 0 O 1 N l Y 3 R p b 2 4 x L 1 R l Y W 0 g S G l 0 d G l u Z y B T d G F 0 c y 9 B d X R v U m V t b 3 Z l Z E N v b H V t b n M x L n t S Q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R l Y W 0 g S G l 0 d G l u Z y B T d G F 0 c y 9 B d X R v U m V t b 3 Z l Z E N v b H V t b n M x L n t O Y W 1 l L D B 9 J n F 1 b 3 Q 7 L C Z x d W 9 0 O 1 N l Y 3 R p b 2 4 x L 1 R l Y W 0 g S G l 0 d G l u Z y B T d G F 0 c y 9 B d X R v U m V t b 3 Z l Z E N v b H V t b n M x L n t D b 2 5 m Z X J l b m N l L D F 9 J n F 1 b 3 Q 7 L C Z x d W 9 0 O 1 N l Y 3 R p b 2 4 x L 1 R l Y W 0 g S G l 0 d G l u Z y B T d G F 0 c y 9 B d X R v U m V t b 3 Z l Z E N v b H V t b n M x L n t E a X Z p c 2 l v b i w y f S Z x d W 9 0 O y w m c X V v d D t T Z W N 0 a W 9 u M S 9 U Z W F t I E h p d H R p b m c g U 3 R h d H M v Q X V 0 b 1 J l b W 9 2 Z W R D b 2 x 1 b W 5 z M S 5 7 R y w z f S Z x d W 9 0 O y w m c X V v d D t T Z W N 0 a W 9 u M S 9 U Z W F t I E h p d H R p b m c g U 3 R h d H M v Q X V 0 b 1 J l b W 9 2 Z W R D b 2 x 1 b W 5 z M S 5 7 U E E s N H 0 m c X V v d D s s J n F 1 b 3 Q 7 U 2 V j d G l v b j E v V G V h b S B I a X R 0 a W 5 n I F N 0 Y X R z L 0 F 1 d G 9 S Z W 1 v d m V k Q 2 9 s d W 1 u c z E u e 1 B B L 0 c s N X 0 m c X V v d D s s J n F 1 b 3 Q 7 U 2 V j d G l v b j E v V G V h b S B I a X R 0 a W 5 n I F N 0 Y X R z L 0 F 1 d G 9 S Z W 1 v d m V k Q 2 9 s d W 1 u c z E u e 0 F C L D Z 9 J n F 1 b 3 Q 7 L C Z x d W 9 0 O 1 N l Y 3 R p b 2 4 x L 1 R l Y W 0 g S G l 0 d G l u Z y B T d G F 0 c y 9 B d X R v U m V t b 3 Z l Z E N v b H V t b n M x L n t S L D d 9 J n F 1 b 3 Q 7 L C Z x d W 9 0 O 1 N l Y 3 R p b 2 4 x L 1 R l Y W 0 g S G l 0 d G l u Z y B T d G F 0 c y 9 B d X R v U m V t b 3 Z l Z E N v b H V t b n M x L n t S L 0 c s O H 0 m c X V v d D s s J n F 1 b 3 Q 7 U 2 V j d G l v b j E v V G V h b S B I a X R 0 a W 5 n I F N 0 Y X R z L 0 F 1 d G 9 S Z W 1 v d m V k Q 2 9 s d W 1 u c z E u e 1 I v U E E s O X 0 m c X V v d D s s J n F 1 b 3 Q 7 U 2 V j d G l v b j E v V G V h b S B I a X R 0 a W 5 n I F N 0 Y X R z L 0 F 1 d G 9 S Z W 1 v d m V k Q 2 9 s d W 1 u c z E u e 0 g s M T B 9 J n F 1 b 3 Q 7 L C Z x d W 9 0 O 1 N l Y 3 R p b 2 4 x L 1 R l Y W 0 g S G l 0 d G l u Z y B T d G F 0 c y 9 B d X R v U m V t b 3 Z l Z E N v b H V t b n M x L n t I L 0 c s M T F 9 J n F 1 b 3 Q 7 L C Z x d W 9 0 O 1 N l Y 3 R p b 2 4 x L 1 R l Y W 0 g S G l 0 d G l u Z y B T d G F 0 c y 9 B d X R v U m V t b 3 Z l Z E N v b H V t b n M x L n s x Q i w x M n 0 m c X V v d D s s J n F 1 b 3 Q 7 U 2 V j d G l v b j E v V G V h b S B I a X R 0 a W 5 n I F N 0 Y X R z L 0 F 1 d G 9 S Z W 1 v d m V k Q 2 9 s d W 1 u c z E u e z J C L D E z f S Z x d W 9 0 O y w m c X V v d D t T Z W N 0 a W 9 u M S 9 U Z W F t I E h p d H R p b m c g U 3 R h d H M v Q X V 0 b 1 J l b W 9 2 Z W R D b 2 x 1 b W 5 z M S 5 7 M 0 I s M T R 9 J n F 1 b 3 Q 7 L C Z x d W 9 0 O 1 N l Y 3 R p b 2 4 x L 1 R l Y W 0 g S G l 0 d G l u Z y B T d G F 0 c y 9 B d X R v U m V t b 3 Z l Z E N v b H V t b n M x L n t I U i w x N X 0 m c X V v d D s s J n F 1 b 3 Q 7 U 2 V j d G l v b j E v V G V h b S B I a X R 0 a W 5 n I F N 0 Y X R z L 0 F 1 d G 9 S Z W 1 v d m V k Q 2 9 s d W 1 u c z E u e 1 J C S S w x N n 0 m c X V v d D s s J n F 1 b 3 Q 7 U 2 V j d G l v b j E v V G V h b S B I a X R 0 a W 5 n I F N 0 Y X R z L 0 F 1 d G 9 S Z W 1 v d m V k Q 2 9 s d W 1 u c z E u e 0 J C L D E 3 f S Z x d W 9 0 O y w m c X V v d D t T Z W N 0 a W 9 u M S 9 U Z W F t I E h p d H R p b m c g U 3 R h d H M v Q X V 0 b 1 J l b W 9 2 Z W R D b 2 x 1 b W 5 z M S 5 7 Q k I l L D E 4 f S Z x d W 9 0 O y w m c X V v d D t T Z W N 0 a W 9 u M S 9 U Z W F t I E h p d H R p b m c g U 3 R h d H M v Q X V 0 b 1 J l b W 9 2 Z W R D b 2 x 1 b W 5 z M S 5 7 S y w x O X 0 m c X V v d D s s J n F 1 b 3 Q 7 U 2 V j d G l v b j E v V G V h b S B I a X R 0 a W 5 n I F N 0 Y X R z L 0 F 1 d G 9 S Z W 1 v d m V k Q 2 9 s d W 1 u c z E u e 0 s l L D I w f S Z x d W 9 0 O y w m c X V v d D t T Z W N 0 a W 9 u M S 9 U Z W F t I E h p d H R p b m c g U 3 R h d H M v Q X V 0 b 1 J l b W 9 2 Z W R D b 2 x 1 b W 5 z M S 5 7 V F R P L D I x f S Z x d W 9 0 O y w m c X V v d D t T Z W N 0 a W 9 u M S 9 U Z W F t I E h p d H R p b m c g U 3 R h d H M v Q X V 0 b 1 J l b W 9 2 Z W R D b 2 x 1 b W 5 z M S 5 7 V F R P J S w y M n 0 m c X V v d D s s J n F 1 b 3 Q 7 U 2 V j d G l v b j E v V G V h b S B I a X R 0 a W 5 n I F N 0 Y X R z L 0 F 1 d G 9 S Z W 1 v d m V k Q 2 9 s d W 1 u c z E u e 1 N C L D I z f S Z x d W 9 0 O y w m c X V v d D t T Z W N 0 a W 9 u M S 9 U Z W F t I E h p d H R p b m c g U 3 R h d H M v Q X V 0 b 1 J l b W 9 2 Z W R D b 2 x 1 b W 5 z M S 5 7 Q 1 M s M j R 9 J n F 1 b 3 Q 7 L C Z x d W 9 0 O 1 N l Y 3 R p b 2 4 x L 1 R l Y W 0 g S G l 0 d G l u Z y B T d G F 0 c y 9 B d X R v U m V t b 3 Z l Z E N v b H V t b n M x L n t T Q i U s M j V 9 J n F 1 b 3 Q 7 L C Z x d W 9 0 O 1 N l Y 3 R p b 2 4 x L 1 R l Y W 0 g S G l 0 d G l u Z y B T d G F 0 c y 9 B d X R v U m V t b 3 Z l Z E N v b H V t b n M x L n t B V k c s M j Z 9 J n F 1 b 3 Q 7 L C Z x d W 9 0 O 1 N l Y 3 R p b 2 4 x L 1 R l Y W 0 g S G l 0 d G l u Z y B T d G F 0 c y 9 B d X R v U m V t b 3 Z l Z E N v b H V t b n M x L n t P Q l A s M j d 9 J n F 1 b 3 Q 7 L C Z x d W 9 0 O 1 N l Y 3 R p b 2 4 x L 1 R l Y W 0 g S G l 0 d G l u Z y B T d G F 0 c y 9 B d X R v U m V t b 3 Z l Z E N v b H V t b n M x L n t T T E c s M j h 9 J n F 1 b 3 Q 7 L C Z x d W 9 0 O 1 N l Y 3 R p b 2 4 x L 1 R l Y W 0 g S G l 0 d G l u Z y B T d G F 0 c y 9 B d X R v U m V t b 3 Z l Z E N v b H V t b n M x L n t P U F M s M j l 9 J n F 1 b 3 Q 7 L C Z x d W 9 0 O 1 N l Y 3 R p b 2 4 x L 1 R l Y W 0 g S G l 0 d G l u Z y B T d G F 0 c y 9 B d X R v U m V t b 3 Z l Z E N v b H V t b n M x L n t C Q U J J U C w z M H 0 m c X V v d D s s J n F 1 b 3 Q 7 U 2 V j d G l v b j E v V G V h b S B I a X R 0 a W 5 n I F N 0 Y X R z L 0 F 1 d G 9 S Z W 1 v d m V k Q 2 9 s d W 1 u c z E u e 0 l T T y w z M X 0 m c X V v d D s s J n F 1 b 3 Q 7 U 2 V j d G l v b j E v V G V h b S B I a X R 0 a W 5 n I F N 0 Y X R z L 0 F 1 d G 9 S Z W 1 v d m V k Q 2 9 s d W 1 u c z E u e 0 h C U C w z M n 0 m c X V v d D s s J n F 1 b 3 Q 7 U 2 V j d G l v b j E v V G V h b S B I a X R 0 a W 5 n I F N 0 Y X R z L 0 F 1 d G 9 S Z W 1 v d m V k Q 2 9 s d W 1 u c z E u e 1 N G L D M z f S Z x d W 9 0 O y w m c X V v d D t T Z W N 0 a W 9 u M S 9 U Z W F t I E h p d H R p b m c g U 3 R h d H M v Q X V 0 b 1 J l b W 9 2 Z W R D b 2 x 1 b W 5 z M S 5 7 U 0 g s M z R 9 J n F 1 b 3 Q 7 L C Z x d W 9 0 O 1 N l Y 3 R p b 2 4 x L 1 R l Y W 0 g S G l 0 d G l u Z y B T d G F 0 c y 9 B d X R v U m V t b 3 Z l Z E N v b H V t b n M x L n t U Q i w z N X 0 m c X V v d D s s J n F 1 b 3 Q 7 U 2 V j d G l v b j E v V G V h b S B I a X R 0 a W 5 n I F N 0 Y X R z L 0 F 1 d G 9 S Z W 1 v d m V k Q 2 9 s d W 1 u c z E u e 1 h C S C w z N n 0 m c X V v d D s s J n F 1 b 3 Q 7 U 2 V j d G l v b j E v V G V h b S B I a X R 0 a W 5 n I F N 0 Y X R z L 0 F 1 d G 9 S Z W 1 v d m V k Q 2 9 s d W 1 u c z E u e 0 h E U C w z N 3 0 m c X V v d D s s J n F 1 b 3 Q 7 U 2 V j d G l v b j E v V G V h b S B I a X R 0 a W 5 n I F N 0 Y X R z L 0 F 1 d G 9 S Z W 1 v d m V k Q 2 9 s d W 1 u c z E u e 0 d P L D M 4 f S Z x d W 9 0 O y w m c X V v d D t T Z W N 0 a W 9 u M S 9 U Z W F t I E h p d H R p b m c g U 3 R h d H M v Q X V 0 b 1 J l b W 9 2 Z W R D b 2 x 1 b W 5 z M S 5 7 R k 8 s M z l 9 J n F 1 b 3 Q 7 L C Z x d W 9 0 O 1 N l Y 3 R p b 2 4 x L 1 R l Y W 0 g S G l 0 d G l u Z y B T d G F 0 c y 9 B d X R v U m V t b 3 Z l Z E N v b H V t b n M x L n t H T y 9 G T y w 0 M H 0 m c X V v d D s s J n F 1 b 3 Q 7 U 2 V j d G l v b j E v V G V h b S B I a X R 0 a W 5 n I F N 0 Y X R z L 0 F 1 d G 9 S Z W 1 v d m V k Q 2 9 s d W 1 u c z E u e 3 d P Q k E s N D F 9 J n F 1 b 3 Q 7 L C Z x d W 9 0 O 1 N l Y 3 R p b 2 4 x L 1 R l Y W 0 g S G l 0 d G l u Z y B T d G F 0 c y 9 B d X R v U m V t b 3 Z l Z E N v b H V t b n M x L n t S Q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0 l M j B I a X R 0 a W 5 n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0 V 4 c G F u Z G V k J T I w V G F i b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S Z W 9 y Z G V y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S Z W 9 y Z G V y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1 J l b 3 J k Z X J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B Z G R l Z C U y M E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W R k Z W Q l M j B D d X N 0 b 2 0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1 J l b 3 J k Z X J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B Z G R l Z C U y M E N 1 c 3 R v b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1 J l b 3 J k Z X J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U m V v c m R l c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B Z G R l Z C U y M E N 1 c 3 R v b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S Z W 9 y Z G V y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0 F k Z G V k J T I w Q 3 V z d G 9 t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L 1 J l b 3 J k Z X J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Q W R k Z W Q l M j B D d X N 0 b 2 0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v U m V v c m R l c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D a G F u Z 2 V k J T I w V H l w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B Z G R l Z C U y M E N 1 c 3 R v b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y 9 D a G F u Z 2 V k J T I w V H l w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J M J T I w L S U y M E J h c 2 l j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k y Y W I y N C 0 2 O T Q y L T R i N W Y t Y T Q 1 N y 0 z Z T A 2 N j R m N z V i Z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U y O j A x L j g 3 N T k z N D d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l F Z P S I g L z 4 8 R W 5 0 c n k g V H l w Z T 0 i R m l s b E V y c m 9 y Q 2 9 k Z S I g V m F s d W U 9 I n N V b m t u b 3 d u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h Y i Z x d W 9 0 O y w m c X V v d D t y J n F 1 b 3 Q 7 L C Z x d W 9 0 O 2 g m c X V v d D s s J n F 1 b 3 Q 7 M m I m c X V v d D s s J n F 1 b 3 Q 7 M 2 I m c X V v d D s s J n F 1 b 3 Q 7 a H I m c X V v d D s s J n F 1 b 3 Q 7 c m J p J n F 1 b 3 Q 7 L C Z x d W 9 0 O 2 J i J n F 1 b 3 Q 7 L C Z x d W 9 0 O 2 s m c X V v d D s s J n F 1 b 3 Q 7 c 2 I m c X V v d D s s J n F 1 b 3 Q 7 Y 3 M m c X V v d D s s J n F 1 b 3 Q 7 Y X Z n J n F 1 b 3 Q 7 L C Z x d W 9 0 O 2 9 i c C Z x d W 9 0 O y w m c X V v d D t z b G c m c X V v d D s s J n F 1 b 3 Q 7 V G V h b S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k w g L S B C Y X N p Y y B T d G F 0 c y 9 B d X R v U m V t b 3 Z l Z E N v b H V t b n M x L n s j L D B 9 J n F 1 b 3 Q 7 L C Z x d W 9 0 O 1 N l Y 3 R p b 2 4 x L 0 J S T C A t I E J h c 2 l j I F N 0 Y X R z L 0 F 1 d G 9 S Z W 1 v d m V k Q 2 9 s d W 1 u c z E u e 0 5 h b W U s M X 0 m c X V v d D s s J n F 1 b 3 Q 7 U 2 V j d G l v b j E v Q l J M I C 0 g Q m F z a W M g U 3 R h d H M v Q X V 0 b 1 J l b W 9 2 Z W R D b 2 x 1 b W 5 z M S 5 7 W X I s M n 0 m c X V v d D s s J n F 1 b 3 Q 7 U 2 V j d G l v b j E v Q l J M I C 0 g Q m F z a W M g U 3 R h d H M v Q X V 0 b 1 J l b W 9 2 Z W R D b 2 x 1 b W 5 z M S 5 7 U G 9 z L D N 9 J n F 1 b 3 Q 7 L C Z x d W 9 0 O 1 N l Y 3 R p b 2 4 x L 0 J S T C A t I E J h c 2 l j I F N 0 Y X R z L 0 F 1 d G 9 S Z W 1 v d m V k Q 2 9 s d W 1 u c z E u e 2 c s N H 0 m c X V v d D s s J n F 1 b 3 Q 7 U 2 V j d G l v b j E v Q l J M I C 0 g Q m F z a W M g U 3 R h d H M v Q X V 0 b 1 J l b W 9 2 Z W R D b 2 x 1 b W 5 z M S 5 7 Y W I s N X 0 m c X V v d D s s J n F 1 b 3 Q 7 U 2 V j d G l v b j E v Q l J M I C 0 g Q m F z a W M g U 3 R h d H M v Q X V 0 b 1 J l b W 9 2 Z W R D b 2 x 1 b W 5 z M S 5 7 c i w 2 f S Z x d W 9 0 O y w m c X V v d D t T Z W N 0 a W 9 u M S 9 C U k w g L S B C Y X N p Y y B T d G F 0 c y 9 B d X R v U m V t b 3 Z l Z E N v b H V t b n M x L n t o L D d 9 J n F 1 b 3 Q 7 L C Z x d W 9 0 O 1 N l Y 3 R p b 2 4 x L 0 J S T C A t I E J h c 2 l j I F N 0 Y X R z L 0 F 1 d G 9 S Z W 1 v d m V k Q 2 9 s d W 1 u c z E u e z J i L D h 9 J n F 1 b 3 Q 7 L C Z x d W 9 0 O 1 N l Y 3 R p b 2 4 x L 0 J S T C A t I E J h c 2 l j I F N 0 Y X R z L 0 F 1 d G 9 S Z W 1 v d m V k Q 2 9 s d W 1 u c z E u e z N i L D l 9 J n F 1 b 3 Q 7 L C Z x d W 9 0 O 1 N l Y 3 R p b 2 4 x L 0 J S T C A t I E J h c 2 l j I F N 0 Y X R z L 0 F 1 d G 9 S Z W 1 v d m V k Q 2 9 s d W 1 u c z E u e 2 h y L D E w f S Z x d W 9 0 O y w m c X V v d D t T Z W N 0 a W 9 u M S 9 C U k w g L S B C Y X N p Y y B T d G F 0 c y 9 B d X R v U m V t b 3 Z l Z E N v b H V t b n M x L n t y Y m k s M T F 9 J n F 1 b 3 Q 7 L C Z x d W 9 0 O 1 N l Y 3 R p b 2 4 x L 0 J S T C A t I E J h c 2 l j I F N 0 Y X R z L 0 F 1 d G 9 S Z W 1 v d m V k Q 2 9 s d W 1 u c z E u e 2 J i L D E y f S Z x d W 9 0 O y w m c X V v d D t T Z W N 0 a W 9 u M S 9 C U k w g L S B C Y X N p Y y B T d G F 0 c y 9 B d X R v U m V t b 3 Z l Z E N v b H V t b n M x L n t r L D E z f S Z x d W 9 0 O y w m c X V v d D t T Z W N 0 a W 9 u M S 9 C U k w g L S B C Y X N p Y y B T d G F 0 c y 9 B d X R v U m V t b 3 Z l Z E N v b H V t b n M x L n t z Y i w x N H 0 m c X V v d D s s J n F 1 b 3 Q 7 U 2 V j d G l v b j E v Q l J M I C 0 g Q m F z a W M g U 3 R h d H M v Q X V 0 b 1 J l b W 9 2 Z W R D b 2 x 1 b W 5 z M S 5 7 Y 3 M s M T V 9 J n F 1 b 3 Q 7 L C Z x d W 9 0 O 1 N l Y 3 R p b 2 4 x L 0 J S T C A t I E J h c 2 l j I F N 0 Y X R z L 0 F 1 d G 9 S Z W 1 v d m V k Q 2 9 s d W 1 u c z E u e 2 F 2 Z y w x N n 0 m c X V v d D s s J n F 1 b 3 Q 7 U 2 V j d G l v b j E v Q l J M I C 0 g Q m F z a W M g U 3 R h d H M v Q X V 0 b 1 J l b W 9 2 Z W R D b 2 x 1 b W 5 z M S 5 7 b 2 J w L D E 3 f S Z x d W 9 0 O y w m c X V v d D t T Z W N 0 a W 9 u M S 9 C U k w g L S B C Y X N p Y y B T d G F 0 c y 9 B d X R v U m V t b 3 Z l Z E N v b H V t b n M x L n t z b G c s M T h 9 J n F 1 b 3 Q 7 L C Z x d W 9 0 O 1 N l Y 3 R p b 2 4 x L 0 J S T C A t I E J h c 2 l j I F N 0 Y X R z L 0 F 1 d G 9 S Z W 1 v d m V k Q 2 9 s d W 1 u c z E u e 1 R l Y W 0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C U k w g L S B C Y X N p Y y B T d G F 0 c y 9 B d X R v U m V t b 3 Z l Z E N v b H V t b n M x L n s j L D B 9 J n F 1 b 3 Q 7 L C Z x d W 9 0 O 1 N l Y 3 R p b 2 4 x L 0 J S T C A t I E J h c 2 l j I F N 0 Y X R z L 0 F 1 d G 9 S Z W 1 v d m V k Q 2 9 s d W 1 u c z E u e 0 5 h b W U s M X 0 m c X V v d D s s J n F 1 b 3 Q 7 U 2 V j d G l v b j E v Q l J M I C 0 g Q m F z a W M g U 3 R h d H M v Q X V 0 b 1 J l b W 9 2 Z W R D b 2 x 1 b W 5 z M S 5 7 W X I s M n 0 m c X V v d D s s J n F 1 b 3 Q 7 U 2 V j d G l v b j E v Q l J M I C 0 g Q m F z a W M g U 3 R h d H M v Q X V 0 b 1 J l b W 9 2 Z W R D b 2 x 1 b W 5 z M S 5 7 U G 9 z L D N 9 J n F 1 b 3 Q 7 L C Z x d W 9 0 O 1 N l Y 3 R p b 2 4 x L 0 J S T C A t I E J h c 2 l j I F N 0 Y X R z L 0 F 1 d G 9 S Z W 1 v d m V k Q 2 9 s d W 1 u c z E u e 2 c s N H 0 m c X V v d D s s J n F 1 b 3 Q 7 U 2 V j d G l v b j E v Q l J M I C 0 g Q m F z a W M g U 3 R h d H M v Q X V 0 b 1 J l b W 9 2 Z W R D b 2 x 1 b W 5 z M S 5 7 Y W I s N X 0 m c X V v d D s s J n F 1 b 3 Q 7 U 2 V j d G l v b j E v Q l J M I C 0 g Q m F z a W M g U 3 R h d H M v Q X V 0 b 1 J l b W 9 2 Z W R D b 2 x 1 b W 5 z M S 5 7 c i w 2 f S Z x d W 9 0 O y w m c X V v d D t T Z W N 0 a W 9 u M S 9 C U k w g L S B C Y X N p Y y B T d G F 0 c y 9 B d X R v U m V t b 3 Z l Z E N v b H V t b n M x L n t o L D d 9 J n F 1 b 3 Q 7 L C Z x d W 9 0 O 1 N l Y 3 R p b 2 4 x L 0 J S T C A t I E J h c 2 l j I F N 0 Y X R z L 0 F 1 d G 9 S Z W 1 v d m V k Q 2 9 s d W 1 u c z E u e z J i L D h 9 J n F 1 b 3 Q 7 L C Z x d W 9 0 O 1 N l Y 3 R p b 2 4 x L 0 J S T C A t I E J h c 2 l j I F N 0 Y X R z L 0 F 1 d G 9 S Z W 1 v d m V k Q 2 9 s d W 1 u c z E u e z N i L D l 9 J n F 1 b 3 Q 7 L C Z x d W 9 0 O 1 N l Y 3 R p b 2 4 x L 0 J S T C A t I E J h c 2 l j I F N 0 Y X R z L 0 F 1 d G 9 S Z W 1 v d m V k Q 2 9 s d W 1 u c z E u e 2 h y L D E w f S Z x d W 9 0 O y w m c X V v d D t T Z W N 0 a W 9 u M S 9 C U k w g L S B C Y X N p Y y B T d G F 0 c y 9 B d X R v U m V t b 3 Z l Z E N v b H V t b n M x L n t y Y m k s M T F 9 J n F 1 b 3 Q 7 L C Z x d W 9 0 O 1 N l Y 3 R p b 2 4 x L 0 J S T C A t I E J h c 2 l j I F N 0 Y X R z L 0 F 1 d G 9 S Z W 1 v d m V k Q 2 9 s d W 1 u c z E u e 2 J i L D E y f S Z x d W 9 0 O y w m c X V v d D t T Z W N 0 a W 9 u M S 9 C U k w g L S B C Y X N p Y y B T d G F 0 c y 9 B d X R v U m V t b 3 Z l Z E N v b H V t b n M x L n t r L D E z f S Z x d W 9 0 O y w m c X V v d D t T Z W N 0 a W 9 u M S 9 C U k w g L S B C Y X N p Y y B T d G F 0 c y 9 B d X R v U m V t b 3 Z l Z E N v b H V t b n M x L n t z Y i w x N H 0 m c X V v d D s s J n F 1 b 3 Q 7 U 2 V j d G l v b j E v Q l J M I C 0 g Q m F z a W M g U 3 R h d H M v Q X V 0 b 1 J l b W 9 2 Z W R D b 2 x 1 b W 5 z M S 5 7 Y 3 M s M T V 9 J n F 1 b 3 Q 7 L C Z x d W 9 0 O 1 N l Y 3 R p b 2 4 x L 0 J S T C A t I E J h c 2 l j I F N 0 Y X R z L 0 F 1 d G 9 S Z W 1 v d m V k Q 2 9 s d W 1 u c z E u e 2 F 2 Z y w x N n 0 m c X V v d D s s J n F 1 b 3 Q 7 U 2 V j d G l v b j E v Q l J M I C 0 g Q m F z a W M g U 3 R h d H M v Q X V 0 b 1 J l b W 9 2 Z W R D b 2 x 1 b W 5 z M S 5 7 b 2 J w L D E 3 f S Z x d W 9 0 O y w m c X V v d D t T Z W N 0 a W 9 u M S 9 C U k w g L S B C Y X N p Y y B T d G F 0 c y 9 B d X R v U m V t b 3 Z l Z E N v b H V t b n M x L n t z b G c s M T h 9 J n F 1 b 3 Q 7 L C Z x d W 9 0 O 1 N l Y 3 R p b 2 4 x L 0 J S T C A t I E J h c 2 l j I F N 0 Y X R z L 0 F 1 d G 9 S Z W 1 v d m V k Q 2 9 s d W 1 u c z E u e 1 R l Y W 0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k w l M j A t J T I w Q m F z a W M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w l M j A t J T I w Q m F z a W M l M j B T d G F 0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T C U y M C 0 l M j B C Y X N p Y y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J M J T I w L S U y M E J h c 2 l j J T I w U 3 R h d H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w l M j A t J T I w Q m F z a W M l M j B T d G F 0 c y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w l M j A t J T I w R X h 0 Z W 5 k Z W Q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M W Z k N j Y 0 L W R h M D E t N G V h N C 0 5 Y T M x L T J i N z B l O G Z k Z D g 3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g t M T F U M T Y 6 N T I 6 M D E u O D k x O D k y M 1 o i I C 8 + P E V u d H J 5 I F R 5 c G U 9 I k Z p b G x D b 2 x 1 b W 5 U e X B l c y I g V m F s d W U 9 I n N C Z 1 l H Q m d Z R 0 J n W U d C Z 1 l H Q m d Z R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n J n F 1 b 3 Q 7 L C Z x d W 9 0 O 2 h i c C Z x d W 9 0 O y w m c X V v d D t z Z i Z x d W 9 0 O y w m c X V v d D t z a C Z x d W 9 0 O y w m c X V v d D t 0 Y i Z x d W 9 0 O y w m c X V v d D t 4 Y m g m c X V v d D s s J n F 1 b 3 Q 7 a G R w J n F 1 b 3 Q 7 L C Z x d W 9 0 O 2 d v J n F 1 b 3 Q 7 L C Z x d W 9 0 O 2 Z v J n F 1 b 3 Q 7 L C Z x d W 9 0 O 2 d v L 2 Z v J n F 1 b 3 Q 7 L C Z x d W 9 0 O 3 B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S T C A t I E V 4 d G V u Z G V k I F N 0 Y X R z L 0 F 1 d G 9 S Z W 1 v d m V k Q 2 9 s d W 1 u c z E u e y M s M H 0 m c X V v d D s s J n F 1 b 3 Q 7 U 2 V j d G l v b j E v Q l J M I C 0 g R X h 0 Z W 5 k Z W Q g U 3 R h d H M v Q X V 0 b 1 J l b W 9 2 Z W R D b 2 x 1 b W 5 z M S 5 7 T m F t Z S w x f S Z x d W 9 0 O y w m c X V v d D t T Z W N 0 a W 9 u M S 9 C U k w g L S B F e H R l b m R l Z C B T d G F 0 c y 9 B d X R v U m V t b 3 Z l Z E N v b H V t b n M x L n t Z c i w y f S Z x d W 9 0 O y w m c X V v d D t T Z W N 0 a W 9 u M S 9 C U k w g L S B F e H R l b m R l Z C B T d G F 0 c y 9 B d X R v U m V t b 3 Z l Z E N v b H V t b n M x L n t Q b 3 M s M 3 0 m c X V v d D s s J n F 1 b 3 Q 7 U 2 V j d G l v b j E v Q l J M I C 0 g R X h 0 Z W 5 k Z W Q g U 3 R h d H M v Q X V 0 b 1 J l b W 9 2 Z W R D b 2 x 1 b W 5 z M S 5 7 Z y w 0 f S Z x d W 9 0 O y w m c X V v d D t T Z W N 0 a W 9 u M S 9 C U k w g L S B F e H R l b m R l Z C B T d G F 0 c y 9 B d X R v U m V t b 3 Z l Z E N v b H V t b n M x L n t o Y n A s N X 0 m c X V v d D s s J n F 1 b 3 Q 7 U 2 V j d G l v b j E v Q l J M I C 0 g R X h 0 Z W 5 k Z W Q g U 3 R h d H M v Q X V 0 b 1 J l b W 9 2 Z W R D b 2 x 1 b W 5 z M S 5 7 c 2 Y s N n 0 m c X V v d D s s J n F 1 b 3 Q 7 U 2 V j d G l v b j E v Q l J M I C 0 g R X h 0 Z W 5 k Z W Q g U 3 R h d H M v Q X V 0 b 1 J l b W 9 2 Z W R D b 2 x 1 b W 5 z M S 5 7 c 2 g s N 3 0 m c X V v d D s s J n F 1 b 3 Q 7 U 2 V j d G l v b j E v Q l J M I C 0 g R X h 0 Z W 5 k Z W Q g U 3 R h d H M v Q X V 0 b 1 J l b W 9 2 Z W R D b 2 x 1 b W 5 z M S 5 7 d G I s O H 0 m c X V v d D s s J n F 1 b 3 Q 7 U 2 V j d G l v b j E v Q l J M I C 0 g R X h 0 Z W 5 k Z W Q g U 3 R h d H M v Q X V 0 b 1 J l b W 9 2 Z W R D b 2 x 1 b W 5 z M S 5 7 e G J o L D l 9 J n F 1 b 3 Q 7 L C Z x d W 9 0 O 1 N l Y 3 R p b 2 4 x L 0 J S T C A t I E V 4 d G V u Z G V k I F N 0 Y X R z L 0 F 1 d G 9 S Z W 1 v d m V k Q 2 9 s d W 1 u c z E u e 2 h k c C w x M H 0 m c X V v d D s s J n F 1 b 3 Q 7 U 2 V j d G l v b j E v Q l J M I C 0 g R X h 0 Z W 5 k Z W Q g U 3 R h d H M v Q X V 0 b 1 J l b W 9 2 Z W R D b 2 x 1 b W 5 z M S 5 7 Z 2 8 s M T F 9 J n F 1 b 3 Q 7 L C Z x d W 9 0 O 1 N l Y 3 R p b 2 4 x L 0 J S T C A t I E V 4 d G V u Z G V k I F N 0 Y X R z L 0 F 1 d G 9 S Z W 1 v d m V k Q 2 9 s d W 1 u c z E u e 2 Z v L D E y f S Z x d W 9 0 O y w m c X V v d D t T Z W N 0 a W 9 u M S 9 C U k w g L S B F e H R l b m R l Z C B T d G F 0 c y 9 B d X R v U m V t b 3 Z l Z E N v b H V t b n M x L n t n b y 9 m b y w x M 3 0 m c X V v d D s s J n F 1 b 3 Q 7 U 2 V j d G l v b j E v Q l J M I C 0 g R X h 0 Z W 5 k Z W Q g U 3 R h d H M v Q X V 0 b 1 J l b W 9 2 Z W R D b 2 x 1 b W 5 z M S 5 7 c G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U k w g L S B F e H R l b m R l Z C B T d G F 0 c y 9 B d X R v U m V t b 3 Z l Z E N v b H V t b n M x L n s j L D B 9 J n F 1 b 3 Q 7 L C Z x d W 9 0 O 1 N l Y 3 R p b 2 4 x L 0 J S T C A t I E V 4 d G V u Z G V k I F N 0 Y X R z L 0 F 1 d G 9 S Z W 1 v d m V k Q 2 9 s d W 1 u c z E u e 0 5 h b W U s M X 0 m c X V v d D s s J n F 1 b 3 Q 7 U 2 V j d G l v b j E v Q l J M I C 0 g R X h 0 Z W 5 k Z W Q g U 3 R h d H M v Q X V 0 b 1 J l b W 9 2 Z W R D b 2 x 1 b W 5 z M S 5 7 W X I s M n 0 m c X V v d D s s J n F 1 b 3 Q 7 U 2 V j d G l v b j E v Q l J M I C 0 g R X h 0 Z W 5 k Z W Q g U 3 R h d H M v Q X V 0 b 1 J l b W 9 2 Z W R D b 2 x 1 b W 5 z M S 5 7 U G 9 z L D N 9 J n F 1 b 3 Q 7 L C Z x d W 9 0 O 1 N l Y 3 R p b 2 4 x L 0 J S T C A t I E V 4 d G V u Z G V k I F N 0 Y X R z L 0 F 1 d G 9 S Z W 1 v d m V k Q 2 9 s d W 1 u c z E u e 2 c s N H 0 m c X V v d D s s J n F 1 b 3 Q 7 U 2 V j d G l v b j E v Q l J M I C 0 g R X h 0 Z W 5 k Z W Q g U 3 R h d H M v Q X V 0 b 1 J l b W 9 2 Z W R D b 2 x 1 b W 5 z M S 5 7 a G J w L D V 9 J n F 1 b 3 Q 7 L C Z x d W 9 0 O 1 N l Y 3 R p b 2 4 x L 0 J S T C A t I E V 4 d G V u Z G V k I F N 0 Y X R z L 0 F 1 d G 9 S Z W 1 v d m V k Q 2 9 s d W 1 u c z E u e 3 N m L D Z 9 J n F 1 b 3 Q 7 L C Z x d W 9 0 O 1 N l Y 3 R p b 2 4 x L 0 J S T C A t I E V 4 d G V u Z G V k I F N 0 Y X R z L 0 F 1 d G 9 S Z W 1 v d m V k Q 2 9 s d W 1 u c z E u e 3 N o L D d 9 J n F 1 b 3 Q 7 L C Z x d W 9 0 O 1 N l Y 3 R p b 2 4 x L 0 J S T C A t I E V 4 d G V u Z G V k I F N 0 Y X R z L 0 F 1 d G 9 S Z W 1 v d m V k Q 2 9 s d W 1 u c z E u e 3 R i L D h 9 J n F 1 b 3 Q 7 L C Z x d W 9 0 O 1 N l Y 3 R p b 2 4 x L 0 J S T C A t I E V 4 d G V u Z G V k I F N 0 Y X R z L 0 F 1 d G 9 S Z W 1 v d m V k Q 2 9 s d W 1 u c z E u e 3 h i a C w 5 f S Z x d W 9 0 O y w m c X V v d D t T Z W N 0 a W 9 u M S 9 C U k w g L S B F e H R l b m R l Z C B T d G F 0 c y 9 B d X R v U m V t b 3 Z l Z E N v b H V t b n M x L n t o Z H A s M T B 9 J n F 1 b 3 Q 7 L C Z x d W 9 0 O 1 N l Y 3 R p b 2 4 x L 0 J S T C A t I E V 4 d G V u Z G V k I F N 0 Y X R z L 0 F 1 d G 9 S Z W 1 v d m V k Q 2 9 s d W 1 u c z E u e 2 d v L D E x f S Z x d W 9 0 O y w m c X V v d D t T Z W N 0 a W 9 u M S 9 C U k w g L S B F e H R l b m R l Z C B T d G F 0 c y 9 B d X R v U m V t b 3 Z l Z E N v b H V t b n M x L n t m b y w x M n 0 m c X V v d D s s J n F 1 b 3 Q 7 U 2 V j d G l v b j E v Q l J M I C 0 g R X h 0 Z W 5 k Z W Q g U 3 R h d H M v Q X V 0 b 1 J l b W 9 2 Z W R D b 2 x 1 b W 5 z M S 5 7 Z 2 8 v Z m 8 s M T N 9 J n F 1 b 3 Q 7 L C Z x d W 9 0 O 1 N l Y 3 R p b 2 4 x L 0 J S T C A t I E V 4 d G V u Z G V k I F N 0 Y X R z L 0 F 1 d G 9 S Z W 1 v d m V k Q 2 9 s d W 1 u c z E u e 3 B h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J M J T I w L S U y M E V 4 d G V u Z G V k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J M J T I w L S U y M E V 4 d G V u Z G V k J T I w U 3 R h d H M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w l M j A t J T I w R X h 0 Z W 5 k Z W Q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T C U y M C 0 l M j B F e H R l b m R l Z C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S J T I w L S U y M E J h c 2 l j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T E w M D Z i O S 0 4 Y W Y 2 L T Q w Y 2 E t Y j F k N C 0 0 O D k 5 Z T E 2 Z G U 5 Z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U y O j A x L j k w N D g 4 M z V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l F Z P S I g L z 4 8 R W 5 0 c n k g V H l w Z T 0 i R m l s b E V y c m 9 y Q 2 9 k Z S I g V m F s d W U 9 I n N V b m t u b 3 d u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h Y i Z x d W 9 0 O y w m c X V v d D t y J n F 1 b 3 Q 7 L C Z x d W 9 0 O 2 g m c X V v d D s s J n F 1 b 3 Q 7 M m I m c X V v d D s s J n F 1 b 3 Q 7 M 2 I m c X V v d D s s J n F 1 b 3 Q 7 a H I m c X V v d D s s J n F 1 b 3 Q 7 c m J p J n F 1 b 3 Q 7 L C Z x d W 9 0 O 2 J i J n F 1 b 3 Q 7 L C Z x d W 9 0 O 2 s m c X V v d D s s J n F 1 b 3 Q 7 c 2 I m c X V v d D s s J n F 1 b 3 Q 7 Y 3 M m c X V v d D s s J n F 1 b 3 Q 7 Y X Z n J n F 1 b 3 Q 7 L C Z x d W 9 0 O 2 9 i c C Z x d W 9 0 O y w m c X V v d D t z b G c m c X V v d D s s J n F 1 b 3 Q 7 V G V h b S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1 I g L S B C Y X N p Y y B T d G F 0 c y 9 B d X R v U m V t b 3 Z l Z E N v b H V t b n M x L n s j L D B 9 J n F 1 b 3 Q 7 L C Z x d W 9 0 O 1 N l Y 3 R p b 2 4 x L 0 N H U i A t I E J h c 2 l j I F N 0 Y X R z L 0 F 1 d G 9 S Z W 1 v d m V k Q 2 9 s d W 1 u c z E u e 0 5 h b W U s M X 0 m c X V v d D s s J n F 1 b 3 Q 7 U 2 V j d G l v b j E v Q 0 d S I C 0 g Q m F z a W M g U 3 R h d H M v Q X V 0 b 1 J l b W 9 2 Z W R D b 2 x 1 b W 5 z M S 5 7 W X I s M n 0 m c X V v d D s s J n F 1 b 3 Q 7 U 2 V j d G l v b j E v Q 0 d S I C 0 g Q m F z a W M g U 3 R h d H M v Q X V 0 b 1 J l b W 9 2 Z W R D b 2 x 1 b W 5 z M S 5 7 U G 9 z L D N 9 J n F 1 b 3 Q 7 L C Z x d W 9 0 O 1 N l Y 3 R p b 2 4 x L 0 N H U i A t I E J h c 2 l j I F N 0 Y X R z L 0 F 1 d G 9 S Z W 1 v d m V k Q 2 9 s d W 1 u c z E u e 2 c s N H 0 m c X V v d D s s J n F 1 b 3 Q 7 U 2 V j d G l v b j E v Q 0 d S I C 0 g Q m F z a W M g U 3 R h d H M v Q X V 0 b 1 J l b W 9 2 Z W R D b 2 x 1 b W 5 z M S 5 7 Y W I s N X 0 m c X V v d D s s J n F 1 b 3 Q 7 U 2 V j d G l v b j E v Q 0 d S I C 0 g Q m F z a W M g U 3 R h d H M v Q X V 0 b 1 J l b W 9 2 Z W R D b 2 x 1 b W 5 z M S 5 7 c i w 2 f S Z x d W 9 0 O y w m c X V v d D t T Z W N 0 a W 9 u M S 9 D R 1 I g L S B C Y X N p Y y B T d G F 0 c y 9 B d X R v U m V t b 3 Z l Z E N v b H V t b n M x L n t o L D d 9 J n F 1 b 3 Q 7 L C Z x d W 9 0 O 1 N l Y 3 R p b 2 4 x L 0 N H U i A t I E J h c 2 l j I F N 0 Y X R z L 0 F 1 d G 9 S Z W 1 v d m V k Q 2 9 s d W 1 u c z E u e z J i L D h 9 J n F 1 b 3 Q 7 L C Z x d W 9 0 O 1 N l Y 3 R p b 2 4 x L 0 N H U i A t I E J h c 2 l j I F N 0 Y X R z L 0 F 1 d G 9 S Z W 1 v d m V k Q 2 9 s d W 1 u c z E u e z N i L D l 9 J n F 1 b 3 Q 7 L C Z x d W 9 0 O 1 N l Y 3 R p b 2 4 x L 0 N H U i A t I E J h c 2 l j I F N 0 Y X R z L 0 F 1 d G 9 S Z W 1 v d m V k Q 2 9 s d W 1 u c z E u e 2 h y L D E w f S Z x d W 9 0 O y w m c X V v d D t T Z W N 0 a W 9 u M S 9 D R 1 I g L S B C Y X N p Y y B T d G F 0 c y 9 B d X R v U m V t b 3 Z l Z E N v b H V t b n M x L n t y Y m k s M T F 9 J n F 1 b 3 Q 7 L C Z x d W 9 0 O 1 N l Y 3 R p b 2 4 x L 0 N H U i A t I E J h c 2 l j I F N 0 Y X R z L 0 F 1 d G 9 S Z W 1 v d m V k Q 2 9 s d W 1 u c z E u e 2 J i L D E y f S Z x d W 9 0 O y w m c X V v d D t T Z W N 0 a W 9 u M S 9 D R 1 I g L S B C Y X N p Y y B T d G F 0 c y 9 B d X R v U m V t b 3 Z l Z E N v b H V t b n M x L n t r L D E z f S Z x d W 9 0 O y w m c X V v d D t T Z W N 0 a W 9 u M S 9 D R 1 I g L S B C Y X N p Y y B T d G F 0 c y 9 B d X R v U m V t b 3 Z l Z E N v b H V t b n M x L n t z Y i w x N H 0 m c X V v d D s s J n F 1 b 3 Q 7 U 2 V j d G l v b j E v Q 0 d S I C 0 g Q m F z a W M g U 3 R h d H M v Q X V 0 b 1 J l b W 9 2 Z W R D b 2 x 1 b W 5 z M S 5 7 Y 3 M s M T V 9 J n F 1 b 3 Q 7 L C Z x d W 9 0 O 1 N l Y 3 R p b 2 4 x L 0 N H U i A t I E J h c 2 l j I F N 0 Y X R z L 0 F 1 d G 9 S Z W 1 v d m V k Q 2 9 s d W 1 u c z E u e 2 F 2 Z y w x N n 0 m c X V v d D s s J n F 1 b 3 Q 7 U 2 V j d G l v b j E v Q 0 d S I C 0 g Q m F z a W M g U 3 R h d H M v Q X V 0 b 1 J l b W 9 2 Z W R D b 2 x 1 b W 5 z M S 5 7 b 2 J w L D E 3 f S Z x d W 9 0 O y w m c X V v d D t T Z W N 0 a W 9 u M S 9 D R 1 I g L S B C Y X N p Y y B T d G F 0 c y 9 B d X R v U m V t b 3 Z l Z E N v b H V t b n M x L n t z b G c s M T h 9 J n F 1 b 3 Q 7 L C Z x d W 9 0 O 1 N l Y 3 R p b 2 4 x L 0 N H U i A t I E J h c 2 l j I F N 0 Y X R z L 0 F 1 d G 9 S Z W 1 v d m V k Q 2 9 s d W 1 u c z E u e 1 R l Y W 0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R 1 I g L S B C Y X N p Y y B T d G F 0 c y 9 B d X R v U m V t b 3 Z l Z E N v b H V t b n M x L n s j L D B 9 J n F 1 b 3 Q 7 L C Z x d W 9 0 O 1 N l Y 3 R p b 2 4 x L 0 N H U i A t I E J h c 2 l j I F N 0 Y X R z L 0 F 1 d G 9 S Z W 1 v d m V k Q 2 9 s d W 1 u c z E u e 0 5 h b W U s M X 0 m c X V v d D s s J n F 1 b 3 Q 7 U 2 V j d G l v b j E v Q 0 d S I C 0 g Q m F z a W M g U 3 R h d H M v Q X V 0 b 1 J l b W 9 2 Z W R D b 2 x 1 b W 5 z M S 5 7 W X I s M n 0 m c X V v d D s s J n F 1 b 3 Q 7 U 2 V j d G l v b j E v Q 0 d S I C 0 g Q m F z a W M g U 3 R h d H M v Q X V 0 b 1 J l b W 9 2 Z W R D b 2 x 1 b W 5 z M S 5 7 U G 9 z L D N 9 J n F 1 b 3 Q 7 L C Z x d W 9 0 O 1 N l Y 3 R p b 2 4 x L 0 N H U i A t I E J h c 2 l j I F N 0 Y X R z L 0 F 1 d G 9 S Z W 1 v d m V k Q 2 9 s d W 1 u c z E u e 2 c s N H 0 m c X V v d D s s J n F 1 b 3 Q 7 U 2 V j d G l v b j E v Q 0 d S I C 0 g Q m F z a W M g U 3 R h d H M v Q X V 0 b 1 J l b W 9 2 Z W R D b 2 x 1 b W 5 z M S 5 7 Y W I s N X 0 m c X V v d D s s J n F 1 b 3 Q 7 U 2 V j d G l v b j E v Q 0 d S I C 0 g Q m F z a W M g U 3 R h d H M v Q X V 0 b 1 J l b W 9 2 Z W R D b 2 x 1 b W 5 z M S 5 7 c i w 2 f S Z x d W 9 0 O y w m c X V v d D t T Z W N 0 a W 9 u M S 9 D R 1 I g L S B C Y X N p Y y B T d G F 0 c y 9 B d X R v U m V t b 3 Z l Z E N v b H V t b n M x L n t o L D d 9 J n F 1 b 3 Q 7 L C Z x d W 9 0 O 1 N l Y 3 R p b 2 4 x L 0 N H U i A t I E J h c 2 l j I F N 0 Y X R z L 0 F 1 d G 9 S Z W 1 v d m V k Q 2 9 s d W 1 u c z E u e z J i L D h 9 J n F 1 b 3 Q 7 L C Z x d W 9 0 O 1 N l Y 3 R p b 2 4 x L 0 N H U i A t I E J h c 2 l j I F N 0 Y X R z L 0 F 1 d G 9 S Z W 1 v d m V k Q 2 9 s d W 1 u c z E u e z N i L D l 9 J n F 1 b 3 Q 7 L C Z x d W 9 0 O 1 N l Y 3 R p b 2 4 x L 0 N H U i A t I E J h c 2 l j I F N 0 Y X R z L 0 F 1 d G 9 S Z W 1 v d m V k Q 2 9 s d W 1 u c z E u e 2 h y L D E w f S Z x d W 9 0 O y w m c X V v d D t T Z W N 0 a W 9 u M S 9 D R 1 I g L S B C Y X N p Y y B T d G F 0 c y 9 B d X R v U m V t b 3 Z l Z E N v b H V t b n M x L n t y Y m k s M T F 9 J n F 1 b 3 Q 7 L C Z x d W 9 0 O 1 N l Y 3 R p b 2 4 x L 0 N H U i A t I E J h c 2 l j I F N 0 Y X R z L 0 F 1 d G 9 S Z W 1 v d m V k Q 2 9 s d W 1 u c z E u e 2 J i L D E y f S Z x d W 9 0 O y w m c X V v d D t T Z W N 0 a W 9 u M S 9 D R 1 I g L S B C Y X N p Y y B T d G F 0 c y 9 B d X R v U m V t b 3 Z l Z E N v b H V t b n M x L n t r L D E z f S Z x d W 9 0 O y w m c X V v d D t T Z W N 0 a W 9 u M S 9 D R 1 I g L S B C Y X N p Y y B T d G F 0 c y 9 B d X R v U m V t b 3 Z l Z E N v b H V t b n M x L n t z Y i w x N H 0 m c X V v d D s s J n F 1 b 3 Q 7 U 2 V j d G l v b j E v Q 0 d S I C 0 g Q m F z a W M g U 3 R h d H M v Q X V 0 b 1 J l b W 9 2 Z W R D b 2 x 1 b W 5 z M S 5 7 Y 3 M s M T V 9 J n F 1 b 3 Q 7 L C Z x d W 9 0 O 1 N l Y 3 R p b 2 4 x L 0 N H U i A t I E J h c 2 l j I F N 0 Y X R z L 0 F 1 d G 9 S Z W 1 v d m V k Q 2 9 s d W 1 u c z E u e 2 F 2 Z y w x N n 0 m c X V v d D s s J n F 1 b 3 Q 7 U 2 V j d G l v b j E v Q 0 d S I C 0 g Q m F z a W M g U 3 R h d H M v Q X V 0 b 1 J l b W 9 2 Z W R D b 2 x 1 b W 5 z M S 5 7 b 2 J w L D E 3 f S Z x d W 9 0 O y w m c X V v d D t T Z W N 0 a W 9 u M S 9 D R 1 I g L S B C Y X N p Y y B T d G F 0 c y 9 B d X R v U m V t b 3 Z l Z E N v b H V t b n M x L n t z b G c s M T h 9 J n F 1 b 3 Q 7 L C Z x d W 9 0 O 1 N l Y 3 R p b 2 4 x L 0 N H U i A t I E J h c 2 l j I F N 0 Y X R z L 0 F 1 d G 9 S Z W 1 v d m V k Q 2 9 s d W 1 u c z E u e 1 R l Y W 0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I l M j A t J T I w Q m F z a W M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I l M j A t J T I w Q m F z a W M l M j B T d G F 0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U i U y M C 0 l M j B C Y X N p Y y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S J T I w L S U y M E J h c 2 l j J T I w U 3 R h d H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I l M j A t J T I w Q m F z a W M l M j B T d G F 0 c y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I l M j A t J T I w R X h 0 Z W 5 k Z W Q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M 2 Y 4 N j M 1 L T I x Y m E t N D J l M y 1 i Z j V j L W Q x N T g 0 Y j E z Z D I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g t M T F U M T Y 6 N T I 6 M D E u O T E 2 O D I z M F o i I C 8 + P E V u d H J 5 I F R 5 c G U 9 I k Z p b G x D b 2 x 1 b W 5 U e X B l c y I g V m F s d W U 9 I n N C Z 1 l H Q m d Z R 0 J n W U d C Z 1 l H Q m d Z R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n J n F 1 b 3 Q 7 L C Z x d W 9 0 O 2 h i c C Z x d W 9 0 O y w m c X V v d D t z Z i Z x d W 9 0 O y w m c X V v d D t z a C Z x d W 9 0 O y w m c X V v d D t 0 Y i Z x d W 9 0 O y w m c X V v d D t 4 Y m g m c X V v d D s s J n F 1 b 3 Q 7 a G R w J n F 1 b 3 Q 7 L C Z x d W 9 0 O 2 d v J n F 1 b 3 Q 7 L C Z x d W 9 0 O 2 Z v J n F 1 b 3 Q 7 L C Z x d W 9 0 O 2 d v L 2 Z v J n F 1 b 3 Q 7 L C Z x d W 9 0 O 3 B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U i A t I E V 4 d G V u Z G V k I F N 0 Y X R z L 0 F 1 d G 9 S Z W 1 v d m V k Q 2 9 s d W 1 u c z E u e y M s M H 0 m c X V v d D s s J n F 1 b 3 Q 7 U 2 V j d G l v b j E v Q 0 d S I C 0 g R X h 0 Z W 5 k Z W Q g U 3 R h d H M v Q X V 0 b 1 J l b W 9 2 Z W R D b 2 x 1 b W 5 z M S 5 7 T m F t Z S w x f S Z x d W 9 0 O y w m c X V v d D t T Z W N 0 a W 9 u M S 9 D R 1 I g L S B F e H R l b m R l Z C B T d G F 0 c y 9 B d X R v U m V t b 3 Z l Z E N v b H V t b n M x L n t Z c i w y f S Z x d W 9 0 O y w m c X V v d D t T Z W N 0 a W 9 u M S 9 D R 1 I g L S B F e H R l b m R l Z C B T d G F 0 c y 9 B d X R v U m V t b 3 Z l Z E N v b H V t b n M x L n t Q b 3 M s M 3 0 m c X V v d D s s J n F 1 b 3 Q 7 U 2 V j d G l v b j E v Q 0 d S I C 0 g R X h 0 Z W 5 k Z W Q g U 3 R h d H M v Q X V 0 b 1 J l b W 9 2 Z W R D b 2 x 1 b W 5 z M S 5 7 Z y w 0 f S Z x d W 9 0 O y w m c X V v d D t T Z W N 0 a W 9 u M S 9 D R 1 I g L S B F e H R l b m R l Z C B T d G F 0 c y 9 B d X R v U m V t b 3 Z l Z E N v b H V t b n M x L n t o Y n A s N X 0 m c X V v d D s s J n F 1 b 3 Q 7 U 2 V j d G l v b j E v Q 0 d S I C 0 g R X h 0 Z W 5 k Z W Q g U 3 R h d H M v Q X V 0 b 1 J l b W 9 2 Z W R D b 2 x 1 b W 5 z M S 5 7 c 2 Y s N n 0 m c X V v d D s s J n F 1 b 3 Q 7 U 2 V j d G l v b j E v Q 0 d S I C 0 g R X h 0 Z W 5 k Z W Q g U 3 R h d H M v Q X V 0 b 1 J l b W 9 2 Z W R D b 2 x 1 b W 5 z M S 5 7 c 2 g s N 3 0 m c X V v d D s s J n F 1 b 3 Q 7 U 2 V j d G l v b j E v Q 0 d S I C 0 g R X h 0 Z W 5 k Z W Q g U 3 R h d H M v Q X V 0 b 1 J l b W 9 2 Z W R D b 2 x 1 b W 5 z M S 5 7 d G I s O H 0 m c X V v d D s s J n F 1 b 3 Q 7 U 2 V j d G l v b j E v Q 0 d S I C 0 g R X h 0 Z W 5 k Z W Q g U 3 R h d H M v Q X V 0 b 1 J l b W 9 2 Z W R D b 2 x 1 b W 5 z M S 5 7 e G J o L D l 9 J n F 1 b 3 Q 7 L C Z x d W 9 0 O 1 N l Y 3 R p b 2 4 x L 0 N H U i A t I E V 4 d G V u Z G V k I F N 0 Y X R z L 0 F 1 d G 9 S Z W 1 v d m V k Q 2 9 s d W 1 u c z E u e 2 h k c C w x M H 0 m c X V v d D s s J n F 1 b 3 Q 7 U 2 V j d G l v b j E v Q 0 d S I C 0 g R X h 0 Z W 5 k Z W Q g U 3 R h d H M v Q X V 0 b 1 J l b W 9 2 Z W R D b 2 x 1 b W 5 z M S 5 7 Z 2 8 s M T F 9 J n F 1 b 3 Q 7 L C Z x d W 9 0 O 1 N l Y 3 R p b 2 4 x L 0 N H U i A t I E V 4 d G V u Z G V k I F N 0 Y X R z L 0 F 1 d G 9 S Z W 1 v d m V k Q 2 9 s d W 1 u c z E u e 2 Z v L D E y f S Z x d W 9 0 O y w m c X V v d D t T Z W N 0 a W 9 u M S 9 D R 1 I g L S B F e H R l b m R l Z C B T d G F 0 c y 9 B d X R v U m V t b 3 Z l Z E N v b H V t b n M x L n t n b y 9 m b y w x M 3 0 m c X V v d D s s J n F 1 b 3 Q 7 U 2 V j d G l v b j E v Q 0 d S I C 0 g R X h 0 Z W 5 k Z W Q g U 3 R h d H M v Q X V 0 b 1 J l b W 9 2 Z W R D b 2 x 1 b W 5 z M S 5 7 c G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R 1 I g L S B F e H R l b m R l Z C B T d G F 0 c y 9 B d X R v U m V t b 3 Z l Z E N v b H V t b n M x L n s j L D B 9 J n F 1 b 3 Q 7 L C Z x d W 9 0 O 1 N l Y 3 R p b 2 4 x L 0 N H U i A t I E V 4 d G V u Z G V k I F N 0 Y X R z L 0 F 1 d G 9 S Z W 1 v d m V k Q 2 9 s d W 1 u c z E u e 0 5 h b W U s M X 0 m c X V v d D s s J n F 1 b 3 Q 7 U 2 V j d G l v b j E v Q 0 d S I C 0 g R X h 0 Z W 5 k Z W Q g U 3 R h d H M v Q X V 0 b 1 J l b W 9 2 Z W R D b 2 x 1 b W 5 z M S 5 7 W X I s M n 0 m c X V v d D s s J n F 1 b 3 Q 7 U 2 V j d G l v b j E v Q 0 d S I C 0 g R X h 0 Z W 5 k Z W Q g U 3 R h d H M v Q X V 0 b 1 J l b W 9 2 Z W R D b 2 x 1 b W 5 z M S 5 7 U G 9 z L D N 9 J n F 1 b 3 Q 7 L C Z x d W 9 0 O 1 N l Y 3 R p b 2 4 x L 0 N H U i A t I E V 4 d G V u Z G V k I F N 0 Y X R z L 0 F 1 d G 9 S Z W 1 v d m V k Q 2 9 s d W 1 u c z E u e 2 c s N H 0 m c X V v d D s s J n F 1 b 3 Q 7 U 2 V j d G l v b j E v Q 0 d S I C 0 g R X h 0 Z W 5 k Z W Q g U 3 R h d H M v Q X V 0 b 1 J l b W 9 2 Z W R D b 2 x 1 b W 5 z M S 5 7 a G J w L D V 9 J n F 1 b 3 Q 7 L C Z x d W 9 0 O 1 N l Y 3 R p b 2 4 x L 0 N H U i A t I E V 4 d G V u Z G V k I F N 0 Y X R z L 0 F 1 d G 9 S Z W 1 v d m V k Q 2 9 s d W 1 u c z E u e 3 N m L D Z 9 J n F 1 b 3 Q 7 L C Z x d W 9 0 O 1 N l Y 3 R p b 2 4 x L 0 N H U i A t I E V 4 d G V u Z G V k I F N 0 Y X R z L 0 F 1 d G 9 S Z W 1 v d m V k Q 2 9 s d W 1 u c z E u e 3 N o L D d 9 J n F 1 b 3 Q 7 L C Z x d W 9 0 O 1 N l Y 3 R p b 2 4 x L 0 N H U i A t I E V 4 d G V u Z G V k I F N 0 Y X R z L 0 F 1 d G 9 S Z W 1 v d m V k Q 2 9 s d W 1 u c z E u e 3 R i L D h 9 J n F 1 b 3 Q 7 L C Z x d W 9 0 O 1 N l Y 3 R p b 2 4 x L 0 N H U i A t I E V 4 d G V u Z G V k I F N 0 Y X R z L 0 F 1 d G 9 S Z W 1 v d m V k Q 2 9 s d W 1 u c z E u e 3 h i a C w 5 f S Z x d W 9 0 O y w m c X V v d D t T Z W N 0 a W 9 u M S 9 D R 1 I g L S B F e H R l b m R l Z C B T d G F 0 c y 9 B d X R v U m V t b 3 Z l Z E N v b H V t b n M x L n t o Z H A s M T B 9 J n F 1 b 3 Q 7 L C Z x d W 9 0 O 1 N l Y 3 R p b 2 4 x L 0 N H U i A t I E V 4 d G V u Z G V k I F N 0 Y X R z L 0 F 1 d G 9 S Z W 1 v d m V k Q 2 9 s d W 1 u c z E u e 2 d v L D E x f S Z x d W 9 0 O y w m c X V v d D t T Z W N 0 a W 9 u M S 9 D R 1 I g L S B F e H R l b m R l Z C B T d G F 0 c y 9 B d X R v U m V t b 3 Z l Z E N v b H V t b n M x L n t m b y w x M n 0 m c X V v d D s s J n F 1 b 3 Q 7 U 2 V j d G l v b j E v Q 0 d S I C 0 g R X h 0 Z W 5 k Z W Q g U 3 R h d H M v Q X V 0 b 1 J l b W 9 2 Z W R D b 2 x 1 b W 5 z M S 5 7 Z 2 8 v Z m 8 s M T N 9 J n F 1 b 3 Q 7 L C Z x d W 9 0 O 1 N l Y 3 R p b 2 4 x L 0 N H U i A t I E V 4 d G V u Z G V k I F N 0 Y X R z L 0 F 1 d G 9 S Z W 1 v d m V k Q 2 9 s d W 1 u c z E u e 3 B h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d S J T I w L S U y M E V 4 d G V u Z G V k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S J T I w L S U y M E V 4 d G V u Z G V k J T I w U 3 R h d H M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I l M j A t J T I w R X h 0 Z W 5 k Z W Q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U i U y M C 0 l M j B F e H R l b m R l Z C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O J T I w L S U y M E J h c 2 l j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M y O D M y Y i 0 1 Z W M 2 L T R h M j I t O D N h Y y 0 y Z T c 0 N 2 M 3 M 2 E 2 M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U y O j A x L j k y O T c 4 O D Z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P S I g L z 4 8 R W 5 0 c n k g V H l w Z T 0 i R m l s b E V y c m 9 y Q 2 9 k Z S I g V m F s d W U 9 I n N V b m t u b 3 d u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h Y i Z x d W 9 0 O y w m c X V v d D t y J n F 1 b 3 Q 7 L C Z x d W 9 0 O 2 g m c X V v d D s s J n F 1 b 3 Q 7 M m I m c X V v d D s s J n F 1 b 3 Q 7 M 2 I m c X V v d D s s J n F 1 b 3 Q 7 a H I m c X V v d D s s J n F 1 b 3 Q 7 c m J p J n F 1 b 3 Q 7 L C Z x d W 9 0 O 2 J i J n F 1 b 3 Q 7 L C Z x d W 9 0 O 2 s m c X V v d D s s J n F 1 b 3 Q 7 c 2 I m c X V v d D s s J n F 1 b 3 Q 7 Y 3 M m c X V v d D s s J n F 1 b 3 Q 7 Y X Z n J n F 1 b 3 Q 7 L C Z x d W 9 0 O 2 9 i c C Z x d W 9 0 O y w m c X V v d D t z b G c m c X V v d D s s J n F 1 b 3 Q 7 V G V h b S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O I C 0 g Q m F z a W M g U 3 R h d H M v Q X V 0 b 1 J l b W 9 2 Z W R D b 2 x 1 b W 5 z M S 5 7 I y w w f S Z x d W 9 0 O y w m c X V v d D t T Z W N 0 a W 9 u M S 9 D T E 4 g L S B C Y X N p Y y B T d G F 0 c y 9 B d X R v U m V t b 3 Z l Z E N v b H V t b n M x L n t O Y W 1 l L D F 9 J n F 1 b 3 Q 7 L C Z x d W 9 0 O 1 N l Y 3 R p b 2 4 x L 0 N M T i A t I E J h c 2 l j I F N 0 Y X R z L 0 F 1 d G 9 S Z W 1 v d m V k Q 2 9 s d W 1 u c z E u e 1 l y L D J 9 J n F 1 b 3 Q 7 L C Z x d W 9 0 O 1 N l Y 3 R p b 2 4 x L 0 N M T i A t I E J h c 2 l j I F N 0 Y X R z L 0 F 1 d G 9 S Z W 1 v d m V k Q 2 9 s d W 1 u c z E u e 1 B v c y w z f S Z x d W 9 0 O y w m c X V v d D t T Z W N 0 a W 9 u M S 9 D T E 4 g L S B C Y X N p Y y B T d G F 0 c y 9 B d X R v U m V t b 3 Z l Z E N v b H V t b n M x L n t n L D R 9 J n F 1 b 3 Q 7 L C Z x d W 9 0 O 1 N l Y 3 R p b 2 4 x L 0 N M T i A t I E J h c 2 l j I F N 0 Y X R z L 0 F 1 d G 9 S Z W 1 v d m V k Q 2 9 s d W 1 u c z E u e 2 F i L D V 9 J n F 1 b 3 Q 7 L C Z x d W 9 0 O 1 N l Y 3 R p b 2 4 x L 0 N M T i A t I E J h c 2 l j I F N 0 Y X R z L 0 F 1 d G 9 S Z W 1 v d m V k Q 2 9 s d W 1 u c z E u e 3 I s N n 0 m c X V v d D s s J n F 1 b 3 Q 7 U 2 V j d G l v b j E v Q 0 x O I C 0 g Q m F z a W M g U 3 R h d H M v Q X V 0 b 1 J l b W 9 2 Z W R D b 2 x 1 b W 5 z M S 5 7 a C w 3 f S Z x d W 9 0 O y w m c X V v d D t T Z W N 0 a W 9 u M S 9 D T E 4 g L S B C Y X N p Y y B T d G F 0 c y 9 B d X R v U m V t b 3 Z l Z E N v b H V t b n M x L n s y Y i w 4 f S Z x d W 9 0 O y w m c X V v d D t T Z W N 0 a W 9 u M S 9 D T E 4 g L S B C Y X N p Y y B T d G F 0 c y 9 B d X R v U m V t b 3 Z l Z E N v b H V t b n M x L n s z Y i w 5 f S Z x d W 9 0 O y w m c X V v d D t T Z W N 0 a W 9 u M S 9 D T E 4 g L S B C Y X N p Y y B T d G F 0 c y 9 B d X R v U m V t b 3 Z l Z E N v b H V t b n M x L n t o c i w x M H 0 m c X V v d D s s J n F 1 b 3 Q 7 U 2 V j d G l v b j E v Q 0 x O I C 0 g Q m F z a W M g U 3 R h d H M v Q X V 0 b 1 J l b W 9 2 Z W R D b 2 x 1 b W 5 z M S 5 7 c m J p L D E x f S Z x d W 9 0 O y w m c X V v d D t T Z W N 0 a W 9 u M S 9 D T E 4 g L S B C Y X N p Y y B T d G F 0 c y 9 B d X R v U m V t b 3 Z l Z E N v b H V t b n M x L n t i Y i w x M n 0 m c X V v d D s s J n F 1 b 3 Q 7 U 2 V j d G l v b j E v Q 0 x O I C 0 g Q m F z a W M g U 3 R h d H M v Q X V 0 b 1 J l b W 9 2 Z W R D b 2 x 1 b W 5 z M S 5 7 a y w x M 3 0 m c X V v d D s s J n F 1 b 3 Q 7 U 2 V j d G l v b j E v Q 0 x O I C 0 g Q m F z a W M g U 3 R h d H M v Q X V 0 b 1 J l b W 9 2 Z W R D b 2 x 1 b W 5 z M S 5 7 c 2 I s M T R 9 J n F 1 b 3 Q 7 L C Z x d W 9 0 O 1 N l Y 3 R p b 2 4 x L 0 N M T i A t I E J h c 2 l j I F N 0 Y X R z L 0 F 1 d G 9 S Z W 1 v d m V k Q 2 9 s d W 1 u c z E u e 2 N z L D E 1 f S Z x d W 9 0 O y w m c X V v d D t T Z W N 0 a W 9 u M S 9 D T E 4 g L S B C Y X N p Y y B T d G F 0 c y 9 B d X R v U m V t b 3 Z l Z E N v b H V t b n M x L n t h d m c s M T Z 9 J n F 1 b 3 Q 7 L C Z x d W 9 0 O 1 N l Y 3 R p b 2 4 x L 0 N M T i A t I E J h c 2 l j I F N 0 Y X R z L 0 F 1 d G 9 S Z W 1 v d m V k Q 2 9 s d W 1 u c z E u e 2 9 i c C w x N 3 0 m c X V v d D s s J n F 1 b 3 Q 7 U 2 V j d G l v b j E v Q 0 x O I C 0 g Q m F z a W M g U 3 R h d H M v Q X V 0 b 1 J l b W 9 2 Z W R D b 2 x 1 b W 5 z M S 5 7 c 2 x n L D E 4 f S Z x d W 9 0 O y w m c X V v d D t T Z W N 0 a W 9 u M S 9 D T E 4 g L S B C Y X N p Y y B T d G F 0 c y 9 B d X R v U m V t b 3 Z l Z E N v b H V t b n M x L n t U Z W F t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Q 0 x O I C 0 g Q m F z a W M g U 3 R h d H M v Q X V 0 b 1 J l b W 9 2 Z W R D b 2 x 1 b W 5 z M S 5 7 I y w w f S Z x d W 9 0 O y w m c X V v d D t T Z W N 0 a W 9 u M S 9 D T E 4 g L S B C Y X N p Y y B T d G F 0 c y 9 B d X R v U m V t b 3 Z l Z E N v b H V t b n M x L n t O Y W 1 l L D F 9 J n F 1 b 3 Q 7 L C Z x d W 9 0 O 1 N l Y 3 R p b 2 4 x L 0 N M T i A t I E J h c 2 l j I F N 0 Y X R z L 0 F 1 d G 9 S Z W 1 v d m V k Q 2 9 s d W 1 u c z E u e 1 l y L D J 9 J n F 1 b 3 Q 7 L C Z x d W 9 0 O 1 N l Y 3 R p b 2 4 x L 0 N M T i A t I E J h c 2 l j I F N 0 Y X R z L 0 F 1 d G 9 S Z W 1 v d m V k Q 2 9 s d W 1 u c z E u e 1 B v c y w z f S Z x d W 9 0 O y w m c X V v d D t T Z W N 0 a W 9 u M S 9 D T E 4 g L S B C Y X N p Y y B T d G F 0 c y 9 B d X R v U m V t b 3 Z l Z E N v b H V t b n M x L n t n L D R 9 J n F 1 b 3 Q 7 L C Z x d W 9 0 O 1 N l Y 3 R p b 2 4 x L 0 N M T i A t I E J h c 2 l j I F N 0 Y X R z L 0 F 1 d G 9 S Z W 1 v d m V k Q 2 9 s d W 1 u c z E u e 2 F i L D V 9 J n F 1 b 3 Q 7 L C Z x d W 9 0 O 1 N l Y 3 R p b 2 4 x L 0 N M T i A t I E J h c 2 l j I F N 0 Y X R z L 0 F 1 d G 9 S Z W 1 v d m V k Q 2 9 s d W 1 u c z E u e 3 I s N n 0 m c X V v d D s s J n F 1 b 3 Q 7 U 2 V j d G l v b j E v Q 0 x O I C 0 g Q m F z a W M g U 3 R h d H M v Q X V 0 b 1 J l b W 9 2 Z W R D b 2 x 1 b W 5 z M S 5 7 a C w 3 f S Z x d W 9 0 O y w m c X V v d D t T Z W N 0 a W 9 u M S 9 D T E 4 g L S B C Y X N p Y y B T d G F 0 c y 9 B d X R v U m V t b 3 Z l Z E N v b H V t b n M x L n s y Y i w 4 f S Z x d W 9 0 O y w m c X V v d D t T Z W N 0 a W 9 u M S 9 D T E 4 g L S B C Y X N p Y y B T d G F 0 c y 9 B d X R v U m V t b 3 Z l Z E N v b H V t b n M x L n s z Y i w 5 f S Z x d W 9 0 O y w m c X V v d D t T Z W N 0 a W 9 u M S 9 D T E 4 g L S B C Y X N p Y y B T d G F 0 c y 9 B d X R v U m V t b 3 Z l Z E N v b H V t b n M x L n t o c i w x M H 0 m c X V v d D s s J n F 1 b 3 Q 7 U 2 V j d G l v b j E v Q 0 x O I C 0 g Q m F z a W M g U 3 R h d H M v Q X V 0 b 1 J l b W 9 2 Z W R D b 2 x 1 b W 5 z M S 5 7 c m J p L D E x f S Z x d W 9 0 O y w m c X V v d D t T Z W N 0 a W 9 u M S 9 D T E 4 g L S B C Y X N p Y y B T d G F 0 c y 9 B d X R v U m V t b 3 Z l Z E N v b H V t b n M x L n t i Y i w x M n 0 m c X V v d D s s J n F 1 b 3 Q 7 U 2 V j d G l v b j E v Q 0 x O I C 0 g Q m F z a W M g U 3 R h d H M v Q X V 0 b 1 J l b W 9 2 Z W R D b 2 x 1 b W 5 z M S 5 7 a y w x M 3 0 m c X V v d D s s J n F 1 b 3 Q 7 U 2 V j d G l v b j E v Q 0 x O I C 0 g Q m F z a W M g U 3 R h d H M v Q X V 0 b 1 J l b W 9 2 Z W R D b 2 x 1 b W 5 z M S 5 7 c 2 I s M T R 9 J n F 1 b 3 Q 7 L C Z x d W 9 0 O 1 N l Y 3 R p b 2 4 x L 0 N M T i A t I E J h c 2 l j I F N 0 Y X R z L 0 F 1 d G 9 S Z W 1 v d m V k Q 2 9 s d W 1 u c z E u e 2 N z L D E 1 f S Z x d W 9 0 O y w m c X V v d D t T Z W N 0 a W 9 u M S 9 D T E 4 g L S B C Y X N p Y y B T d G F 0 c y 9 B d X R v U m V t b 3 Z l Z E N v b H V t b n M x L n t h d m c s M T Z 9 J n F 1 b 3 Q 7 L C Z x d W 9 0 O 1 N l Y 3 R p b 2 4 x L 0 N M T i A t I E J h c 2 l j I F N 0 Y X R z L 0 F 1 d G 9 S Z W 1 v d m V k Q 2 9 s d W 1 u c z E u e 2 9 i c C w x N 3 0 m c X V v d D s s J n F 1 b 3 Q 7 U 2 V j d G l v b j E v Q 0 x O I C 0 g Q m F z a W M g U 3 R h d H M v Q X V 0 b 1 J l b W 9 2 Z W R D b 2 x 1 b W 5 z M S 5 7 c 2 x n L D E 4 f S Z x d W 9 0 O y w m c X V v d D t T Z W N 0 a W 9 u M S 9 D T E 4 g L S B C Y X N p Y y B T d G F 0 c y 9 B d X R v U m V t b 3 Z l Z E N v b H V t b n M x L n t U Z W F t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x O J T I w L S U y M E J h c 2 l j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O J T I w L S U y M E J h c 2 l j J T I w U 3 R h d H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4 l M j A t J T I w Q m F z a W M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T i U y M C 0 l M j B C Y X N p Y y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O J T I w L S U y M E J h c 2 l j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O J T I w L S U y M E V 4 d G V u Z G V k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T E x Y z U 2 M C 0 5 Z T k 0 L T R h M T U t Y W U 0 Z S 0 2 Z D g 3 M T k 5 N D l i N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4 L T E x V D E 2 O j U y O j A x L j k 0 M j c 1 M z d a I i A v P j x F b n R y e S B U e X B l P S J G a W x s Q 2 9 s d W 1 u V H l w Z X M i I F Z h b H V l P S J z Q m d Z R 0 J n W U d C Z 1 l H Q m d Z R 0 J n W U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o Y n A m c X V v d D s s J n F 1 b 3 Q 7 c 2 Y m c X V v d D s s J n F 1 b 3 Q 7 c 2 g m c X V v d D s s J n F 1 b 3 Q 7 d G I m c X V v d D s s J n F 1 b 3 Q 7 e G J o J n F 1 b 3 Q 7 L C Z x d W 9 0 O 2 h k c C Z x d W 9 0 O y w m c X V v d D t n b y Z x d W 9 0 O y w m c X V v d D t m b y Z x d W 9 0 O y w m c X V v d D t n b y 9 m b y Z x d W 9 0 O y w m c X V v d D t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4 g L S B F e H R l b m R l Z C B T d G F 0 c y 9 B d X R v U m V t b 3 Z l Z E N v b H V t b n M x L n s j L D B 9 J n F 1 b 3 Q 7 L C Z x d W 9 0 O 1 N l Y 3 R p b 2 4 x L 0 N M T i A t I E V 4 d G V u Z G V k I F N 0 Y X R z L 0 F 1 d G 9 S Z W 1 v d m V k Q 2 9 s d W 1 u c z E u e 0 5 h b W U s M X 0 m c X V v d D s s J n F 1 b 3 Q 7 U 2 V j d G l v b j E v Q 0 x O I C 0 g R X h 0 Z W 5 k Z W Q g U 3 R h d H M v Q X V 0 b 1 J l b W 9 2 Z W R D b 2 x 1 b W 5 z M S 5 7 W X I s M n 0 m c X V v d D s s J n F 1 b 3 Q 7 U 2 V j d G l v b j E v Q 0 x O I C 0 g R X h 0 Z W 5 k Z W Q g U 3 R h d H M v Q X V 0 b 1 J l b W 9 2 Z W R D b 2 x 1 b W 5 z M S 5 7 U G 9 z L D N 9 J n F 1 b 3 Q 7 L C Z x d W 9 0 O 1 N l Y 3 R p b 2 4 x L 0 N M T i A t I E V 4 d G V u Z G V k I F N 0 Y X R z L 0 F 1 d G 9 S Z W 1 v d m V k Q 2 9 s d W 1 u c z E u e 2 c s N H 0 m c X V v d D s s J n F 1 b 3 Q 7 U 2 V j d G l v b j E v Q 0 x O I C 0 g R X h 0 Z W 5 k Z W Q g U 3 R h d H M v Q X V 0 b 1 J l b W 9 2 Z W R D b 2 x 1 b W 5 z M S 5 7 a G J w L D V 9 J n F 1 b 3 Q 7 L C Z x d W 9 0 O 1 N l Y 3 R p b 2 4 x L 0 N M T i A t I E V 4 d G V u Z G V k I F N 0 Y X R z L 0 F 1 d G 9 S Z W 1 v d m V k Q 2 9 s d W 1 u c z E u e 3 N m L D Z 9 J n F 1 b 3 Q 7 L C Z x d W 9 0 O 1 N l Y 3 R p b 2 4 x L 0 N M T i A t I E V 4 d G V u Z G V k I F N 0 Y X R z L 0 F 1 d G 9 S Z W 1 v d m V k Q 2 9 s d W 1 u c z E u e 3 N o L D d 9 J n F 1 b 3 Q 7 L C Z x d W 9 0 O 1 N l Y 3 R p b 2 4 x L 0 N M T i A t I E V 4 d G V u Z G V k I F N 0 Y X R z L 0 F 1 d G 9 S Z W 1 v d m V k Q 2 9 s d W 1 u c z E u e 3 R i L D h 9 J n F 1 b 3 Q 7 L C Z x d W 9 0 O 1 N l Y 3 R p b 2 4 x L 0 N M T i A t I E V 4 d G V u Z G V k I F N 0 Y X R z L 0 F 1 d G 9 S Z W 1 v d m V k Q 2 9 s d W 1 u c z E u e 3 h i a C w 5 f S Z x d W 9 0 O y w m c X V v d D t T Z W N 0 a W 9 u M S 9 D T E 4 g L S B F e H R l b m R l Z C B T d G F 0 c y 9 B d X R v U m V t b 3 Z l Z E N v b H V t b n M x L n t o Z H A s M T B 9 J n F 1 b 3 Q 7 L C Z x d W 9 0 O 1 N l Y 3 R p b 2 4 x L 0 N M T i A t I E V 4 d G V u Z G V k I F N 0 Y X R z L 0 F 1 d G 9 S Z W 1 v d m V k Q 2 9 s d W 1 u c z E u e 2 d v L D E x f S Z x d W 9 0 O y w m c X V v d D t T Z W N 0 a W 9 u M S 9 D T E 4 g L S B F e H R l b m R l Z C B T d G F 0 c y 9 B d X R v U m V t b 3 Z l Z E N v b H V t b n M x L n t m b y w x M n 0 m c X V v d D s s J n F 1 b 3 Q 7 U 2 V j d G l v b j E v Q 0 x O I C 0 g R X h 0 Z W 5 k Z W Q g U 3 R h d H M v Q X V 0 b 1 J l b W 9 2 Z W R D b 2 x 1 b W 5 z M S 5 7 Z 2 8 v Z m 8 s M T N 9 J n F 1 b 3 Q 7 L C Z x d W 9 0 O 1 N l Y 3 R p b 2 4 x L 0 N M T i A t I E V 4 d G V u Z G V k I F N 0 Y X R z L 0 F 1 d G 9 S Z W 1 v d m V k Q 2 9 s d W 1 u c z E u e 3 B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0 x O I C 0 g R X h 0 Z W 5 k Z W Q g U 3 R h d H M v Q X V 0 b 1 J l b W 9 2 Z W R D b 2 x 1 b W 5 z M S 5 7 I y w w f S Z x d W 9 0 O y w m c X V v d D t T Z W N 0 a W 9 u M S 9 D T E 4 g L S B F e H R l b m R l Z C B T d G F 0 c y 9 B d X R v U m V t b 3 Z l Z E N v b H V t b n M x L n t O Y W 1 l L D F 9 J n F 1 b 3 Q 7 L C Z x d W 9 0 O 1 N l Y 3 R p b 2 4 x L 0 N M T i A t I E V 4 d G V u Z G V k I F N 0 Y X R z L 0 F 1 d G 9 S Z W 1 v d m V k Q 2 9 s d W 1 u c z E u e 1 l y L D J 9 J n F 1 b 3 Q 7 L C Z x d W 9 0 O 1 N l Y 3 R p b 2 4 x L 0 N M T i A t I E V 4 d G V u Z G V k I F N 0 Y X R z L 0 F 1 d G 9 S Z W 1 v d m V k Q 2 9 s d W 1 u c z E u e 1 B v c y w z f S Z x d W 9 0 O y w m c X V v d D t T Z W N 0 a W 9 u M S 9 D T E 4 g L S B F e H R l b m R l Z C B T d G F 0 c y 9 B d X R v U m V t b 3 Z l Z E N v b H V t b n M x L n t n L D R 9 J n F 1 b 3 Q 7 L C Z x d W 9 0 O 1 N l Y 3 R p b 2 4 x L 0 N M T i A t I E V 4 d G V u Z G V k I F N 0 Y X R z L 0 F 1 d G 9 S Z W 1 v d m V k Q 2 9 s d W 1 u c z E u e 2 h i c C w 1 f S Z x d W 9 0 O y w m c X V v d D t T Z W N 0 a W 9 u M S 9 D T E 4 g L S B F e H R l b m R l Z C B T d G F 0 c y 9 B d X R v U m V t b 3 Z l Z E N v b H V t b n M x L n t z Z i w 2 f S Z x d W 9 0 O y w m c X V v d D t T Z W N 0 a W 9 u M S 9 D T E 4 g L S B F e H R l b m R l Z C B T d G F 0 c y 9 B d X R v U m V t b 3 Z l Z E N v b H V t b n M x L n t z a C w 3 f S Z x d W 9 0 O y w m c X V v d D t T Z W N 0 a W 9 u M S 9 D T E 4 g L S B F e H R l b m R l Z C B T d G F 0 c y 9 B d X R v U m V t b 3 Z l Z E N v b H V t b n M x L n t 0 Y i w 4 f S Z x d W 9 0 O y w m c X V v d D t T Z W N 0 a W 9 u M S 9 D T E 4 g L S B F e H R l b m R l Z C B T d G F 0 c y 9 B d X R v U m V t b 3 Z l Z E N v b H V t b n M x L n t 4 Y m g s O X 0 m c X V v d D s s J n F 1 b 3 Q 7 U 2 V j d G l v b j E v Q 0 x O I C 0 g R X h 0 Z W 5 k Z W Q g U 3 R h d H M v Q X V 0 b 1 J l b W 9 2 Z W R D b 2 x 1 b W 5 z M S 5 7 a G R w L D E w f S Z x d W 9 0 O y w m c X V v d D t T Z W N 0 a W 9 u M S 9 D T E 4 g L S B F e H R l b m R l Z C B T d G F 0 c y 9 B d X R v U m V t b 3 Z l Z E N v b H V t b n M x L n t n b y w x M X 0 m c X V v d D s s J n F 1 b 3 Q 7 U 2 V j d G l v b j E v Q 0 x O I C 0 g R X h 0 Z W 5 k Z W Q g U 3 R h d H M v Q X V 0 b 1 J l b W 9 2 Z W R D b 2 x 1 b W 5 z M S 5 7 Z m 8 s M T J 9 J n F 1 b 3 Q 7 L C Z x d W 9 0 O 1 N l Y 3 R p b 2 4 x L 0 N M T i A t I E V 4 d G V u Z G V k I F N 0 Y X R z L 0 F 1 d G 9 S Z W 1 v d m V k Q 2 9 s d W 1 u c z E u e 2 d v L 2 Z v L D E z f S Z x d W 9 0 O y w m c X V v d D t T Z W N 0 a W 9 u M S 9 D T E 4 g L S B F e H R l b m R l Z C B T d G F 0 c y 9 B d X R v U m V t b 3 Z l Z E N v b H V t b n M x L n t w Y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T i U y M C 0 l M j B F e H R l b m R l Z C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T i U y M C 0 l M j B F e H R l b m R l Z C U y M F N 0 Y X R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O J T I w L S U y M E V 4 d G V u Z G V k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4 l M j A t J T I w R X h 0 Z W 5 k Z W Q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W W S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Y x N T F h M T U t Z T k 1 Y y 0 0 Y z k y L W I 1 O W U t O W Y 5 Z T I x N G Q 1 M z U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1 M j o w M S 4 5 N T Q 3 M j E 3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R W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Y W I m c X V v d D s s J n F 1 b 3 Q 7 c i Z x d W 9 0 O y w m c X V v d D t o J n F 1 b 3 Q 7 L C Z x d W 9 0 O z J i J n F 1 b 3 Q 7 L C Z x d W 9 0 O z N i J n F 1 b 3 Q 7 L C Z x d W 9 0 O 2 h y J n F 1 b 3 Q 7 L C Z x d W 9 0 O 3 J i a S Z x d W 9 0 O y w m c X V v d D t i Y i Z x d W 9 0 O y w m c X V v d D t r J n F 1 b 3 Q 7 L C Z x d W 9 0 O 3 N i J n F 1 b 3 Q 7 L C Z x d W 9 0 O 2 N z J n F 1 b 3 Q 7 L C Z x d W 9 0 O 2 F 2 Z y Z x d W 9 0 O y w m c X V v d D t v Y n A m c X V v d D s s J n F 1 b 3 Q 7 c 2 x n J n F 1 b 3 Q 7 L C Z x d W 9 0 O 1 R l Y W 0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W W S A t I E J h c 2 l j I F N 0 Y X R z L 0 F 1 d G 9 S Z W 1 v d m V k Q 2 9 s d W 1 u c z E u e y M s M H 0 m c X V v d D s s J n F 1 b 3 Q 7 U 2 V j d G l v b j E v S V Z Z I C 0 g Q m F z a W M g U 3 R h d H M v Q X V 0 b 1 J l b W 9 2 Z W R D b 2 x 1 b W 5 z M S 5 7 T m F t Z S w x f S Z x d W 9 0 O y w m c X V v d D t T Z W N 0 a W 9 u M S 9 J V l k g L S B C Y X N p Y y B T d G F 0 c y 9 B d X R v U m V t b 3 Z l Z E N v b H V t b n M x L n t Z c i w y f S Z x d W 9 0 O y w m c X V v d D t T Z W N 0 a W 9 u M S 9 J V l k g L S B C Y X N p Y y B T d G F 0 c y 9 B d X R v U m V t b 3 Z l Z E N v b H V t b n M x L n t Q b 3 M s M 3 0 m c X V v d D s s J n F 1 b 3 Q 7 U 2 V j d G l v b j E v S V Z Z I C 0 g Q m F z a W M g U 3 R h d H M v Q X V 0 b 1 J l b W 9 2 Z W R D b 2 x 1 b W 5 z M S 5 7 Z y w 0 f S Z x d W 9 0 O y w m c X V v d D t T Z W N 0 a W 9 u M S 9 J V l k g L S B C Y X N p Y y B T d G F 0 c y 9 B d X R v U m V t b 3 Z l Z E N v b H V t b n M x L n t h Y i w 1 f S Z x d W 9 0 O y w m c X V v d D t T Z W N 0 a W 9 u M S 9 J V l k g L S B C Y X N p Y y B T d G F 0 c y 9 B d X R v U m V t b 3 Z l Z E N v b H V t b n M x L n t y L D Z 9 J n F 1 b 3 Q 7 L C Z x d W 9 0 O 1 N l Y 3 R p b 2 4 x L 0 l W W S A t I E J h c 2 l j I F N 0 Y X R z L 0 F 1 d G 9 S Z W 1 v d m V k Q 2 9 s d W 1 u c z E u e 2 g s N 3 0 m c X V v d D s s J n F 1 b 3 Q 7 U 2 V j d G l v b j E v S V Z Z I C 0 g Q m F z a W M g U 3 R h d H M v Q X V 0 b 1 J l b W 9 2 Z W R D b 2 x 1 b W 5 z M S 5 7 M m I s O H 0 m c X V v d D s s J n F 1 b 3 Q 7 U 2 V j d G l v b j E v S V Z Z I C 0 g Q m F z a W M g U 3 R h d H M v Q X V 0 b 1 J l b W 9 2 Z W R D b 2 x 1 b W 5 z M S 5 7 M 2 I s O X 0 m c X V v d D s s J n F 1 b 3 Q 7 U 2 V j d G l v b j E v S V Z Z I C 0 g Q m F z a W M g U 3 R h d H M v Q X V 0 b 1 J l b W 9 2 Z W R D b 2 x 1 b W 5 z M S 5 7 a H I s M T B 9 J n F 1 b 3 Q 7 L C Z x d W 9 0 O 1 N l Y 3 R p b 2 4 x L 0 l W W S A t I E J h c 2 l j I F N 0 Y X R z L 0 F 1 d G 9 S Z W 1 v d m V k Q 2 9 s d W 1 u c z E u e 3 J i a S w x M X 0 m c X V v d D s s J n F 1 b 3 Q 7 U 2 V j d G l v b j E v S V Z Z I C 0 g Q m F z a W M g U 3 R h d H M v Q X V 0 b 1 J l b W 9 2 Z W R D b 2 x 1 b W 5 z M S 5 7 Y m I s M T J 9 J n F 1 b 3 Q 7 L C Z x d W 9 0 O 1 N l Y 3 R p b 2 4 x L 0 l W W S A t I E J h c 2 l j I F N 0 Y X R z L 0 F 1 d G 9 S Z W 1 v d m V k Q 2 9 s d W 1 u c z E u e 2 s s M T N 9 J n F 1 b 3 Q 7 L C Z x d W 9 0 O 1 N l Y 3 R p b 2 4 x L 0 l W W S A t I E J h c 2 l j I F N 0 Y X R z L 0 F 1 d G 9 S Z W 1 v d m V k Q 2 9 s d W 1 u c z E u e 3 N i L D E 0 f S Z x d W 9 0 O y w m c X V v d D t T Z W N 0 a W 9 u M S 9 J V l k g L S B C Y X N p Y y B T d G F 0 c y 9 B d X R v U m V t b 3 Z l Z E N v b H V t b n M x L n t j c y w x N X 0 m c X V v d D s s J n F 1 b 3 Q 7 U 2 V j d G l v b j E v S V Z Z I C 0 g Q m F z a W M g U 3 R h d H M v Q X V 0 b 1 J l b W 9 2 Z W R D b 2 x 1 b W 5 z M S 5 7 Y X Z n L D E 2 f S Z x d W 9 0 O y w m c X V v d D t T Z W N 0 a W 9 u M S 9 J V l k g L S B C Y X N p Y y B T d G F 0 c y 9 B d X R v U m V t b 3 Z l Z E N v b H V t b n M x L n t v Y n A s M T d 9 J n F 1 b 3 Q 7 L C Z x d W 9 0 O 1 N l Y 3 R p b 2 4 x L 0 l W W S A t I E J h c 2 l j I F N 0 Y X R z L 0 F 1 d G 9 S Z W 1 v d m V k Q 2 9 s d W 1 u c z E u e 3 N s Z y w x O H 0 m c X V v d D s s J n F 1 b 3 Q 7 U 2 V j d G l v b j E v S V Z Z I C 0 g Q m F z a W M g U 3 R h d H M v Q X V 0 b 1 J l b W 9 2 Z W R D b 2 x 1 b W 5 z M S 5 7 V G V h b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l W W S A t I E J h c 2 l j I F N 0 Y X R z L 0 F 1 d G 9 S Z W 1 v d m V k Q 2 9 s d W 1 u c z E u e y M s M H 0 m c X V v d D s s J n F 1 b 3 Q 7 U 2 V j d G l v b j E v S V Z Z I C 0 g Q m F z a W M g U 3 R h d H M v Q X V 0 b 1 J l b W 9 2 Z W R D b 2 x 1 b W 5 z M S 5 7 T m F t Z S w x f S Z x d W 9 0 O y w m c X V v d D t T Z W N 0 a W 9 u M S 9 J V l k g L S B C Y X N p Y y B T d G F 0 c y 9 B d X R v U m V t b 3 Z l Z E N v b H V t b n M x L n t Z c i w y f S Z x d W 9 0 O y w m c X V v d D t T Z W N 0 a W 9 u M S 9 J V l k g L S B C Y X N p Y y B T d G F 0 c y 9 B d X R v U m V t b 3 Z l Z E N v b H V t b n M x L n t Q b 3 M s M 3 0 m c X V v d D s s J n F 1 b 3 Q 7 U 2 V j d G l v b j E v S V Z Z I C 0 g Q m F z a W M g U 3 R h d H M v Q X V 0 b 1 J l b W 9 2 Z W R D b 2 x 1 b W 5 z M S 5 7 Z y w 0 f S Z x d W 9 0 O y w m c X V v d D t T Z W N 0 a W 9 u M S 9 J V l k g L S B C Y X N p Y y B T d G F 0 c y 9 B d X R v U m V t b 3 Z l Z E N v b H V t b n M x L n t h Y i w 1 f S Z x d W 9 0 O y w m c X V v d D t T Z W N 0 a W 9 u M S 9 J V l k g L S B C Y X N p Y y B T d G F 0 c y 9 B d X R v U m V t b 3 Z l Z E N v b H V t b n M x L n t y L D Z 9 J n F 1 b 3 Q 7 L C Z x d W 9 0 O 1 N l Y 3 R p b 2 4 x L 0 l W W S A t I E J h c 2 l j I F N 0 Y X R z L 0 F 1 d G 9 S Z W 1 v d m V k Q 2 9 s d W 1 u c z E u e 2 g s N 3 0 m c X V v d D s s J n F 1 b 3 Q 7 U 2 V j d G l v b j E v S V Z Z I C 0 g Q m F z a W M g U 3 R h d H M v Q X V 0 b 1 J l b W 9 2 Z W R D b 2 x 1 b W 5 z M S 5 7 M m I s O H 0 m c X V v d D s s J n F 1 b 3 Q 7 U 2 V j d G l v b j E v S V Z Z I C 0 g Q m F z a W M g U 3 R h d H M v Q X V 0 b 1 J l b W 9 2 Z W R D b 2 x 1 b W 5 z M S 5 7 M 2 I s O X 0 m c X V v d D s s J n F 1 b 3 Q 7 U 2 V j d G l v b j E v S V Z Z I C 0 g Q m F z a W M g U 3 R h d H M v Q X V 0 b 1 J l b W 9 2 Z W R D b 2 x 1 b W 5 z M S 5 7 a H I s M T B 9 J n F 1 b 3 Q 7 L C Z x d W 9 0 O 1 N l Y 3 R p b 2 4 x L 0 l W W S A t I E J h c 2 l j I F N 0 Y X R z L 0 F 1 d G 9 S Z W 1 v d m V k Q 2 9 s d W 1 u c z E u e 3 J i a S w x M X 0 m c X V v d D s s J n F 1 b 3 Q 7 U 2 V j d G l v b j E v S V Z Z I C 0 g Q m F z a W M g U 3 R h d H M v Q X V 0 b 1 J l b W 9 2 Z W R D b 2 x 1 b W 5 z M S 5 7 Y m I s M T J 9 J n F 1 b 3 Q 7 L C Z x d W 9 0 O 1 N l Y 3 R p b 2 4 x L 0 l W W S A t I E J h c 2 l j I F N 0 Y X R z L 0 F 1 d G 9 S Z W 1 v d m V k Q 2 9 s d W 1 u c z E u e 2 s s M T N 9 J n F 1 b 3 Q 7 L C Z x d W 9 0 O 1 N l Y 3 R p b 2 4 x L 0 l W W S A t I E J h c 2 l j I F N 0 Y X R z L 0 F 1 d G 9 S Z W 1 v d m V k Q 2 9 s d W 1 u c z E u e 3 N i L D E 0 f S Z x d W 9 0 O y w m c X V v d D t T Z W N 0 a W 9 u M S 9 J V l k g L S B C Y X N p Y y B T d G F 0 c y 9 B d X R v U m V t b 3 Z l Z E N v b H V t b n M x L n t j c y w x N X 0 m c X V v d D s s J n F 1 b 3 Q 7 U 2 V j d G l v b j E v S V Z Z I C 0 g Q m F z a W M g U 3 R h d H M v Q X V 0 b 1 J l b W 9 2 Z W R D b 2 x 1 b W 5 z M S 5 7 Y X Z n L D E 2 f S Z x d W 9 0 O y w m c X V v d D t T Z W N 0 a W 9 u M S 9 J V l k g L S B C Y X N p Y y B T d G F 0 c y 9 B d X R v U m V t b 3 Z l Z E N v b H V t b n M x L n t v Y n A s M T d 9 J n F 1 b 3 Q 7 L C Z x d W 9 0 O 1 N l Y 3 R p b 2 4 x L 0 l W W S A t I E J h c 2 l j I F N 0 Y X R z L 0 F 1 d G 9 S Z W 1 v d m V k Q 2 9 s d W 1 u c z E u e 3 N s Z y w x O H 0 m c X V v d D s s J n F 1 b 3 Q 7 U 2 V j d G l v b j E v S V Z Z I C 0 g Q m F z a W M g U 3 R h d H M v Q X V 0 b 1 J l b W 9 2 Z W R D b 2 x 1 b W 5 z M S 5 7 V G V h b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W W S U y M C 0 l M j B C Y X N p Y y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W W S U y M C 0 l M j B C Y X N p Y y U y M F N 0 Y X R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Z Z J T I w L S U y M E J h c 2 l j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l k l M j A t J T I w Q m F z a W M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W W S U y M C 0 l M j B C Y X N p Y y U y M F N 0 Y X R z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W W S U y M C 0 l M j B F e H R l b m R l Z C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k N W U 2 N D c t Z j d k N C 0 0 Z m E z L T l l Z G U t Y z J h N z V j N 2 M 3 M D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w O C 0 x M V Q x N j o 1 M j o w M S 4 5 N z M 2 N z A 5 W i I g L z 4 8 R W 5 0 c n k g V H l w Z T 0 i R m l s b E N v b H V t b l R 5 c G V z I i B W Y W x 1 Z T 0 i c 0 J n W U d C Z 1 l H Q m d Z R 0 J n W U d C Z 1 l E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a G J w J n F 1 b 3 Q 7 L C Z x d W 9 0 O 3 N m J n F 1 b 3 Q 7 L C Z x d W 9 0 O 3 N o J n F 1 b 3 Q 7 L C Z x d W 9 0 O 3 R i J n F 1 b 3 Q 7 L C Z x d W 9 0 O 3 h i a C Z x d W 9 0 O y w m c X V v d D t o Z H A m c X V v d D s s J n F 1 b 3 Q 7 Z 2 8 m c X V v d D s s J n F 1 b 3 Q 7 Z m 8 m c X V v d D s s J n F 1 b 3 Q 7 Z 2 8 v Z m 8 m c X V v d D s s J n F 1 b 3 Q 7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Z Z I C 0 g R X h 0 Z W 5 k Z W Q g U 3 R h d H M v Q X V 0 b 1 J l b W 9 2 Z W R D b 2 x 1 b W 5 z M S 5 7 I y w w f S Z x d W 9 0 O y w m c X V v d D t T Z W N 0 a W 9 u M S 9 J V l k g L S B F e H R l b m R l Z C B T d G F 0 c y 9 B d X R v U m V t b 3 Z l Z E N v b H V t b n M x L n t O Y W 1 l L D F 9 J n F 1 b 3 Q 7 L C Z x d W 9 0 O 1 N l Y 3 R p b 2 4 x L 0 l W W S A t I E V 4 d G V u Z G V k I F N 0 Y X R z L 0 F 1 d G 9 S Z W 1 v d m V k Q 2 9 s d W 1 u c z E u e 1 l y L D J 9 J n F 1 b 3 Q 7 L C Z x d W 9 0 O 1 N l Y 3 R p b 2 4 x L 0 l W W S A t I E V 4 d G V u Z G V k I F N 0 Y X R z L 0 F 1 d G 9 S Z W 1 v d m V k Q 2 9 s d W 1 u c z E u e 1 B v c y w z f S Z x d W 9 0 O y w m c X V v d D t T Z W N 0 a W 9 u M S 9 J V l k g L S B F e H R l b m R l Z C B T d G F 0 c y 9 B d X R v U m V t b 3 Z l Z E N v b H V t b n M x L n t n L D R 9 J n F 1 b 3 Q 7 L C Z x d W 9 0 O 1 N l Y 3 R p b 2 4 x L 0 l W W S A t I E V 4 d G V u Z G V k I F N 0 Y X R z L 0 F 1 d G 9 S Z W 1 v d m V k Q 2 9 s d W 1 u c z E u e 2 h i c C w 1 f S Z x d W 9 0 O y w m c X V v d D t T Z W N 0 a W 9 u M S 9 J V l k g L S B F e H R l b m R l Z C B T d G F 0 c y 9 B d X R v U m V t b 3 Z l Z E N v b H V t b n M x L n t z Z i w 2 f S Z x d W 9 0 O y w m c X V v d D t T Z W N 0 a W 9 u M S 9 J V l k g L S B F e H R l b m R l Z C B T d G F 0 c y 9 B d X R v U m V t b 3 Z l Z E N v b H V t b n M x L n t z a C w 3 f S Z x d W 9 0 O y w m c X V v d D t T Z W N 0 a W 9 u M S 9 J V l k g L S B F e H R l b m R l Z C B T d G F 0 c y 9 B d X R v U m V t b 3 Z l Z E N v b H V t b n M x L n t 0 Y i w 4 f S Z x d W 9 0 O y w m c X V v d D t T Z W N 0 a W 9 u M S 9 J V l k g L S B F e H R l b m R l Z C B T d G F 0 c y 9 B d X R v U m V t b 3 Z l Z E N v b H V t b n M x L n t 4 Y m g s O X 0 m c X V v d D s s J n F 1 b 3 Q 7 U 2 V j d G l v b j E v S V Z Z I C 0 g R X h 0 Z W 5 k Z W Q g U 3 R h d H M v Q X V 0 b 1 J l b W 9 2 Z W R D b 2 x 1 b W 5 z M S 5 7 a G R w L D E w f S Z x d W 9 0 O y w m c X V v d D t T Z W N 0 a W 9 u M S 9 J V l k g L S B F e H R l b m R l Z C B T d G F 0 c y 9 B d X R v U m V t b 3 Z l Z E N v b H V t b n M x L n t n b y w x M X 0 m c X V v d D s s J n F 1 b 3 Q 7 U 2 V j d G l v b j E v S V Z Z I C 0 g R X h 0 Z W 5 k Z W Q g U 3 R h d H M v Q X V 0 b 1 J l b W 9 2 Z W R D b 2 x 1 b W 5 z M S 5 7 Z m 8 s M T J 9 J n F 1 b 3 Q 7 L C Z x d W 9 0 O 1 N l Y 3 R p b 2 4 x L 0 l W W S A t I E V 4 d G V u Z G V k I F N 0 Y X R z L 0 F 1 d G 9 S Z W 1 v d m V k Q 2 9 s d W 1 u c z E u e 2 d v L 2 Z v L D E z f S Z x d W 9 0 O y w m c X V v d D t T Z W N 0 a W 9 u M S 9 J V l k g L S B F e H R l b m R l Z C B T d G F 0 c y 9 B d X R v U m V t b 3 Z l Z E N v b H V t b n M x L n t w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l W W S A t I E V 4 d G V u Z G V k I F N 0 Y X R z L 0 F 1 d G 9 S Z W 1 v d m V k Q 2 9 s d W 1 u c z E u e y M s M H 0 m c X V v d D s s J n F 1 b 3 Q 7 U 2 V j d G l v b j E v S V Z Z I C 0 g R X h 0 Z W 5 k Z W Q g U 3 R h d H M v Q X V 0 b 1 J l b W 9 2 Z W R D b 2 x 1 b W 5 z M S 5 7 T m F t Z S w x f S Z x d W 9 0 O y w m c X V v d D t T Z W N 0 a W 9 u M S 9 J V l k g L S B F e H R l b m R l Z C B T d G F 0 c y 9 B d X R v U m V t b 3 Z l Z E N v b H V t b n M x L n t Z c i w y f S Z x d W 9 0 O y w m c X V v d D t T Z W N 0 a W 9 u M S 9 J V l k g L S B F e H R l b m R l Z C B T d G F 0 c y 9 B d X R v U m V t b 3 Z l Z E N v b H V t b n M x L n t Q b 3 M s M 3 0 m c X V v d D s s J n F 1 b 3 Q 7 U 2 V j d G l v b j E v S V Z Z I C 0 g R X h 0 Z W 5 k Z W Q g U 3 R h d H M v Q X V 0 b 1 J l b W 9 2 Z W R D b 2 x 1 b W 5 z M S 5 7 Z y w 0 f S Z x d W 9 0 O y w m c X V v d D t T Z W N 0 a W 9 u M S 9 J V l k g L S B F e H R l b m R l Z C B T d G F 0 c y 9 B d X R v U m V t b 3 Z l Z E N v b H V t b n M x L n t o Y n A s N X 0 m c X V v d D s s J n F 1 b 3 Q 7 U 2 V j d G l v b j E v S V Z Z I C 0 g R X h 0 Z W 5 k Z W Q g U 3 R h d H M v Q X V 0 b 1 J l b W 9 2 Z W R D b 2 x 1 b W 5 z M S 5 7 c 2 Y s N n 0 m c X V v d D s s J n F 1 b 3 Q 7 U 2 V j d G l v b j E v S V Z Z I C 0 g R X h 0 Z W 5 k Z W Q g U 3 R h d H M v Q X V 0 b 1 J l b W 9 2 Z W R D b 2 x 1 b W 5 z M S 5 7 c 2 g s N 3 0 m c X V v d D s s J n F 1 b 3 Q 7 U 2 V j d G l v b j E v S V Z Z I C 0 g R X h 0 Z W 5 k Z W Q g U 3 R h d H M v Q X V 0 b 1 J l b W 9 2 Z W R D b 2 x 1 b W 5 z M S 5 7 d G I s O H 0 m c X V v d D s s J n F 1 b 3 Q 7 U 2 V j d G l v b j E v S V Z Z I C 0 g R X h 0 Z W 5 k Z W Q g U 3 R h d H M v Q X V 0 b 1 J l b W 9 2 Z W R D b 2 x 1 b W 5 z M S 5 7 e G J o L D l 9 J n F 1 b 3 Q 7 L C Z x d W 9 0 O 1 N l Y 3 R p b 2 4 x L 0 l W W S A t I E V 4 d G V u Z G V k I F N 0 Y X R z L 0 F 1 d G 9 S Z W 1 v d m V k Q 2 9 s d W 1 u c z E u e 2 h k c C w x M H 0 m c X V v d D s s J n F 1 b 3 Q 7 U 2 V j d G l v b j E v S V Z Z I C 0 g R X h 0 Z W 5 k Z W Q g U 3 R h d H M v Q X V 0 b 1 J l b W 9 2 Z W R D b 2 x 1 b W 5 z M S 5 7 Z 2 8 s M T F 9 J n F 1 b 3 Q 7 L C Z x d W 9 0 O 1 N l Y 3 R p b 2 4 x L 0 l W W S A t I E V 4 d G V u Z G V k I F N 0 Y X R z L 0 F 1 d G 9 S Z W 1 v d m V k Q 2 9 s d W 1 u c z E u e 2 Z v L D E y f S Z x d W 9 0 O y w m c X V v d D t T Z W N 0 a W 9 u M S 9 J V l k g L S B F e H R l b m R l Z C B T d G F 0 c y 9 B d X R v U m V t b 3 Z l Z E N v b H V t b n M x L n t n b y 9 m b y w x M 3 0 m c X V v d D s s J n F 1 b 3 Q 7 U 2 V j d G l v b j E v S V Z Z I C 0 g R X h 0 Z W 5 k Z W Q g U 3 R h d H M v Q X V 0 b 1 J l b W 9 2 Z W R D b 2 x 1 b W 5 z M S 5 7 c G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V l k l M j A t J T I w R X h 0 Z W 5 k Z W Q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l k l M j A t J T I w R X h 0 Z W 5 k Z W Q l M j B T d G F 0 c y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W W S U y M C 0 l M j B F e H R l b m R l Z C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Z Z J T I w L S U y M E V 4 d G V u Z G V k J T I w U 3 R h d H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V g l M j A t J T I w R X h 0 Z W 5 k Z W Q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N m Y 5 O W R k L W U w M z E t N D l k N S 0 5 M m E 1 L T g z N m N h Y T J j M z d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g t M T F U M T Y 6 N T I 6 M D I u M D A y N T k z N V o i I C 8 + P E V u d H J 5 I F R 5 c G U 9 I k Z p b G x D b 2 x 1 b W 5 U e X B l c y I g V m F s d W U 9 I n N C Z 1 l H Q m d Z R 0 J n W U d C Z 1 l H Q m d Z R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n J n F 1 b 3 Q 7 L C Z x d W 9 0 O 2 h i c C Z x d W 9 0 O y w m c X V v d D t z Z i Z x d W 9 0 O y w m c X V v d D t z a C Z x d W 9 0 O y w m c X V v d D t 0 Y i Z x d W 9 0 O y w m c X V v d D t 4 Y m g m c X V v d D s s J n F 1 b 3 Q 7 a G R w J n F 1 b 3 Q 7 L C Z x d W 9 0 O 2 d v J n F 1 b 3 Q 7 L C Z x d W 9 0 O 2 Z v J n F 1 b 3 Q 7 L C Z x d W 9 0 O 2 d v L 2 Z v J n F 1 b 3 Q 7 L C Z x d W 9 0 O 3 B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B W C A t I E V 4 d G V u Z G V k I F N 0 Y X R z L 0 F 1 d G 9 S Z W 1 v d m V k Q 2 9 s d W 1 u c z E u e y M s M H 0 m c X V v d D s s J n F 1 b 3 Q 7 U 2 V j d G l v b j E v S k F Y I C 0 g R X h 0 Z W 5 k Z W Q g U 3 R h d H M v Q X V 0 b 1 J l b W 9 2 Z W R D b 2 x 1 b W 5 z M S 5 7 T m F t Z S w x f S Z x d W 9 0 O y w m c X V v d D t T Z W N 0 a W 9 u M S 9 K Q V g g L S B F e H R l b m R l Z C B T d G F 0 c y 9 B d X R v U m V t b 3 Z l Z E N v b H V t b n M x L n t Z c i w y f S Z x d W 9 0 O y w m c X V v d D t T Z W N 0 a W 9 u M S 9 K Q V g g L S B F e H R l b m R l Z C B T d G F 0 c y 9 B d X R v U m V t b 3 Z l Z E N v b H V t b n M x L n t Q b 3 M s M 3 0 m c X V v d D s s J n F 1 b 3 Q 7 U 2 V j d G l v b j E v S k F Y I C 0 g R X h 0 Z W 5 k Z W Q g U 3 R h d H M v Q X V 0 b 1 J l b W 9 2 Z W R D b 2 x 1 b W 5 z M S 5 7 Z y w 0 f S Z x d W 9 0 O y w m c X V v d D t T Z W N 0 a W 9 u M S 9 K Q V g g L S B F e H R l b m R l Z C B T d G F 0 c y 9 B d X R v U m V t b 3 Z l Z E N v b H V t b n M x L n t o Y n A s N X 0 m c X V v d D s s J n F 1 b 3 Q 7 U 2 V j d G l v b j E v S k F Y I C 0 g R X h 0 Z W 5 k Z W Q g U 3 R h d H M v Q X V 0 b 1 J l b W 9 2 Z W R D b 2 x 1 b W 5 z M S 5 7 c 2 Y s N n 0 m c X V v d D s s J n F 1 b 3 Q 7 U 2 V j d G l v b j E v S k F Y I C 0 g R X h 0 Z W 5 k Z W Q g U 3 R h d H M v Q X V 0 b 1 J l b W 9 2 Z W R D b 2 x 1 b W 5 z M S 5 7 c 2 g s N 3 0 m c X V v d D s s J n F 1 b 3 Q 7 U 2 V j d G l v b j E v S k F Y I C 0 g R X h 0 Z W 5 k Z W Q g U 3 R h d H M v Q X V 0 b 1 J l b W 9 2 Z W R D b 2 x 1 b W 5 z M S 5 7 d G I s O H 0 m c X V v d D s s J n F 1 b 3 Q 7 U 2 V j d G l v b j E v S k F Y I C 0 g R X h 0 Z W 5 k Z W Q g U 3 R h d H M v Q X V 0 b 1 J l b W 9 2 Z W R D b 2 x 1 b W 5 z M S 5 7 e G J o L D l 9 J n F 1 b 3 Q 7 L C Z x d W 9 0 O 1 N l Y 3 R p b 2 4 x L 0 p B W C A t I E V 4 d G V u Z G V k I F N 0 Y X R z L 0 F 1 d G 9 S Z W 1 v d m V k Q 2 9 s d W 1 u c z E u e 2 h k c C w x M H 0 m c X V v d D s s J n F 1 b 3 Q 7 U 2 V j d G l v b j E v S k F Y I C 0 g R X h 0 Z W 5 k Z W Q g U 3 R h d H M v Q X V 0 b 1 J l b W 9 2 Z W R D b 2 x 1 b W 5 z M S 5 7 Z 2 8 s M T F 9 J n F 1 b 3 Q 7 L C Z x d W 9 0 O 1 N l Y 3 R p b 2 4 x L 0 p B W C A t I E V 4 d G V u Z G V k I F N 0 Y X R z L 0 F 1 d G 9 S Z W 1 v d m V k Q 2 9 s d W 1 u c z E u e 2 Z v L D E y f S Z x d W 9 0 O y w m c X V v d D t T Z W N 0 a W 9 u M S 9 K Q V g g L S B F e H R l b m R l Z C B T d G F 0 c y 9 B d X R v U m V t b 3 Z l Z E N v b H V t b n M x L n t n b y 9 m b y w x M 3 0 m c X V v d D s s J n F 1 b 3 Q 7 U 2 V j d G l v b j E v S k F Y I C 0 g R X h 0 Z W 5 k Z W Q g U 3 R h d H M v Q X V 0 b 1 J l b W 9 2 Z W R D b 2 x 1 b W 5 z M S 5 7 c G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Q V g g L S B F e H R l b m R l Z C B T d G F 0 c y 9 B d X R v U m V t b 3 Z l Z E N v b H V t b n M x L n s j L D B 9 J n F 1 b 3 Q 7 L C Z x d W 9 0 O 1 N l Y 3 R p b 2 4 x L 0 p B W C A t I E V 4 d G V u Z G V k I F N 0 Y X R z L 0 F 1 d G 9 S Z W 1 v d m V k Q 2 9 s d W 1 u c z E u e 0 5 h b W U s M X 0 m c X V v d D s s J n F 1 b 3 Q 7 U 2 V j d G l v b j E v S k F Y I C 0 g R X h 0 Z W 5 k Z W Q g U 3 R h d H M v Q X V 0 b 1 J l b W 9 2 Z W R D b 2 x 1 b W 5 z M S 5 7 W X I s M n 0 m c X V v d D s s J n F 1 b 3 Q 7 U 2 V j d G l v b j E v S k F Y I C 0 g R X h 0 Z W 5 k Z W Q g U 3 R h d H M v Q X V 0 b 1 J l b W 9 2 Z W R D b 2 x 1 b W 5 z M S 5 7 U G 9 z L D N 9 J n F 1 b 3 Q 7 L C Z x d W 9 0 O 1 N l Y 3 R p b 2 4 x L 0 p B W C A t I E V 4 d G V u Z G V k I F N 0 Y X R z L 0 F 1 d G 9 S Z W 1 v d m V k Q 2 9 s d W 1 u c z E u e 2 c s N H 0 m c X V v d D s s J n F 1 b 3 Q 7 U 2 V j d G l v b j E v S k F Y I C 0 g R X h 0 Z W 5 k Z W Q g U 3 R h d H M v Q X V 0 b 1 J l b W 9 2 Z W R D b 2 x 1 b W 5 z M S 5 7 a G J w L D V 9 J n F 1 b 3 Q 7 L C Z x d W 9 0 O 1 N l Y 3 R p b 2 4 x L 0 p B W C A t I E V 4 d G V u Z G V k I F N 0 Y X R z L 0 F 1 d G 9 S Z W 1 v d m V k Q 2 9 s d W 1 u c z E u e 3 N m L D Z 9 J n F 1 b 3 Q 7 L C Z x d W 9 0 O 1 N l Y 3 R p b 2 4 x L 0 p B W C A t I E V 4 d G V u Z G V k I F N 0 Y X R z L 0 F 1 d G 9 S Z W 1 v d m V k Q 2 9 s d W 1 u c z E u e 3 N o L D d 9 J n F 1 b 3 Q 7 L C Z x d W 9 0 O 1 N l Y 3 R p b 2 4 x L 0 p B W C A t I E V 4 d G V u Z G V k I F N 0 Y X R z L 0 F 1 d G 9 S Z W 1 v d m V k Q 2 9 s d W 1 u c z E u e 3 R i L D h 9 J n F 1 b 3 Q 7 L C Z x d W 9 0 O 1 N l Y 3 R p b 2 4 x L 0 p B W C A t I E V 4 d G V u Z G V k I F N 0 Y X R z L 0 F 1 d G 9 S Z W 1 v d m V k Q 2 9 s d W 1 u c z E u e 3 h i a C w 5 f S Z x d W 9 0 O y w m c X V v d D t T Z W N 0 a W 9 u M S 9 K Q V g g L S B F e H R l b m R l Z C B T d G F 0 c y 9 B d X R v U m V t b 3 Z l Z E N v b H V t b n M x L n t o Z H A s M T B 9 J n F 1 b 3 Q 7 L C Z x d W 9 0 O 1 N l Y 3 R p b 2 4 x L 0 p B W C A t I E V 4 d G V u Z G V k I F N 0 Y X R z L 0 F 1 d G 9 S Z W 1 v d m V k Q 2 9 s d W 1 u c z E u e 2 d v L D E x f S Z x d W 9 0 O y w m c X V v d D t T Z W N 0 a W 9 u M S 9 K Q V g g L S B F e H R l b m R l Z C B T d G F 0 c y 9 B d X R v U m V t b 3 Z l Z E N v b H V t b n M x L n t m b y w x M n 0 m c X V v d D s s J n F 1 b 3 Q 7 U 2 V j d G l v b j E v S k F Y I C 0 g R X h 0 Z W 5 k Z W Q g U 3 R h d H M v Q X V 0 b 1 J l b W 9 2 Z W R D b 2 x 1 b W 5 z M S 5 7 Z 2 8 v Z m 8 s M T N 9 J n F 1 b 3 Q 7 L C Z x d W 9 0 O 1 N l Y 3 R p b 2 4 x L 0 p B W C A t I E V 4 d G V u Z G V k I F N 0 Y X R z L 0 F 1 d G 9 S Z W 1 v d m V k Q 2 9 s d W 1 u c z E u e 3 B h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k F Y J T I w L S U y M E V 4 d G V u Z G V k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F Y J T I w L S U y M E V 4 d G V u Z G V k J T I w U 3 R h d H M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V g l M j A t J T I w R X h 0 Z W 5 k Z W Q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B W C U y M C 0 l M j B F e H R l b m R l Z C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F Y J T I w L S U y M E J h c 2 l j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D J l O D M 5 Y i 0 w Z m Q y L T Q 1 M z U t O D V i N i 0 4 Z G E y Y z U 3 N j M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U y O j A x L j k 4 N T Y z O T B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l F Z P S I g L z 4 8 R W 5 0 c n k g V H l w Z T 0 i R m l s b E V y c m 9 y Q 2 9 k Z S I g V m F s d W U 9 I n N V b m t u b 3 d u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h Y i Z x d W 9 0 O y w m c X V v d D t y J n F 1 b 3 Q 7 L C Z x d W 9 0 O 2 g m c X V v d D s s J n F 1 b 3 Q 7 M m I m c X V v d D s s J n F 1 b 3 Q 7 M 2 I m c X V v d D s s J n F 1 b 3 Q 7 a H I m c X V v d D s s J n F 1 b 3 Q 7 c m J p J n F 1 b 3 Q 7 L C Z x d W 9 0 O 2 J i J n F 1 b 3 Q 7 L C Z x d W 9 0 O 2 s m c X V v d D s s J n F 1 b 3 Q 7 c 2 I m c X V v d D s s J n F 1 b 3 Q 7 Y 3 M m c X V v d D s s J n F 1 b 3 Q 7 Y X Z n J n F 1 b 3 Q 7 L C Z x d W 9 0 O 2 9 i c C Z x d W 9 0 O y w m c X V v d D t z b G c m c X V v d D s s J n F 1 b 3 Q 7 V G V h b S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k F Y I C 0 g Q m F z a W M g U 3 R h d H M v Q X V 0 b 1 J l b W 9 2 Z W R D b 2 x 1 b W 5 z M S 5 7 I y w w f S Z x d W 9 0 O y w m c X V v d D t T Z W N 0 a W 9 u M S 9 K Q V g g L S B C Y X N p Y y B T d G F 0 c y 9 B d X R v U m V t b 3 Z l Z E N v b H V t b n M x L n t O Y W 1 l L D F 9 J n F 1 b 3 Q 7 L C Z x d W 9 0 O 1 N l Y 3 R p b 2 4 x L 0 p B W C A t I E J h c 2 l j I F N 0 Y X R z L 0 F 1 d G 9 S Z W 1 v d m V k Q 2 9 s d W 1 u c z E u e 1 l y L D J 9 J n F 1 b 3 Q 7 L C Z x d W 9 0 O 1 N l Y 3 R p b 2 4 x L 0 p B W C A t I E J h c 2 l j I F N 0 Y X R z L 0 F 1 d G 9 S Z W 1 v d m V k Q 2 9 s d W 1 u c z E u e 1 B v c y w z f S Z x d W 9 0 O y w m c X V v d D t T Z W N 0 a W 9 u M S 9 K Q V g g L S B C Y X N p Y y B T d G F 0 c y 9 B d X R v U m V t b 3 Z l Z E N v b H V t b n M x L n t n L D R 9 J n F 1 b 3 Q 7 L C Z x d W 9 0 O 1 N l Y 3 R p b 2 4 x L 0 p B W C A t I E J h c 2 l j I F N 0 Y X R z L 0 F 1 d G 9 S Z W 1 v d m V k Q 2 9 s d W 1 u c z E u e 2 F i L D V 9 J n F 1 b 3 Q 7 L C Z x d W 9 0 O 1 N l Y 3 R p b 2 4 x L 0 p B W C A t I E J h c 2 l j I F N 0 Y X R z L 0 F 1 d G 9 S Z W 1 v d m V k Q 2 9 s d W 1 u c z E u e 3 I s N n 0 m c X V v d D s s J n F 1 b 3 Q 7 U 2 V j d G l v b j E v S k F Y I C 0 g Q m F z a W M g U 3 R h d H M v Q X V 0 b 1 J l b W 9 2 Z W R D b 2 x 1 b W 5 z M S 5 7 a C w 3 f S Z x d W 9 0 O y w m c X V v d D t T Z W N 0 a W 9 u M S 9 K Q V g g L S B C Y X N p Y y B T d G F 0 c y 9 B d X R v U m V t b 3 Z l Z E N v b H V t b n M x L n s y Y i w 4 f S Z x d W 9 0 O y w m c X V v d D t T Z W N 0 a W 9 u M S 9 K Q V g g L S B C Y X N p Y y B T d G F 0 c y 9 B d X R v U m V t b 3 Z l Z E N v b H V t b n M x L n s z Y i w 5 f S Z x d W 9 0 O y w m c X V v d D t T Z W N 0 a W 9 u M S 9 K Q V g g L S B C Y X N p Y y B T d G F 0 c y 9 B d X R v U m V t b 3 Z l Z E N v b H V t b n M x L n t o c i w x M H 0 m c X V v d D s s J n F 1 b 3 Q 7 U 2 V j d G l v b j E v S k F Y I C 0 g Q m F z a W M g U 3 R h d H M v Q X V 0 b 1 J l b W 9 2 Z W R D b 2 x 1 b W 5 z M S 5 7 c m J p L D E x f S Z x d W 9 0 O y w m c X V v d D t T Z W N 0 a W 9 u M S 9 K Q V g g L S B C Y X N p Y y B T d G F 0 c y 9 B d X R v U m V t b 3 Z l Z E N v b H V t b n M x L n t i Y i w x M n 0 m c X V v d D s s J n F 1 b 3 Q 7 U 2 V j d G l v b j E v S k F Y I C 0 g Q m F z a W M g U 3 R h d H M v Q X V 0 b 1 J l b W 9 2 Z W R D b 2 x 1 b W 5 z M S 5 7 a y w x M 3 0 m c X V v d D s s J n F 1 b 3 Q 7 U 2 V j d G l v b j E v S k F Y I C 0 g Q m F z a W M g U 3 R h d H M v Q X V 0 b 1 J l b W 9 2 Z W R D b 2 x 1 b W 5 z M S 5 7 c 2 I s M T R 9 J n F 1 b 3 Q 7 L C Z x d W 9 0 O 1 N l Y 3 R p b 2 4 x L 0 p B W C A t I E J h c 2 l j I F N 0 Y X R z L 0 F 1 d G 9 S Z W 1 v d m V k Q 2 9 s d W 1 u c z E u e 2 N z L D E 1 f S Z x d W 9 0 O y w m c X V v d D t T Z W N 0 a W 9 u M S 9 K Q V g g L S B C Y X N p Y y B T d G F 0 c y 9 B d X R v U m V t b 3 Z l Z E N v b H V t b n M x L n t h d m c s M T Z 9 J n F 1 b 3 Q 7 L C Z x d W 9 0 O 1 N l Y 3 R p b 2 4 x L 0 p B W C A t I E J h c 2 l j I F N 0 Y X R z L 0 F 1 d G 9 S Z W 1 v d m V k Q 2 9 s d W 1 u c z E u e 2 9 i c C w x N 3 0 m c X V v d D s s J n F 1 b 3 Q 7 U 2 V j d G l v b j E v S k F Y I C 0 g Q m F z a W M g U 3 R h d H M v Q X V 0 b 1 J l b W 9 2 Z W R D b 2 x 1 b W 5 z M S 5 7 c 2 x n L D E 4 f S Z x d W 9 0 O y w m c X V v d D t T Z W N 0 a W 9 u M S 9 K Q V g g L S B C Y X N p Y y B T d G F 0 c y 9 B d X R v U m V t b 3 Z l Z E N v b H V t b n M x L n t U Z W F t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S k F Y I C 0 g Q m F z a W M g U 3 R h d H M v Q X V 0 b 1 J l b W 9 2 Z W R D b 2 x 1 b W 5 z M S 5 7 I y w w f S Z x d W 9 0 O y w m c X V v d D t T Z W N 0 a W 9 u M S 9 K Q V g g L S B C Y X N p Y y B T d G F 0 c y 9 B d X R v U m V t b 3 Z l Z E N v b H V t b n M x L n t O Y W 1 l L D F 9 J n F 1 b 3 Q 7 L C Z x d W 9 0 O 1 N l Y 3 R p b 2 4 x L 0 p B W C A t I E J h c 2 l j I F N 0 Y X R z L 0 F 1 d G 9 S Z W 1 v d m V k Q 2 9 s d W 1 u c z E u e 1 l y L D J 9 J n F 1 b 3 Q 7 L C Z x d W 9 0 O 1 N l Y 3 R p b 2 4 x L 0 p B W C A t I E J h c 2 l j I F N 0 Y X R z L 0 F 1 d G 9 S Z W 1 v d m V k Q 2 9 s d W 1 u c z E u e 1 B v c y w z f S Z x d W 9 0 O y w m c X V v d D t T Z W N 0 a W 9 u M S 9 K Q V g g L S B C Y X N p Y y B T d G F 0 c y 9 B d X R v U m V t b 3 Z l Z E N v b H V t b n M x L n t n L D R 9 J n F 1 b 3 Q 7 L C Z x d W 9 0 O 1 N l Y 3 R p b 2 4 x L 0 p B W C A t I E J h c 2 l j I F N 0 Y X R z L 0 F 1 d G 9 S Z W 1 v d m V k Q 2 9 s d W 1 u c z E u e 2 F i L D V 9 J n F 1 b 3 Q 7 L C Z x d W 9 0 O 1 N l Y 3 R p b 2 4 x L 0 p B W C A t I E J h c 2 l j I F N 0 Y X R z L 0 F 1 d G 9 S Z W 1 v d m V k Q 2 9 s d W 1 u c z E u e 3 I s N n 0 m c X V v d D s s J n F 1 b 3 Q 7 U 2 V j d G l v b j E v S k F Y I C 0 g Q m F z a W M g U 3 R h d H M v Q X V 0 b 1 J l b W 9 2 Z W R D b 2 x 1 b W 5 z M S 5 7 a C w 3 f S Z x d W 9 0 O y w m c X V v d D t T Z W N 0 a W 9 u M S 9 K Q V g g L S B C Y X N p Y y B T d G F 0 c y 9 B d X R v U m V t b 3 Z l Z E N v b H V t b n M x L n s y Y i w 4 f S Z x d W 9 0 O y w m c X V v d D t T Z W N 0 a W 9 u M S 9 K Q V g g L S B C Y X N p Y y B T d G F 0 c y 9 B d X R v U m V t b 3 Z l Z E N v b H V t b n M x L n s z Y i w 5 f S Z x d W 9 0 O y w m c X V v d D t T Z W N 0 a W 9 u M S 9 K Q V g g L S B C Y X N p Y y B T d G F 0 c y 9 B d X R v U m V t b 3 Z l Z E N v b H V t b n M x L n t o c i w x M H 0 m c X V v d D s s J n F 1 b 3 Q 7 U 2 V j d G l v b j E v S k F Y I C 0 g Q m F z a W M g U 3 R h d H M v Q X V 0 b 1 J l b W 9 2 Z W R D b 2 x 1 b W 5 z M S 5 7 c m J p L D E x f S Z x d W 9 0 O y w m c X V v d D t T Z W N 0 a W 9 u M S 9 K Q V g g L S B C Y X N p Y y B T d G F 0 c y 9 B d X R v U m V t b 3 Z l Z E N v b H V t b n M x L n t i Y i w x M n 0 m c X V v d D s s J n F 1 b 3 Q 7 U 2 V j d G l v b j E v S k F Y I C 0 g Q m F z a W M g U 3 R h d H M v Q X V 0 b 1 J l b W 9 2 Z W R D b 2 x 1 b W 5 z M S 5 7 a y w x M 3 0 m c X V v d D s s J n F 1 b 3 Q 7 U 2 V j d G l v b j E v S k F Y I C 0 g Q m F z a W M g U 3 R h d H M v Q X V 0 b 1 J l b W 9 2 Z W R D b 2 x 1 b W 5 z M S 5 7 c 2 I s M T R 9 J n F 1 b 3 Q 7 L C Z x d W 9 0 O 1 N l Y 3 R p b 2 4 x L 0 p B W C A t I E J h c 2 l j I F N 0 Y X R z L 0 F 1 d G 9 S Z W 1 v d m V k Q 2 9 s d W 1 u c z E u e 2 N z L D E 1 f S Z x d W 9 0 O y w m c X V v d D t T Z W N 0 a W 9 u M S 9 K Q V g g L S B C Y X N p Y y B T d G F 0 c y 9 B d X R v U m V t b 3 Z l Z E N v b H V t b n M x L n t h d m c s M T Z 9 J n F 1 b 3 Q 7 L C Z x d W 9 0 O 1 N l Y 3 R p b 2 4 x L 0 p B W C A t I E J h c 2 l j I F N 0 Y X R z L 0 F 1 d G 9 S Z W 1 v d m V k Q 2 9 s d W 1 u c z E u e 2 9 i c C w x N 3 0 m c X V v d D s s J n F 1 b 3 Q 7 U 2 V j d G l v b j E v S k F Y I C 0 g Q m F z a W M g U 3 R h d H M v Q X V 0 b 1 J l b W 9 2 Z W R D b 2 x 1 b W 5 z M S 5 7 c 2 x n L D E 4 f S Z x d W 9 0 O y w m c X V v d D t T Z W N 0 a W 9 u M S 9 K Q V g g L S B C Y X N p Y y B T d G F 0 c y 9 B d X R v U m V t b 3 Z l Z E N v b H V t b n M x L n t U Z W F t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k F Y J T I w L S U y M E J h c 2 l j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F Y J T I w L S U y M E J h c 2 l j J T I w U 3 R h d H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V g l M j A t J T I w Q m F z a W M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B W C U y M C 0 l M j B C Y X N p Y y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F Y J T I w L S U y M E J h c 2 l j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Z M J T I w L S U y M E J h c 2 l j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m F h M G R l Z S 0 5 Z m J j L T Q w Y z c t O D J k M i 0 4 Z m N j Z D I 0 Z G Z i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U y O j A y L j A x M z U 2 N D J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l F Z P S I g L z 4 8 R W 5 0 c n k g V H l w Z T 0 i R m l s b E V y c m 9 y Q 2 9 k Z S I g V m F s d W U 9 I n N V b m t u b 3 d u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h Y i Z x d W 9 0 O y w m c X V v d D t y J n F 1 b 3 Q 7 L C Z x d W 9 0 O 2 g m c X V v d D s s J n F 1 b 3 Q 7 M m I m c X V v d D s s J n F 1 b 3 Q 7 M 2 I m c X V v d D s s J n F 1 b 3 Q 7 a H I m c X V v d D s s J n F 1 b 3 Q 7 c m J p J n F 1 b 3 Q 7 L C Z x d W 9 0 O 2 J i J n F 1 b 3 Q 7 L C Z x d W 9 0 O 2 s m c X V v d D s s J n F 1 b 3 Q 7 c 2 I m c X V v d D s s J n F 1 b 3 Q 7 Y 3 M m c X V v d D s s J n F 1 b 3 Q 7 Y X Z n J n F 1 b 3 Q 7 L C Z x d W 9 0 O 2 9 i c C Z x d W 9 0 O y w m c X V v d D t z b G c m c X V v d D s s J n F 1 b 3 Q 7 V G V h b S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Z M I C 0 g Q m F z a W M g U 3 R h d H M v Q X V 0 b 1 J l b W 9 2 Z W R D b 2 x 1 b W 5 z M S 5 7 I y w w f S Z x d W 9 0 O y w m c X V v d D t T Z W N 0 a W 9 u M S 9 P R k w g L S B C Y X N p Y y B T d G F 0 c y 9 B d X R v U m V t b 3 Z l Z E N v b H V t b n M x L n t O Y W 1 l L D F 9 J n F 1 b 3 Q 7 L C Z x d W 9 0 O 1 N l Y 3 R p b 2 4 x L 0 9 G T C A t I E J h c 2 l j I F N 0 Y X R z L 0 F 1 d G 9 S Z W 1 v d m V k Q 2 9 s d W 1 u c z E u e 1 l y L D J 9 J n F 1 b 3 Q 7 L C Z x d W 9 0 O 1 N l Y 3 R p b 2 4 x L 0 9 G T C A t I E J h c 2 l j I F N 0 Y X R z L 0 F 1 d G 9 S Z W 1 v d m V k Q 2 9 s d W 1 u c z E u e 1 B v c y w z f S Z x d W 9 0 O y w m c X V v d D t T Z W N 0 a W 9 u M S 9 P R k w g L S B C Y X N p Y y B T d G F 0 c y 9 B d X R v U m V t b 3 Z l Z E N v b H V t b n M x L n t n L D R 9 J n F 1 b 3 Q 7 L C Z x d W 9 0 O 1 N l Y 3 R p b 2 4 x L 0 9 G T C A t I E J h c 2 l j I F N 0 Y X R z L 0 F 1 d G 9 S Z W 1 v d m V k Q 2 9 s d W 1 u c z E u e 2 F i L D V 9 J n F 1 b 3 Q 7 L C Z x d W 9 0 O 1 N l Y 3 R p b 2 4 x L 0 9 G T C A t I E J h c 2 l j I F N 0 Y X R z L 0 F 1 d G 9 S Z W 1 v d m V k Q 2 9 s d W 1 u c z E u e 3 I s N n 0 m c X V v d D s s J n F 1 b 3 Q 7 U 2 V j d G l v b j E v T 0 Z M I C 0 g Q m F z a W M g U 3 R h d H M v Q X V 0 b 1 J l b W 9 2 Z W R D b 2 x 1 b W 5 z M S 5 7 a C w 3 f S Z x d W 9 0 O y w m c X V v d D t T Z W N 0 a W 9 u M S 9 P R k w g L S B C Y X N p Y y B T d G F 0 c y 9 B d X R v U m V t b 3 Z l Z E N v b H V t b n M x L n s y Y i w 4 f S Z x d W 9 0 O y w m c X V v d D t T Z W N 0 a W 9 u M S 9 P R k w g L S B C Y X N p Y y B T d G F 0 c y 9 B d X R v U m V t b 3 Z l Z E N v b H V t b n M x L n s z Y i w 5 f S Z x d W 9 0 O y w m c X V v d D t T Z W N 0 a W 9 u M S 9 P R k w g L S B C Y X N p Y y B T d G F 0 c y 9 B d X R v U m V t b 3 Z l Z E N v b H V t b n M x L n t o c i w x M H 0 m c X V v d D s s J n F 1 b 3 Q 7 U 2 V j d G l v b j E v T 0 Z M I C 0 g Q m F z a W M g U 3 R h d H M v Q X V 0 b 1 J l b W 9 2 Z W R D b 2 x 1 b W 5 z M S 5 7 c m J p L D E x f S Z x d W 9 0 O y w m c X V v d D t T Z W N 0 a W 9 u M S 9 P R k w g L S B C Y X N p Y y B T d G F 0 c y 9 B d X R v U m V t b 3 Z l Z E N v b H V t b n M x L n t i Y i w x M n 0 m c X V v d D s s J n F 1 b 3 Q 7 U 2 V j d G l v b j E v T 0 Z M I C 0 g Q m F z a W M g U 3 R h d H M v Q X V 0 b 1 J l b W 9 2 Z W R D b 2 x 1 b W 5 z M S 5 7 a y w x M 3 0 m c X V v d D s s J n F 1 b 3 Q 7 U 2 V j d G l v b j E v T 0 Z M I C 0 g Q m F z a W M g U 3 R h d H M v Q X V 0 b 1 J l b W 9 2 Z W R D b 2 x 1 b W 5 z M S 5 7 c 2 I s M T R 9 J n F 1 b 3 Q 7 L C Z x d W 9 0 O 1 N l Y 3 R p b 2 4 x L 0 9 G T C A t I E J h c 2 l j I F N 0 Y X R z L 0 F 1 d G 9 S Z W 1 v d m V k Q 2 9 s d W 1 u c z E u e 2 N z L D E 1 f S Z x d W 9 0 O y w m c X V v d D t T Z W N 0 a W 9 u M S 9 P R k w g L S B C Y X N p Y y B T d G F 0 c y 9 B d X R v U m V t b 3 Z l Z E N v b H V t b n M x L n t h d m c s M T Z 9 J n F 1 b 3 Q 7 L C Z x d W 9 0 O 1 N l Y 3 R p b 2 4 x L 0 9 G T C A t I E J h c 2 l j I F N 0 Y X R z L 0 F 1 d G 9 S Z W 1 v d m V k Q 2 9 s d W 1 u c z E u e 2 9 i c C w x N 3 0 m c X V v d D s s J n F 1 b 3 Q 7 U 2 V j d G l v b j E v T 0 Z M I C 0 g Q m F z a W M g U 3 R h d H M v Q X V 0 b 1 J l b W 9 2 Z W R D b 2 x 1 b W 5 z M S 5 7 c 2 x n L D E 4 f S Z x d W 9 0 O y w m c X V v d D t T Z W N 0 a W 9 u M S 9 P R k w g L S B C Y X N p Y y B T d G F 0 c y 9 B d X R v U m V t b 3 Z l Z E N v b H V t b n M x L n t U Z W F t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0 Z M I C 0 g Q m F z a W M g U 3 R h d H M v Q X V 0 b 1 J l b W 9 2 Z W R D b 2 x 1 b W 5 z M S 5 7 I y w w f S Z x d W 9 0 O y w m c X V v d D t T Z W N 0 a W 9 u M S 9 P R k w g L S B C Y X N p Y y B T d G F 0 c y 9 B d X R v U m V t b 3 Z l Z E N v b H V t b n M x L n t O Y W 1 l L D F 9 J n F 1 b 3 Q 7 L C Z x d W 9 0 O 1 N l Y 3 R p b 2 4 x L 0 9 G T C A t I E J h c 2 l j I F N 0 Y X R z L 0 F 1 d G 9 S Z W 1 v d m V k Q 2 9 s d W 1 u c z E u e 1 l y L D J 9 J n F 1 b 3 Q 7 L C Z x d W 9 0 O 1 N l Y 3 R p b 2 4 x L 0 9 G T C A t I E J h c 2 l j I F N 0 Y X R z L 0 F 1 d G 9 S Z W 1 v d m V k Q 2 9 s d W 1 u c z E u e 1 B v c y w z f S Z x d W 9 0 O y w m c X V v d D t T Z W N 0 a W 9 u M S 9 P R k w g L S B C Y X N p Y y B T d G F 0 c y 9 B d X R v U m V t b 3 Z l Z E N v b H V t b n M x L n t n L D R 9 J n F 1 b 3 Q 7 L C Z x d W 9 0 O 1 N l Y 3 R p b 2 4 x L 0 9 G T C A t I E J h c 2 l j I F N 0 Y X R z L 0 F 1 d G 9 S Z W 1 v d m V k Q 2 9 s d W 1 u c z E u e 2 F i L D V 9 J n F 1 b 3 Q 7 L C Z x d W 9 0 O 1 N l Y 3 R p b 2 4 x L 0 9 G T C A t I E J h c 2 l j I F N 0 Y X R z L 0 F 1 d G 9 S Z W 1 v d m V k Q 2 9 s d W 1 u c z E u e 3 I s N n 0 m c X V v d D s s J n F 1 b 3 Q 7 U 2 V j d G l v b j E v T 0 Z M I C 0 g Q m F z a W M g U 3 R h d H M v Q X V 0 b 1 J l b W 9 2 Z W R D b 2 x 1 b W 5 z M S 5 7 a C w 3 f S Z x d W 9 0 O y w m c X V v d D t T Z W N 0 a W 9 u M S 9 P R k w g L S B C Y X N p Y y B T d G F 0 c y 9 B d X R v U m V t b 3 Z l Z E N v b H V t b n M x L n s y Y i w 4 f S Z x d W 9 0 O y w m c X V v d D t T Z W N 0 a W 9 u M S 9 P R k w g L S B C Y X N p Y y B T d G F 0 c y 9 B d X R v U m V t b 3 Z l Z E N v b H V t b n M x L n s z Y i w 5 f S Z x d W 9 0 O y w m c X V v d D t T Z W N 0 a W 9 u M S 9 P R k w g L S B C Y X N p Y y B T d G F 0 c y 9 B d X R v U m V t b 3 Z l Z E N v b H V t b n M x L n t o c i w x M H 0 m c X V v d D s s J n F 1 b 3 Q 7 U 2 V j d G l v b j E v T 0 Z M I C 0 g Q m F z a W M g U 3 R h d H M v Q X V 0 b 1 J l b W 9 2 Z W R D b 2 x 1 b W 5 z M S 5 7 c m J p L D E x f S Z x d W 9 0 O y w m c X V v d D t T Z W N 0 a W 9 u M S 9 P R k w g L S B C Y X N p Y y B T d G F 0 c y 9 B d X R v U m V t b 3 Z l Z E N v b H V t b n M x L n t i Y i w x M n 0 m c X V v d D s s J n F 1 b 3 Q 7 U 2 V j d G l v b j E v T 0 Z M I C 0 g Q m F z a W M g U 3 R h d H M v Q X V 0 b 1 J l b W 9 2 Z W R D b 2 x 1 b W 5 z M S 5 7 a y w x M 3 0 m c X V v d D s s J n F 1 b 3 Q 7 U 2 V j d G l v b j E v T 0 Z M I C 0 g Q m F z a W M g U 3 R h d H M v Q X V 0 b 1 J l b W 9 2 Z W R D b 2 x 1 b W 5 z M S 5 7 c 2 I s M T R 9 J n F 1 b 3 Q 7 L C Z x d W 9 0 O 1 N l Y 3 R p b 2 4 x L 0 9 G T C A t I E J h c 2 l j I F N 0 Y X R z L 0 F 1 d G 9 S Z W 1 v d m V k Q 2 9 s d W 1 u c z E u e 2 N z L D E 1 f S Z x d W 9 0 O y w m c X V v d D t T Z W N 0 a W 9 u M S 9 P R k w g L S B C Y X N p Y y B T d G F 0 c y 9 B d X R v U m V t b 3 Z l Z E N v b H V t b n M x L n t h d m c s M T Z 9 J n F 1 b 3 Q 7 L C Z x d W 9 0 O 1 N l Y 3 R p b 2 4 x L 0 9 G T C A t I E J h c 2 l j I F N 0 Y X R z L 0 F 1 d G 9 S Z W 1 v d m V k Q 2 9 s d W 1 u c z E u e 2 9 i c C w x N 3 0 m c X V v d D s s J n F 1 b 3 Q 7 U 2 V j d G l v b j E v T 0 Z M I C 0 g Q m F z a W M g U 3 R h d H M v Q X V 0 b 1 J l b W 9 2 Z W R D b 2 x 1 b W 5 z M S 5 7 c 2 x n L D E 4 f S Z x d W 9 0 O y w m c X V v d D t T Z W N 0 a W 9 u M S 9 P R k w g L S B C Y X N p Y y B T d G F 0 c y 9 B d X R v U m V t b 3 Z l Z E N v b H V t b n M x L n t U Z W F t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Z M J T I w L S U y M E J h c 2 l j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Z M J T I w L S U y M E J h c 2 l j J T I w U 3 R h d H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k w l M j A t J T I w Q m F z a W M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G T C U y M C 0 l M j B C Y X N p Y y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Z M J T I w L S U y M E J h c 2 l j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Z M J T I w L S U y M E V 4 d G V u Z G V k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F m Z T V j Y y 0 3 Y T E x L T Q y N T A t Y W V i Y i 0 1 Z W Q 4 O W Q 3 N G R l Z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4 L T E x V D E 2 O j U y O j A y L j A z M D U x O T J a I i A v P j x F b n R y e S B U e X B l P S J G a W x s Q 2 9 s d W 1 u V H l w Z X M i I F Z h b H V l P S J z Q m d Z R 0 J n W U d C Z 1 l H Q m d Z R 0 J n W U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Z y Z x d W 9 0 O y w m c X V v d D t o Y n A m c X V v d D s s J n F 1 b 3 Q 7 c 2 Y m c X V v d D s s J n F 1 b 3 Q 7 c 2 g m c X V v d D s s J n F 1 b 3 Q 7 d G I m c X V v d D s s J n F 1 b 3 Q 7 e G J o J n F 1 b 3 Q 7 L C Z x d W 9 0 O 2 h k c C Z x d W 9 0 O y w m c X V v d D t n b y Z x d W 9 0 O y w m c X V v d D t m b y Z x d W 9 0 O y w m c X V v d D t n b y 9 m b y Z x d W 9 0 O y w m c X V v d D t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k w g L S B F e H R l b m R l Z C B T d G F 0 c y 9 B d X R v U m V t b 3 Z l Z E N v b H V t b n M x L n s j L D B 9 J n F 1 b 3 Q 7 L C Z x d W 9 0 O 1 N l Y 3 R p b 2 4 x L 0 9 G T C A t I E V 4 d G V u Z G V k I F N 0 Y X R z L 0 F 1 d G 9 S Z W 1 v d m V k Q 2 9 s d W 1 u c z E u e 0 5 h b W U s M X 0 m c X V v d D s s J n F 1 b 3 Q 7 U 2 V j d G l v b j E v T 0 Z M I C 0 g R X h 0 Z W 5 k Z W Q g U 3 R h d H M v Q X V 0 b 1 J l b W 9 2 Z W R D b 2 x 1 b W 5 z M S 5 7 W X I s M n 0 m c X V v d D s s J n F 1 b 3 Q 7 U 2 V j d G l v b j E v T 0 Z M I C 0 g R X h 0 Z W 5 k Z W Q g U 3 R h d H M v Q X V 0 b 1 J l b W 9 2 Z W R D b 2 x 1 b W 5 z M S 5 7 U G 9 z L D N 9 J n F 1 b 3 Q 7 L C Z x d W 9 0 O 1 N l Y 3 R p b 2 4 x L 0 9 G T C A t I E V 4 d G V u Z G V k I F N 0 Y X R z L 0 F 1 d G 9 S Z W 1 v d m V k Q 2 9 s d W 1 u c z E u e 2 c s N H 0 m c X V v d D s s J n F 1 b 3 Q 7 U 2 V j d G l v b j E v T 0 Z M I C 0 g R X h 0 Z W 5 k Z W Q g U 3 R h d H M v Q X V 0 b 1 J l b W 9 2 Z W R D b 2 x 1 b W 5 z M S 5 7 a G J w L D V 9 J n F 1 b 3 Q 7 L C Z x d W 9 0 O 1 N l Y 3 R p b 2 4 x L 0 9 G T C A t I E V 4 d G V u Z G V k I F N 0 Y X R z L 0 F 1 d G 9 S Z W 1 v d m V k Q 2 9 s d W 1 u c z E u e 3 N m L D Z 9 J n F 1 b 3 Q 7 L C Z x d W 9 0 O 1 N l Y 3 R p b 2 4 x L 0 9 G T C A t I E V 4 d G V u Z G V k I F N 0 Y X R z L 0 F 1 d G 9 S Z W 1 v d m V k Q 2 9 s d W 1 u c z E u e 3 N o L D d 9 J n F 1 b 3 Q 7 L C Z x d W 9 0 O 1 N l Y 3 R p b 2 4 x L 0 9 G T C A t I E V 4 d G V u Z G V k I F N 0 Y X R z L 0 F 1 d G 9 S Z W 1 v d m V k Q 2 9 s d W 1 u c z E u e 3 R i L D h 9 J n F 1 b 3 Q 7 L C Z x d W 9 0 O 1 N l Y 3 R p b 2 4 x L 0 9 G T C A t I E V 4 d G V u Z G V k I F N 0 Y X R z L 0 F 1 d G 9 S Z W 1 v d m V k Q 2 9 s d W 1 u c z E u e 3 h i a C w 5 f S Z x d W 9 0 O y w m c X V v d D t T Z W N 0 a W 9 u M S 9 P R k w g L S B F e H R l b m R l Z C B T d G F 0 c y 9 B d X R v U m V t b 3 Z l Z E N v b H V t b n M x L n t o Z H A s M T B 9 J n F 1 b 3 Q 7 L C Z x d W 9 0 O 1 N l Y 3 R p b 2 4 x L 0 9 G T C A t I E V 4 d G V u Z G V k I F N 0 Y X R z L 0 F 1 d G 9 S Z W 1 v d m V k Q 2 9 s d W 1 u c z E u e 2 d v L D E x f S Z x d W 9 0 O y w m c X V v d D t T Z W N 0 a W 9 u M S 9 P R k w g L S B F e H R l b m R l Z C B T d G F 0 c y 9 B d X R v U m V t b 3 Z l Z E N v b H V t b n M x L n t m b y w x M n 0 m c X V v d D s s J n F 1 b 3 Q 7 U 2 V j d G l v b j E v T 0 Z M I C 0 g R X h 0 Z W 5 k Z W Q g U 3 R h d H M v Q X V 0 b 1 J l b W 9 2 Z W R D b 2 x 1 b W 5 z M S 5 7 Z 2 8 v Z m 8 s M T N 9 J n F 1 b 3 Q 7 L C Z x d W 9 0 O 1 N l Y 3 R p b 2 4 x L 0 9 G T C A t I E V 4 d G V u Z G V k I F N 0 Y X R z L 0 F 1 d G 9 S Z W 1 v d m V k Q 2 9 s d W 1 u c z E u e 3 B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0 Z M I C 0 g R X h 0 Z W 5 k Z W Q g U 3 R h d H M v Q X V 0 b 1 J l b W 9 2 Z W R D b 2 x 1 b W 5 z M S 5 7 I y w w f S Z x d W 9 0 O y w m c X V v d D t T Z W N 0 a W 9 u M S 9 P R k w g L S B F e H R l b m R l Z C B T d G F 0 c y 9 B d X R v U m V t b 3 Z l Z E N v b H V t b n M x L n t O Y W 1 l L D F 9 J n F 1 b 3 Q 7 L C Z x d W 9 0 O 1 N l Y 3 R p b 2 4 x L 0 9 G T C A t I E V 4 d G V u Z G V k I F N 0 Y X R z L 0 F 1 d G 9 S Z W 1 v d m V k Q 2 9 s d W 1 u c z E u e 1 l y L D J 9 J n F 1 b 3 Q 7 L C Z x d W 9 0 O 1 N l Y 3 R p b 2 4 x L 0 9 G T C A t I E V 4 d G V u Z G V k I F N 0 Y X R z L 0 F 1 d G 9 S Z W 1 v d m V k Q 2 9 s d W 1 u c z E u e 1 B v c y w z f S Z x d W 9 0 O y w m c X V v d D t T Z W N 0 a W 9 u M S 9 P R k w g L S B F e H R l b m R l Z C B T d G F 0 c y 9 B d X R v U m V t b 3 Z l Z E N v b H V t b n M x L n t n L D R 9 J n F 1 b 3 Q 7 L C Z x d W 9 0 O 1 N l Y 3 R p b 2 4 x L 0 9 G T C A t I E V 4 d G V u Z G V k I F N 0 Y X R z L 0 F 1 d G 9 S Z W 1 v d m V k Q 2 9 s d W 1 u c z E u e 2 h i c C w 1 f S Z x d W 9 0 O y w m c X V v d D t T Z W N 0 a W 9 u M S 9 P R k w g L S B F e H R l b m R l Z C B T d G F 0 c y 9 B d X R v U m V t b 3 Z l Z E N v b H V t b n M x L n t z Z i w 2 f S Z x d W 9 0 O y w m c X V v d D t T Z W N 0 a W 9 u M S 9 P R k w g L S B F e H R l b m R l Z C B T d G F 0 c y 9 B d X R v U m V t b 3 Z l Z E N v b H V t b n M x L n t z a C w 3 f S Z x d W 9 0 O y w m c X V v d D t T Z W N 0 a W 9 u M S 9 P R k w g L S B F e H R l b m R l Z C B T d G F 0 c y 9 B d X R v U m V t b 3 Z l Z E N v b H V t b n M x L n t 0 Y i w 4 f S Z x d W 9 0 O y w m c X V v d D t T Z W N 0 a W 9 u M S 9 P R k w g L S B F e H R l b m R l Z C B T d G F 0 c y 9 B d X R v U m V t b 3 Z l Z E N v b H V t b n M x L n t 4 Y m g s O X 0 m c X V v d D s s J n F 1 b 3 Q 7 U 2 V j d G l v b j E v T 0 Z M I C 0 g R X h 0 Z W 5 k Z W Q g U 3 R h d H M v Q X V 0 b 1 J l b W 9 2 Z W R D b 2 x 1 b W 5 z M S 5 7 a G R w L D E w f S Z x d W 9 0 O y w m c X V v d D t T Z W N 0 a W 9 u M S 9 P R k w g L S B F e H R l b m R l Z C B T d G F 0 c y 9 B d X R v U m V t b 3 Z l Z E N v b H V t b n M x L n t n b y w x M X 0 m c X V v d D s s J n F 1 b 3 Q 7 U 2 V j d G l v b j E v T 0 Z M I C 0 g R X h 0 Z W 5 k Z W Q g U 3 R h d H M v Q X V 0 b 1 J l b W 9 2 Z W R D b 2 x 1 b W 5 z M S 5 7 Z m 8 s M T J 9 J n F 1 b 3 Q 7 L C Z x d W 9 0 O 1 N l Y 3 R p b 2 4 x L 0 9 G T C A t I E V 4 d G V u Z G V k I F N 0 Y X R z L 0 F 1 d G 9 S Z W 1 v d m V k Q 2 9 s d W 1 u c z E u e 2 d v L 2 Z v L D E z f S Z x d W 9 0 O y w m c X V v d D t T Z W N 0 a W 9 u M S 9 P R k w g L S B F e H R l b m R l Z C B T d G F 0 c y 9 B d X R v U m V t b 3 Z l Z E N v b H V t b n M x L n t w Y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G T C U y M C 0 l M j B F e H R l b m R l Z C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G T C U y M C 0 l M j B F e H R l b m R l Z C U y M F N 0 Y X R z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Z M J T I w L S U y M E V 4 d G V u Z G V k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k w l M j A t J T I w R X h 0 Z W 5 k Z W Q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i U y M C 0 l M j B C Y X N p Y y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k 3 Y z k w O D M t Y W E z Y y 0 0 Z G Y 0 L W F h Z G I t Z m V k Z T M 3 Y W M y N T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1 M j o w M i 4 w N D k 0 N j g z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R W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Y W I m c X V v d D s s J n F 1 b 3 Q 7 c i Z x d W 9 0 O y w m c X V v d D t o J n F 1 b 3 Q 7 L C Z x d W 9 0 O z J i J n F 1 b 3 Q 7 L C Z x d W 9 0 O z N i J n F 1 b 3 Q 7 L C Z x d W 9 0 O 2 h y J n F 1 b 3 Q 7 L C Z x d W 9 0 O 3 J i a S Z x d W 9 0 O y w m c X V v d D t i Y i Z x d W 9 0 O y w m c X V v d D t r J n F 1 b 3 Q 7 L C Z x d W 9 0 O 3 N i J n F 1 b 3 Q 7 L C Z x d W 9 0 O 2 N z J n F 1 b 3 Q 7 L C Z x d W 9 0 O 2 F 2 Z y Z x d W 9 0 O y w m c X V v d D t v Y n A m c X V v d D s s J n F 1 b 3 Q 7 c 2 x n J n F 1 b 3 Q 7 L C Z x d W 9 0 O 1 R l Y W 0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U i A t I E J h c 2 l j I F N 0 Y X R z L 0 F 1 d G 9 S Z W 1 v d m V k Q 2 9 s d W 1 u c z E u e y M s M H 0 m c X V v d D s s J n F 1 b 3 Q 7 U 2 V j d G l v b j E v U 1 B S I C 0 g Q m F z a W M g U 3 R h d H M v Q X V 0 b 1 J l b W 9 2 Z W R D b 2 x 1 b W 5 z M S 5 7 T m F t Z S w x f S Z x d W 9 0 O y w m c X V v d D t T Z W N 0 a W 9 u M S 9 T U F I g L S B C Y X N p Y y B T d G F 0 c y 9 B d X R v U m V t b 3 Z l Z E N v b H V t b n M x L n t Z c i w y f S Z x d W 9 0 O y w m c X V v d D t T Z W N 0 a W 9 u M S 9 T U F I g L S B C Y X N p Y y B T d G F 0 c y 9 B d X R v U m V t b 3 Z l Z E N v b H V t b n M x L n t Q b 3 M s M 3 0 m c X V v d D s s J n F 1 b 3 Q 7 U 2 V j d G l v b j E v U 1 B S I C 0 g Q m F z a W M g U 3 R h d H M v Q X V 0 b 1 J l b W 9 2 Z W R D b 2 x 1 b W 5 z M S 5 7 Z y w 0 f S Z x d W 9 0 O y w m c X V v d D t T Z W N 0 a W 9 u M S 9 T U F I g L S B C Y X N p Y y B T d G F 0 c y 9 B d X R v U m V t b 3 Z l Z E N v b H V t b n M x L n t h Y i w 1 f S Z x d W 9 0 O y w m c X V v d D t T Z W N 0 a W 9 u M S 9 T U F I g L S B C Y X N p Y y B T d G F 0 c y 9 B d X R v U m V t b 3 Z l Z E N v b H V t b n M x L n t y L D Z 9 J n F 1 b 3 Q 7 L C Z x d W 9 0 O 1 N l Y 3 R p b 2 4 x L 1 N Q U i A t I E J h c 2 l j I F N 0 Y X R z L 0 F 1 d G 9 S Z W 1 v d m V k Q 2 9 s d W 1 u c z E u e 2 g s N 3 0 m c X V v d D s s J n F 1 b 3 Q 7 U 2 V j d G l v b j E v U 1 B S I C 0 g Q m F z a W M g U 3 R h d H M v Q X V 0 b 1 J l b W 9 2 Z W R D b 2 x 1 b W 5 z M S 5 7 M m I s O H 0 m c X V v d D s s J n F 1 b 3 Q 7 U 2 V j d G l v b j E v U 1 B S I C 0 g Q m F z a W M g U 3 R h d H M v Q X V 0 b 1 J l b W 9 2 Z W R D b 2 x 1 b W 5 z M S 5 7 M 2 I s O X 0 m c X V v d D s s J n F 1 b 3 Q 7 U 2 V j d G l v b j E v U 1 B S I C 0 g Q m F z a W M g U 3 R h d H M v Q X V 0 b 1 J l b W 9 2 Z W R D b 2 x 1 b W 5 z M S 5 7 a H I s M T B 9 J n F 1 b 3 Q 7 L C Z x d W 9 0 O 1 N l Y 3 R p b 2 4 x L 1 N Q U i A t I E J h c 2 l j I F N 0 Y X R z L 0 F 1 d G 9 S Z W 1 v d m V k Q 2 9 s d W 1 u c z E u e 3 J i a S w x M X 0 m c X V v d D s s J n F 1 b 3 Q 7 U 2 V j d G l v b j E v U 1 B S I C 0 g Q m F z a W M g U 3 R h d H M v Q X V 0 b 1 J l b W 9 2 Z W R D b 2 x 1 b W 5 z M S 5 7 Y m I s M T J 9 J n F 1 b 3 Q 7 L C Z x d W 9 0 O 1 N l Y 3 R p b 2 4 x L 1 N Q U i A t I E J h c 2 l j I F N 0 Y X R z L 0 F 1 d G 9 S Z W 1 v d m V k Q 2 9 s d W 1 u c z E u e 2 s s M T N 9 J n F 1 b 3 Q 7 L C Z x d W 9 0 O 1 N l Y 3 R p b 2 4 x L 1 N Q U i A t I E J h c 2 l j I F N 0 Y X R z L 0 F 1 d G 9 S Z W 1 v d m V k Q 2 9 s d W 1 u c z E u e 3 N i L D E 0 f S Z x d W 9 0 O y w m c X V v d D t T Z W N 0 a W 9 u M S 9 T U F I g L S B C Y X N p Y y B T d G F 0 c y 9 B d X R v U m V t b 3 Z l Z E N v b H V t b n M x L n t j c y w x N X 0 m c X V v d D s s J n F 1 b 3 Q 7 U 2 V j d G l v b j E v U 1 B S I C 0 g Q m F z a W M g U 3 R h d H M v Q X V 0 b 1 J l b W 9 2 Z W R D b 2 x 1 b W 5 z M S 5 7 Y X Z n L D E 2 f S Z x d W 9 0 O y w m c X V v d D t T Z W N 0 a W 9 u M S 9 T U F I g L S B C Y X N p Y y B T d G F 0 c y 9 B d X R v U m V t b 3 Z l Z E N v b H V t b n M x L n t v Y n A s M T d 9 J n F 1 b 3 Q 7 L C Z x d W 9 0 O 1 N l Y 3 R p b 2 4 x L 1 N Q U i A t I E J h c 2 l j I F N 0 Y X R z L 0 F 1 d G 9 S Z W 1 v d m V k Q 2 9 s d W 1 u c z E u e 3 N s Z y w x O H 0 m c X V v d D s s J n F 1 b 3 Q 7 U 2 V j d G l v b j E v U 1 B S I C 0 g Q m F z a W M g U 3 R h d H M v Q X V 0 b 1 J l b W 9 2 Z W R D b 2 x 1 b W 5 z M S 5 7 V G V h b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N Q U i A t I E J h c 2 l j I F N 0 Y X R z L 0 F 1 d G 9 S Z W 1 v d m V k Q 2 9 s d W 1 u c z E u e y M s M H 0 m c X V v d D s s J n F 1 b 3 Q 7 U 2 V j d G l v b j E v U 1 B S I C 0 g Q m F z a W M g U 3 R h d H M v Q X V 0 b 1 J l b W 9 2 Z W R D b 2 x 1 b W 5 z M S 5 7 T m F t Z S w x f S Z x d W 9 0 O y w m c X V v d D t T Z W N 0 a W 9 u M S 9 T U F I g L S B C Y X N p Y y B T d G F 0 c y 9 B d X R v U m V t b 3 Z l Z E N v b H V t b n M x L n t Z c i w y f S Z x d W 9 0 O y w m c X V v d D t T Z W N 0 a W 9 u M S 9 T U F I g L S B C Y X N p Y y B T d G F 0 c y 9 B d X R v U m V t b 3 Z l Z E N v b H V t b n M x L n t Q b 3 M s M 3 0 m c X V v d D s s J n F 1 b 3 Q 7 U 2 V j d G l v b j E v U 1 B S I C 0 g Q m F z a W M g U 3 R h d H M v Q X V 0 b 1 J l b W 9 2 Z W R D b 2 x 1 b W 5 z M S 5 7 Z y w 0 f S Z x d W 9 0 O y w m c X V v d D t T Z W N 0 a W 9 u M S 9 T U F I g L S B C Y X N p Y y B T d G F 0 c y 9 B d X R v U m V t b 3 Z l Z E N v b H V t b n M x L n t h Y i w 1 f S Z x d W 9 0 O y w m c X V v d D t T Z W N 0 a W 9 u M S 9 T U F I g L S B C Y X N p Y y B T d G F 0 c y 9 B d X R v U m V t b 3 Z l Z E N v b H V t b n M x L n t y L D Z 9 J n F 1 b 3 Q 7 L C Z x d W 9 0 O 1 N l Y 3 R p b 2 4 x L 1 N Q U i A t I E J h c 2 l j I F N 0 Y X R z L 0 F 1 d G 9 S Z W 1 v d m V k Q 2 9 s d W 1 u c z E u e 2 g s N 3 0 m c X V v d D s s J n F 1 b 3 Q 7 U 2 V j d G l v b j E v U 1 B S I C 0 g Q m F z a W M g U 3 R h d H M v Q X V 0 b 1 J l b W 9 2 Z W R D b 2 x 1 b W 5 z M S 5 7 M m I s O H 0 m c X V v d D s s J n F 1 b 3 Q 7 U 2 V j d G l v b j E v U 1 B S I C 0 g Q m F z a W M g U 3 R h d H M v Q X V 0 b 1 J l b W 9 2 Z W R D b 2 x 1 b W 5 z M S 5 7 M 2 I s O X 0 m c X V v d D s s J n F 1 b 3 Q 7 U 2 V j d G l v b j E v U 1 B S I C 0 g Q m F z a W M g U 3 R h d H M v Q X V 0 b 1 J l b W 9 2 Z W R D b 2 x 1 b W 5 z M S 5 7 a H I s M T B 9 J n F 1 b 3 Q 7 L C Z x d W 9 0 O 1 N l Y 3 R p b 2 4 x L 1 N Q U i A t I E J h c 2 l j I F N 0 Y X R z L 0 F 1 d G 9 S Z W 1 v d m V k Q 2 9 s d W 1 u c z E u e 3 J i a S w x M X 0 m c X V v d D s s J n F 1 b 3 Q 7 U 2 V j d G l v b j E v U 1 B S I C 0 g Q m F z a W M g U 3 R h d H M v Q X V 0 b 1 J l b W 9 2 Z W R D b 2 x 1 b W 5 z M S 5 7 Y m I s M T J 9 J n F 1 b 3 Q 7 L C Z x d W 9 0 O 1 N l Y 3 R p b 2 4 x L 1 N Q U i A t I E J h c 2 l j I F N 0 Y X R z L 0 F 1 d G 9 S Z W 1 v d m V k Q 2 9 s d W 1 u c z E u e 2 s s M T N 9 J n F 1 b 3 Q 7 L C Z x d W 9 0 O 1 N l Y 3 R p b 2 4 x L 1 N Q U i A t I E J h c 2 l j I F N 0 Y X R z L 0 F 1 d G 9 S Z W 1 v d m V k Q 2 9 s d W 1 u c z E u e 3 N i L D E 0 f S Z x d W 9 0 O y w m c X V v d D t T Z W N 0 a W 9 u M S 9 T U F I g L S B C Y X N p Y y B T d G F 0 c y 9 B d X R v U m V t b 3 Z l Z E N v b H V t b n M x L n t j c y w x N X 0 m c X V v d D s s J n F 1 b 3 Q 7 U 2 V j d G l v b j E v U 1 B S I C 0 g Q m F z a W M g U 3 R h d H M v Q X V 0 b 1 J l b W 9 2 Z W R D b 2 x 1 b W 5 z M S 5 7 Y X Z n L D E 2 f S Z x d W 9 0 O y w m c X V v d D t T Z W N 0 a W 9 u M S 9 T U F I g L S B C Y X N p Y y B T d G F 0 c y 9 B d X R v U m V t b 3 Z l Z E N v b H V t b n M x L n t v Y n A s M T d 9 J n F 1 b 3 Q 7 L C Z x d W 9 0 O 1 N l Y 3 R p b 2 4 x L 1 N Q U i A t I E J h c 2 l j I F N 0 Y X R z L 0 F 1 d G 9 S Z W 1 v d m V k Q 2 9 s d W 1 u c z E u e 3 N s Z y w x O H 0 m c X V v d D s s J n F 1 b 3 Q 7 U 2 V j d G l v b j E v U 1 B S I C 0 g Q m F z a W M g U 3 R h d H M v Q X V 0 b 1 J l b W 9 2 Z W R D b 2 x 1 b W 5 z M S 5 7 V G V h b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U i U y M C 0 l M j B C Y X N p Y y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i U y M C 0 l M j B C Y X N p Y y U y M F N 0 Y X R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J T I w L S U y M E J h c 2 l j J T I w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I l M j A t J T I w Q m F z a W M l M j B T d G F 0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i U y M C 0 l M j B C Y X N p Y y U y M F N 0 Y X R z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i U y M C 0 l M j B F e H R l b m R l Z C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E x M W M 3 Y 2 Q t N T I 3 Y y 0 0 N j h h L W J m N 2 M t N W U 1 Y m Y w N G Z i N 2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w O C 0 x M V Q x N j o 1 M j o w M i 4 w N j E 0 M z Y 1 W i I g L z 4 8 R W 5 0 c n k g V H l w Z T 0 i R m l s b E N v b H V t b l R 5 c G V z I i B W Y W x 1 Z T 0 i c 0 J n W U d C Z 1 l H Q m d Z R 0 J n W U d C Z 1 l E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c m c X V v d D s s J n F 1 b 3 Q 7 a G J w J n F 1 b 3 Q 7 L C Z x d W 9 0 O 3 N m J n F 1 b 3 Q 7 L C Z x d W 9 0 O 3 N o J n F 1 b 3 Q 7 L C Z x d W 9 0 O 3 R i J n F 1 b 3 Q 7 L C Z x d W 9 0 O 3 h i a C Z x d W 9 0 O y w m c X V v d D t o Z H A m c X V v d D s s J n F 1 b 3 Q 7 Z 2 8 m c X V v d D s s J n F 1 b 3 Q 7 Z m 8 m c X V v d D s s J n F 1 b 3 Q 7 Z 2 8 v Z m 8 m c X V v d D s s J n F 1 b 3 Q 7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B S I C 0 g R X h 0 Z W 5 k Z W Q g U 3 R h d H M v Q X V 0 b 1 J l b W 9 2 Z W R D b 2 x 1 b W 5 z M S 5 7 I y w w f S Z x d W 9 0 O y w m c X V v d D t T Z W N 0 a W 9 u M S 9 T U F I g L S B F e H R l b m R l Z C B T d G F 0 c y 9 B d X R v U m V t b 3 Z l Z E N v b H V t b n M x L n t O Y W 1 l L D F 9 J n F 1 b 3 Q 7 L C Z x d W 9 0 O 1 N l Y 3 R p b 2 4 x L 1 N Q U i A t I E V 4 d G V u Z G V k I F N 0 Y X R z L 0 F 1 d G 9 S Z W 1 v d m V k Q 2 9 s d W 1 u c z E u e 1 l y L D J 9 J n F 1 b 3 Q 7 L C Z x d W 9 0 O 1 N l Y 3 R p b 2 4 x L 1 N Q U i A t I E V 4 d G V u Z G V k I F N 0 Y X R z L 0 F 1 d G 9 S Z W 1 v d m V k Q 2 9 s d W 1 u c z E u e 1 B v c y w z f S Z x d W 9 0 O y w m c X V v d D t T Z W N 0 a W 9 u M S 9 T U F I g L S B F e H R l b m R l Z C B T d G F 0 c y 9 B d X R v U m V t b 3 Z l Z E N v b H V t b n M x L n t n L D R 9 J n F 1 b 3 Q 7 L C Z x d W 9 0 O 1 N l Y 3 R p b 2 4 x L 1 N Q U i A t I E V 4 d G V u Z G V k I F N 0 Y X R z L 0 F 1 d G 9 S Z W 1 v d m V k Q 2 9 s d W 1 u c z E u e 2 h i c C w 1 f S Z x d W 9 0 O y w m c X V v d D t T Z W N 0 a W 9 u M S 9 T U F I g L S B F e H R l b m R l Z C B T d G F 0 c y 9 B d X R v U m V t b 3 Z l Z E N v b H V t b n M x L n t z Z i w 2 f S Z x d W 9 0 O y w m c X V v d D t T Z W N 0 a W 9 u M S 9 T U F I g L S B F e H R l b m R l Z C B T d G F 0 c y 9 B d X R v U m V t b 3 Z l Z E N v b H V t b n M x L n t z a C w 3 f S Z x d W 9 0 O y w m c X V v d D t T Z W N 0 a W 9 u M S 9 T U F I g L S B F e H R l b m R l Z C B T d G F 0 c y 9 B d X R v U m V t b 3 Z l Z E N v b H V t b n M x L n t 0 Y i w 4 f S Z x d W 9 0 O y w m c X V v d D t T Z W N 0 a W 9 u M S 9 T U F I g L S B F e H R l b m R l Z C B T d G F 0 c y 9 B d X R v U m V t b 3 Z l Z E N v b H V t b n M x L n t 4 Y m g s O X 0 m c X V v d D s s J n F 1 b 3 Q 7 U 2 V j d G l v b j E v U 1 B S I C 0 g R X h 0 Z W 5 k Z W Q g U 3 R h d H M v Q X V 0 b 1 J l b W 9 2 Z W R D b 2 x 1 b W 5 z M S 5 7 a G R w L D E w f S Z x d W 9 0 O y w m c X V v d D t T Z W N 0 a W 9 u M S 9 T U F I g L S B F e H R l b m R l Z C B T d G F 0 c y 9 B d X R v U m V t b 3 Z l Z E N v b H V t b n M x L n t n b y w x M X 0 m c X V v d D s s J n F 1 b 3 Q 7 U 2 V j d G l v b j E v U 1 B S I C 0 g R X h 0 Z W 5 k Z W Q g U 3 R h d H M v Q X V 0 b 1 J l b W 9 2 Z W R D b 2 x 1 b W 5 z M S 5 7 Z m 8 s M T J 9 J n F 1 b 3 Q 7 L C Z x d W 9 0 O 1 N l Y 3 R p b 2 4 x L 1 N Q U i A t I E V 4 d G V u Z G V k I F N 0 Y X R z L 0 F 1 d G 9 S Z W 1 v d m V k Q 2 9 s d W 1 u c z E u e 2 d v L 2 Z v L D E z f S Z x d W 9 0 O y w m c X V v d D t T Z W N 0 a W 9 u M S 9 T U F I g L S B F e H R l b m R l Z C B T d G F 0 c y 9 B d X R v U m V t b 3 Z l Z E N v b H V t b n M x L n t w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Q U i A t I E V 4 d G V u Z G V k I F N 0 Y X R z L 0 F 1 d G 9 S Z W 1 v d m V k Q 2 9 s d W 1 u c z E u e y M s M H 0 m c X V v d D s s J n F 1 b 3 Q 7 U 2 V j d G l v b j E v U 1 B S I C 0 g R X h 0 Z W 5 k Z W Q g U 3 R h d H M v Q X V 0 b 1 J l b W 9 2 Z W R D b 2 x 1 b W 5 z M S 5 7 T m F t Z S w x f S Z x d W 9 0 O y w m c X V v d D t T Z W N 0 a W 9 u M S 9 T U F I g L S B F e H R l b m R l Z C B T d G F 0 c y 9 B d X R v U m V t b 3 Z l Z E N v b H V t b n M x L n t Z c i w y f S Z x d W 9 0 O y w m c X V v d D t T Z W N 0 a W 9 u M S 9 T U F I g L S B F e H R l b m R l Z C B T d G F 0 c y 9 B d X R v U m V t b 3 Z l Z E N v b H V t b n M x L n t Q b 3 M s M 3 0 m c X V v d D s s J n F 1 b 3 Q 7 U 2 V j d G l v b j E v U 1 B S I C 0 g R X h 0 Z W 5 k Z W Q g U 3 R h d H M v Q X V 0 b 1 J l b W 9 2 Z W R D b 2 x 1 b W 5 z M S 5 7 Z y w 0 f S Z x d W 9 0 O y w m c X V v d D t T Z W N 0 a W 9 u M S 9 T U F I g L S B F e H R l b m R l Z C B T d G F 0 c y 9 B d X R v U m V t b 3 Z l Z E N v b H V t b n M x L n t o Y n A s N X 0 m c X V v d D s s J n F 1 b 3 Q 7 U 2 V j d G l v b j E v U 1 B S I C 0 g R X h 0 Z W 5 k Z W Q g U 3 R h d H M v Q X V 0 b 1 J l b W 9 2 Z W R D b 2 x 1 b W 5 z M S 5 7 c 2 Y s N n 0 m c X V v d D s s J n F 1 b 3 Q 7 U 2 V j d G l v b j E v U 1 B S I C 0 g R X h 0 Z W 5 k Z W Q g U 3 R h d H M v Q X V 0 b 1 J l b W 9 2 Z W R D b 2 x 1 b W 5 z M S 5 7 c 2 g s N 3 0 m c X V v d D s s J n F 1 b 3 Q 7 U 2 V j d G l v b j E v U 1 B S I C 0 g R X h 0 Z W 5 k Z W Q g U 3 R h d H M v Q X V 0 b 1 J l b W 9 2 Z W R D b 2 x 1 b W 5 z M S 5 7 d G I s O H 0 m c X V v d D s s J n F 1 b 3 Q 7 U 2 V j d G l v b j E v U 1 B S I C 0 g R X h 0 Z W 5 k Z W Q g U 3 R h d H M v Q X V 0 b 1 J l b W 9 2 Z W R D b 2 x 1 b W 5 z M S 5 7 e G J o L D l 9 J n F 1 b 3 Q 7 L C Z x d W 9 0 O 1 N l Y 3 R p b 2 4 x L 1 N Q U i A t I E V 4 d G V u Z G V k I F N 0 Y X R z L 0 F 1 d G 9 S Z W 1 v d m V k Q 2 9 s d W 1 u c z E u e 2 h k c C w x M H 0 m c X V v d D s s J n F 1 b 3 Q 7 U 2 V j d G l v b j E v U 1 B S I C 0 g R X h 0 Z W 5 k Z W Q g U 3 R h d H M v Q X V 0 b 1 J l b W 9 2 Z W R D b 2 x 1 b W 5 z M S 5 7 Z 2 8 s M T F 9 J n F 1 b 3 Q 7 L C Z x d W 9 0 O 1 N l Y 3 R p b 2 4 x L 1 N Q U i A t I E V 4 d G V u Z G V k I F N 0 Y X R z L 0 F 1 d G 9 S Z W 1 v d m V k Q 2 9 s d W 1 u c z E u e 2 Z v L D E y f S Z x d W 9 0 O y w m c X V v d D t T Z W N 0 a W 9 u M S 9 T U F I g L S B F e H R l b m R l Z C B T d G F 0 c y 9 B d X R v U m V t b 3 Z l Z E N v b H V t b n M x L n t n b y 9 m b y w x M 3 0 m c X V v d D s s J n F 1 b 3 Q 7 U 2 V j d G l v b j E v U 1 B S I C 0 g R X h 0 Z W 5 k Z W Q g U 3 R h d H M v Q X V 0 b 1 J l b W 9 2 Z W R D b 2 x 1 b W 5 z M S 5 7 c G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F I l M j A t J T I w R X h 0 Z W 5 k Z W Q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I l M j A t J T I w R X h 0 Z W 5 k Z W Q l M j B T d G F 0 c y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i U y M C 0 l M j B F e H R l b m R l Z C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J T I w L S U y M E V 4 d G V u Z G V k J T I w U 3 R h d H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F I l M j A t J T I w Q m F z a W M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M T Z h M 2 N m L T c x N m U t N D d m Z C 1 h M z c x L W J j N z F k N 2 M x N z g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T F U M T Y 6 N T I 6 M D I u M D c z N D A 0 N V o i I C 8 + P E V u d H J 5 I F R 5 c G U 9 I k Z p b G x F c n J v c k N v d W 5 0 I i B W Y W x 1 Z T 0 i b D A i I C 8 + P E V u d H J 5 I F R 5 c G U 9 I k Z p b G x D b 2 x 1 b W 5 U e X B l c y I g V m F s d W U 9 I n N C Z 1 l H Q m d Z R 0 J n W U d C Z 1 l H Q m d Z R 0 J n W U d C U V k 9 I i A v P j x F b n R y e S B U e X B l P S J G a W x s R X J y b 3 J D b 2 R l I i B W Y W x 1 Z T 0 i c 1 V u a 2 5 v d 2 4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n J n F 1 b 3 Q 7 L C Z x d W 9 0 O 2 F i J n F 1 b 3 Q 7 L C Z x d W 9 0 O 3 I m c X V v d D s s J n F 1 b 3 Q 7 a C Z x d W 9 0 O y w m c X V v d D s y Y i Z x d W 9 0 O y w m c X V v d D s z Y i Z x d W 9 0 O y w m c X V v d D t o c i Z x d W 9 0 O y w m c X V v d D t y Y m k m c X V v d D s s J n F 1 b 3 Q 7 Y m I m c X V v d D s s J n F 1 b 3 Q 7 a y Z x d W 9 0 O y w m c X V v d D t z Y i Z x d W 9 0 O y w m c X V v d D t j c y Z x d W 9 0 O y w m c X V v d D t h d m c m c X V v d D s s J n F 1 b 3 Q 7 b 2 J w J n F 1 b 3 Q 7 L C Z x d W 9 0 O 3 N s Z y Z x d W 9 0 O y w m c X V v d D t U Z W F t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F I g L S B C Y X N p Y y B T d G F 0 c y 9 B d X R v U m V t b 3 Z l Z E N v b H V t b n M x L n s j L D B 9 J n F 1 b 3 Q 7 L C Z x d W 9 0 O 1 N l Y 3 R p b 2 4 x L 1 R I U i A t I E J h c 2 l j I F N 0 Y X R z L 0 F 1 d G 9 S Z W 1 v d m V k Q 2 9 s d W 1 u c z E u e 0 5 h b W U s M X 0 m c X V v d D s s J n F 1 b 3 Q 7 U 2 V j d G l v b j E v V E h S I C 0 g Q m F z a W M g U 3 R h d H M v Q X V 0 b 1 J l b W 9 2 Z W R D b 2 x 1 b W 5 z M S 5 7 W X I s M n 0 m c X V v d D s s J n F 1 b 3 Q 7 U 2 V j d G l v b j E v V E h S I C 0 g Q m F z a W M g U 3 R h d H M v Q X V 0 b 1 J l b W 9 2 Z W R D b 2 x 1 b W 5 z M S 5 7 U G 9 z L D N 9 J n F 1 b 3 Q 7 L C Z x d W 9 0 O 1 N l Y 3 R p b 2 4 x L 1 R I U i A t I E J h c 2 l j I F N 0 Y X R z L 0 F 1 d G 9 S Z W 1 v d m V k Q 2 9 s d W 1 u c z E u e 2 c s N H 0 m c X V v d D s s J n F 1 b 3 Q 7 U 2 V j d G l v b j E v V E h S I C 0 g Q m F z a W M g U 3 R h d H M v Q X V 0 b 1 J l b W 9 2 Z W R D b 2 x 1 b W 5 z M S 5 7 Y W I s N X 0 m c X V v d D s s J n F 1 b 3 Q 7 U 2 V j d G l v b j E v V E h S I C 0 g Q m F z a W M g U 3 R h d H M v Q X V 0 b 1 J l b W 9 2 Z W R D b 2 x 1 b W 5 z M S 5 7 c i w 2 f S Z x d W 9 0 O y w m c X V v d D t T Z W N 0 a W 9 u M S 9 U S F I g L S B C Y X N p Y y B T d G F 0 c y 9 B d X R v U m V t b 3 Z l Z E N v b H V t b n M x L n t o L D d 9 J n F 1 b 3 Q 7 L C Z x d W 9 0 O 1 N l Y 3 R p b 2 4 x L 1 R I U i A t I E J h c 2 l j I F N 0 Y X R z L 0 F 1 d G 9 S Z W 1 v d m V k Q 2 9 s d W 1 u c z E u e z J i L D h 9 J n F 1 b 3 Q 7 L C Z x d W 9 0 O 1 N l Y 3 R p b 2 4 x L 1 R I U i A t I E J h c 2 l j I F N 0 Y X R z L 0 F 1 d G 9 S Z W 1 v d m V k Q 2 9 s d W 1 u c z E u e z N i L D l 9 J n F 1 b 3 Q 7 L C Z x d W 9 0 O 1 N l Y 3 R p b 2 4 x L 1 R I U i A t I E J h c 2 l j I F N 0 Y X R z L 0 F 1 d G 9 S Z W 1 v d m V k Q 2 9 s d W 1 u c z E u e 2 h y L D E w f S Z x d W 9 0 O y w m c X V v d D t T Z W N 0 a W 9 u M S 9 U S F I g L S B C Y X N p Y y B T d G F 0 c y 9 B d X R v U m V t b 3 Z l Z E N v b H V t b n M x L n t y Y m k s M T F 9 J n F 1 b 3 Q 7 L C Z x d W 9 0 O 1 N l Y 3 R p b 2 4 x L 1 R I U i A t I E J h c 2 l j I F N 0 Y X R z L 0 F 1 d G 9 S Z W 1 v d m V k Q 2 9 s d W 1 u c z E u e 2 J i L D E y f S Z x d W 9 0 O y w m c X V v d D t T Z W N 0 a W 9 u M S 9 U S F I g L S B C Y X N p Y y B T d G F 0 c y 9 B d X R v U m V t b 3 Z l Z E N v b H V t b n M x L n t r L D E z f S Z x d W 9 0 O y w m c X V v d D t T Z W N 0 a W 9 u M S 9 U S F I g L S B C Y X N p Y y B T d G F 0 c y 9 B d X R v U m V t b 3 Z l Z E N v b H V t b n M x L n t z Y i w x N H 0 m c X V v d D s s J n F 1 b 3 Q 7 U 2 V j d G l v b j E v V E h S I C 0 g Q m F z a W M g U 3 R h d H M v Q X V 0 b 1 J l b W 9 2 Z W R D b 2 x 1 b W 5 z M S 5 7 Y 3 M s M T V 9 J n F 1 b 3 Q 7 L C Z x d W 9 0 O 1 N l Y 3 R p b 2 4 x L 1 R I U i A t I E J h c 2 l j I F N 0 Y X R z L 0 F 1 d G 9 S Z W 1 v d m V k Q 2 9 s d W 1 u c z E u e 2 F 2 Z y w x N n 0 m c X V v d D s s J n F 1 b 3 Q 7 U 2 V j d G l v b j E v V E h S I C 0 g Q m F z a W M g U 3 R h d H M v Q X V 0 b 1 J l b W 9 2 Z W R D b 2 x 1 b W 5 z M S 5 7 b 2 J w L D E 3 f S Z x d W 9 0 O y w m c X V v d D t T Z W N 0 a W 9 u M S 9 U S F I g L S B C Y X N p Y y B T d G F 0 c y 9 B d X R v U m V t b 3 Z l Z E N v b H V t b n M x L n t z b G c s M T h 9 J n F 1 b 3 Q 7 L C Z x d W 9 0 O 1 N l Y 3 R p b 2 4 x L 1 R I U i A t I E J h c 2 l j I F N 0 Y X R z L 0 F 1 d G 9 S Z W 1 v d m V k Q 2 9 s d W 1 u c z E u e 1 R l Y W 0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S F I g L S B C Y X N p Y y B T d G F 0 c y 9 B d X R v U m V t b 3 Z l Z E N v b H V t b n M x L n s j L D B 9 J n F 1 b 3 Q 7 L C Z x d W 9 0 O 1 N l Y 3 R p b 2 4 x L 1 R I U i A t I E J h c 2 l j I F N 0 Y X R z L 0 F 1 d G 9 S Z W 1 v d m V k Q 2 9 s d W 1 u c z E u e 0 5 h b W U s M X 0 m c X V v d D s s J n F 1 b 3 Q 7 U 2 V j d G l v b j E v V E h S I C 0 g Q m F z a W M g U 3 R h d H M v Q X V 0 b 1 J l b W 9 2 Z W R D b 2 x 1 b W 5 z M S 5 7 W X I s M n 0 m c X V v d D s s J n F 1 b 3 Q 7 U 2 V j d G l v b j E v V E h S I C 0 g Q m F z a W M g U 3 R h d H M v Q X V 0 b 1 J l b W 9 2 Z W R D b 2 x 1 b W 5 z M S 5 7 U G 9 z L D N 9 J n F 1 b 3 Q 7 L C Z x d W 9 0 O 1 N l Y 3 R p b 2 4 x L 1 R I U i A t I E J h c 2 l j I F N 0 Y X R z L 0 F 1 d G 9 S Z W 1 v d m V k Q 2 9 s d W 1 u c z E u e 2 c s N H 0 m c X V v d D s s J n F 1 b 3 Q 7 U 2 V j d G l v b j E v V E h S I C 0 g Q m F z a W M g U 3 R h d H M v Q X V 0 b 1 J l b W 9 2 Z W R D b 2 x 1 b W 5 z M S 5 7 Y W I s N X 0 m c X V v d D s s J n F 1 b 3 Q 7 U 2 V j d G l v b j E v V E h S I C 0 g Q m F z a W M g U 3 R h d H M v Q X V 0 b 1 J l b W 9 2 Z W R D b 2 x 1 b W 5 z M S 5 7 c i w 2 f S Z x d W 9 0 O y w m c X V v d D t T Z W N 0 a W 9 u M S 9 U S F I g L S B C Y X N p Y y B T d G F 0 c y 9 B d X R v U m V t b 3 Z l Z E N v b H V t b n M x L n t o L D d 9 J n F 1 b 3 Q 7 L C Z x d W 9 0 O 1 N l Y 3 R p b 2 4 x L 1 R I U i A t I E J h c 2 l j I F N 0 Y X R z L 0 F 1 d G 9 S Z W 1 v d m V k Q 2 9 s d W 1 u c z E u e z J i L D h 9 J n F 1 b 3 Q 7 L C Z x d W 9 0 O 1 N l Y 3 R p b 2 4 x L 1 R I U i A t I E J h c 2 l j I F N 0 Y X R z L 0 F 1 d G 9 S Z W 1 v d m V k Q 2 9 s d W 1 u c z E u e z N i L D l 9 J n F 1 b 3 Q 7 L C Z x d W 9 0 O 1 N l Y 3 R p b 2 4 x L 1 R I U i A t I E J h c 2 l j I F N 0 Y X R z L 0 F 1 d G 9 S Z W 1 v d m V k Q 2 9 s d W 1 u c z E u e 2 h y L D E w f S Z x d W 9 0 O y w m c X V v d D t T Z W N 0 a W 9 u M S 9 U S F I g L S B C Y X N p Y y B T d G F 0 c y 9 B d X R v U m V t b 3 Z l Z E N v b H V t b n M x L n t y Y m k s M T F 9 J n F 1 b 3 Q 7 L C Z x d W 9 0 O 1 N l Y 3 R p b 2 4 x L 1 R I U i A t I E J h c 2 l j I F N 0 Y X R z L 0 F 1 d G 9 S Z W 1 v d m V k Q 2 9 s d W 1 u c z E u e 2 J i L D E y f S Z x d W 9 0 O y w m c X V v d D t T Z W N 0 a W 9 u M S 9 U S F I g L S B C Y X N p Y y B T d G F 0 c y 9 B d X R v U m V t b 3 Z l Z E N v b H V t b n M x L n t r L D E z f S Z x d W 9 0 O y w m c X V v d D t T Z W N 0 a W 9 u M S 9 U S F I g L S B C Y X N p Y y B T d G F 0 c y 9 B d X R v U m V t b 3 Z l Z E N v b H V t b n M x L n t z Y i w x N H 0 m c X V v d D s s J n F 1 b 3 Q 7 U 2 V j d G l v b j E v V E h S I C 0 g Q m F z a W M g U 3 R h d H M v Q X V 0 b 1 J l b W 9 2 Z W R D b 2 x 1 b W 5 z M S 5 7 Y 3 M s M T V 9 J n F 1 b 3 Q 7 L C Z x d W 9 0 O 1 N l Y 3 R p b 2 4 x L 1 R I U i A t I E J h c 2 l j I F N 0 Y X R z L 0 F 1 d G 9 S Z W 1 v d m V k Q 2 9 s d W 1 u c z E u e 2 F 2 Z y w x N n 0 m c X V v d D s s J n F 1 b 3 Q 7 U 2 V j d G l v b j E v V E h S I C 0 g Q m F z a W M g U 3 R h d H M v Q X V 0 b 1 J l b W 9 2 Z W R D b 2 x 1 b W 5 z M S 5 7 b 2 J w L D E 3 f S Z x d W 9 0 O y w m c X V v d D t T Z W N 0 a W 9 u M S 9 U S F I g L S B C Y X N p Y y B T d G F 0 c y 9 B d X R v U m V t b 3 Z l Z E N v b H V t b n M x L n t z b G c s M T h 9 J n F 1 b 3 Q 7 L C Z x d W 9 0 O 1 N l Y 3 R p b 2 4 x L 1 R I U i A t I E J h c 2 l j I F N 0 Y X R z L 0 F 1 d G 9 S Z W 1 v d m V k Q 2 9 s d W 1 u c z E u e 1 R l Y W 0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F I l M j A t J T I w Q m F z a W M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F I l M j A t J T I w Q m F z a W M l M j B T d G F 0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U i U y M C 0 l M j B C Y X N p Y y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h S J T I w L S U y M E J h c 2 l j J T I w U 3 R h d H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F I l M j A t J T I w Q m F z a W M l M j B T d G F 0 c y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F I l M j A t J T I w R X h 0 Z W 5 k Z W Q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M T g 2 Z T M 5 L T U z M T M t N G U w Y y 0 5 N 2 U x L W Y 2 M T U 1 N T Y z M D Z i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M Y X N 0 V X B k Y X R l Z C I g V m F s d W U 9 I m Q y M D I 0 L T A 2 L T I 5 V D I w O j A w O j Q 0 L j U y M D c 4 O T l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E h S J T I w L S U y M E V 4 d G V u Z G V k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h S J T I w L S U y M E V 4 d G V u Z G V k J T I w U 3 R h d H M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F I l M j A t J T I w R X h 0 Z W 5 k Z W Q l M j B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U i U y M C 0 l M j B F e H R l b m R l Z C U y M F N 0 Y X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J J T I w L S U y M E J h c 2 l j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3 R h d H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c y O D M 4 N z c t N T R h Y S 0 0 N G M 3 L T g 0 Y z Q t Z D B m N D g z N z l h M T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T k 6 N D I 6 N D c u M z g 1 O T I y M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Q b G F 5 Z X I l M j A t J T I w Q m F z a W M l M j B T d G F 0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3 R h d H M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T d G F 0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T d G F 0 c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T d G F 0 c z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3 R h d H M x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3 R h d H M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F e H R l b m R l Z C U y M F N 0 Y X R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N 2 R h Y T I 1 L W I 0 M G Q t N D Y 0 O C 1 i Z D N l L W Q y N W J i Y m V j Z j M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E 5 O j Q y O j Q 3 L j M 5 N T U 4 O T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U G x h e W V y J T I w L S U y M E V 4 d G V u Z G V k J T I w U 3 R h d H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F e H R l b m R l Z C U y M F N 0 Y X R z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V 4 d G V u Z G V k J T I w U 3 R h d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j g 2 M z V l Y i 1 l N G M 5 L T R h Y W U t Y j F k Y i 0 w M D B l N m F m M T A 3 Y z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Q b G F 5 Z X J f X 1 9 I a X R 0 a W 5 n X 1 N 0 Y X R z M S I g L z 4 8 R W 5 0 c n k g V H l w Z T 0 i R m l s b E 9 i a m V j d F R 5 c G U i I F Z h b H V l P S J z V G F i b G U i I C 8 + P E V u d H J 5 I F R 5 c G U 9 I k Z p b G x M Y X N 0 V X B k Y X R l Z C I g V m F s d W U 9 I m Q y M D I 0 L T A 4 L T E x V D E 2 O j U 4 O j M 1 L j Q 1 M z I 3 M z l a I i A v P j x F b n R y e S B U e X B l P S J G a W x s R X J y b 3 J D b 3 V u d C I g V m F s d W U 9 I m w w I i A v P j x F b n R y e S B U e X B l P S J G a W x s Q 2 9 s d W 1 u V H l w Z X M i I F Z h b H V l P S J z Q m d Z R 0 J n W U R B d 1 V E Q X d V R E F 3 T U R B d 0 1 E Q l F N R k F 3 V U R B d 1 V G Q l F V R k J R T U R B d 0 1 E Q X d N R E J n V U Z C U V V G Q U F V R E J R V U F C Z 1 l H Q X d V P S I g L z 4 8 R W 5 0 c n k g V H l w Z T 0 i R m l s b E V y c m 9 y Q 2 9 k Z S I g V m F s d W U 9 I n N V b m t u b 3 d u I i A v P j x F b n R y e S B U e X B l P S J G a W x s Q 2 9 s d W 1 u T m F t Z X M i I F Z h b H V l P S J z W y Z x d W 9 0 O 1 R l Y W 0 m c X V v d D s s J n F 1 b 3 Q 7 I y Z x d W 9 0 O y w m c X V v d D t O Y W 1 l J n F 1 b 3 Q 7 L C Z x d W 9 0 O 1 l l Y X I m c X V v d D s s J n F 1 b 3 Q 7 U G 9 z a X R p b 2 4 m c X V v d D s s J n F 1 b 3 Q 7 R y Z x d W 9 0 O y w m c X V v d D t Q Q S Z x d W 9 0 O y w m c X V v d D t Q Q S 9 H J n F 1 b 3 Q 7 L C Z x d W 9 0 O 0 F C J n F 1 b 3 Q 7 L C Z x d W 9 0 O 1 I m c X V v d D s s J n F 1 b 3 Q 7 U i 9 Q Q S Z x d W 9 0 O y w m c X V v d D t I J n F 1 b 3 Q 7 L C Z x d W 9 0 O z F C J n F 1 b 3 Q 7 L C Z x d W 9 0 O z J C J n F 1 b 3 Q 7 L C Z x d W 9 0 O z N C J n F 1 b 3 Q 7 L C Z x d W 9 0 O 0 h S J n F 1 b 3 Q 7 L C Z x d W 9 0 O 1 J C S S Z x d W 9 0 O y w m c X V v d D t C Q i Z x d W 9 0 O y w m c X V v d D t C Q i U m c X V v d D s s J n F 1 b 3 Q 7 S y Z x d W 9 0 O y w m c X V v d D t L J S Z x d W 9 0 O y w m c X V v d D t U V E 8 m c X V v d D s s J n F 1 b 3 Q 7 V F R P J S Z x d W 9 0 O y w m c X V v d D t T Q i Z x d W 9 0 O y w m c X V v d D t D U y Z x d W 9 0 O y w m c X V v d D t B V k c m c X V v d D s s J n F 1 b 3 Q 7 Q k F C S V A m c X V v d D s s J n F 1 b 3 Q 7 T 0 J Q J n F 1 b 3 Q 7 L C Z x d W 9 0 O 1 N M R y Z x d W 9 0 O y w m c X V v d D t P U F M m c X V v d D s s J n F 1 b 3 Q 7 S V N P J n F 1 b 3 Q 7 L C Z x d W 9 0 O 0 h C U C Z x d W 9 0 O y w m c X V v d D t T R i Z x d W 9 0 O y w m c X V v d D t T S C Z x d W 9 0 O y w m c X V v d D t U Q i Z x d W 9 0 O y w m c X V v d D t Y Q k g m c X V v d D s s J n F 1 b 3 Q 7 S E R Q J n F 1 b 3 Q 7 L C Z x d W 9 0 O 0 d P J n F 1 b 3 Q 7 L C Z x d W 9 0 O 0 Z P J n F 1 b 3 Q 7 L C Z x d W 9 0 O 0 d P L 0 Z P J n F 1 b 3 Q 7 L C Z x d W 9 0 O 1 J D J n F 1 b 3 Q 7 L C Z x d W 9 0 O 0 9 Q U y s m c X V v d D s s J n F 1 b 3 Q 7 d 0 9 C Q S Z x d W 9 0 O y w m c X V v d D t 3 U k F B J n F 1 b 3 Q 7 L C Z x d W 9 0 O 3 d S Q y Z x d W 9 0 O y w m c X V v d D t B Z G o u I E 9 Q U y s m c X V v d D s s J n F 1 b 3 Q 7 U E Y m c X V v d D s s J n F 1 b 3 Q 7 V G V h b S B H I F B s Y X l l Z C Z x d W 9 0 O y w m c X V v d D t Q Q S 9 U R y Z x d W 9 0 O y w m c X V v d D t H Y W 1 l c y B Q b G F 5 Z W Q g J S Z x d W 9 0 O y w m c X V v d D t R d W F s a W Z p Z W Q m c X V v d D s s J n F 1 b 3 Q 7 T m F t Z S A o T 3 J p Z 2 l u Y W w p J n F 1 b 3 Q 7 L C Z x d W 9 0 O 0 F i Y n J l d m l h d G l v b i Z x d W 9 0 O y w m c X V v d D t O Y W 1 l I C h U Z W F t K S Z x d W 9 0 O y w m c X V v d D t C S V A m c X V v d D s s J n F 1 b 3 Q 7 d 1 J B Q S 9 Q Q S Z x d W 9 0 O 1 0 i I C 8 + P E V u d H J 5 I F R 5 c G U 9 I k Z p b G x D b 3 V u d C I g V m F s d W U 9 I m w 0 N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A t I E h p d H R p b m c g U 3 R h d H M x L 0 F 1 d G 9 S Z W 1 v d m V k Q 2 9 s d W 1 u c z E u e 1 R l Y W 0 s M H 0 m c X V v d D s s J n F 1 b 3 Q 7 U 2 V j d G l v b j E v U G x h e W V y I C 0 g S G l 0 d G l u Z y B T d G F 0 c z E v Q X V 0 b 1 J l b W 9 2 Z W R D b 2 x 1 b W 5 z M S 5 7 I y w x f S Z x d W 9 0 O y w m c X V v d D t T Z W N 0 a W 9 u M S 9 Q b G F 5 Z X I g L S B I a X R 0 a W 5 n I F N 0 Y X R z M S 9 B d X R v U m V t b 3 Z l Z E N v b H V t b n M x L n t O Y W 1 l L D J 9 J n F 1 b 3 Q 7 L C Z x d W 9 0 O 1 N l Y 3 R p b 2 4 x L 1 B s Y X l l c i A t I E h p d H R p b m c g U 3 R h d H M x L 0 F 1 d G 9 S Z W 1 v d m V k Q 2 9 s d W 1 u c z E u e 1 l l Y X I s M 3 0 m c X V v d D s s J n F 1 b 3 Q 7 U 2 V j d G l v b j E v U G x h e W V y I C 0 g S G l 0 d G l u Z y B T d G F 0 c z E v Q X V 0 b 1 J l b W 9 2 Z W R D b 2 x 1 b W 5 z M S 5 7 U G 9 z a X R p b 2 4 s N H 0 m c X V v d D s s J n F 1 b 3 Q 7 U 2 V j d G l v b j E v U G x h e W V y I C 0 g S G l 0 d G l u Z y B T d G F 0 c z E v Q X V 0 b 1 J l b W 9 2 Z W R D b 2 x 1 b W 5 z M S 5 7 R y w 1 f S Z x d W 9 0 O y w m c X V v d D t T Z W N 0 a W 9 u M S 9 Q b G F 5 Z X I g L S B I a X R 0 a W 5 n I F N 0 Y X R z M S 9 B d X R v U m V t b 3 Z l Z E N v b H V t b n M x L n t Q Q S w 2 f S Z x d W 9 0 O y w m c X V v d D t T Z W N 0 a W 9 u M S 9 Q b G F 5 Z X I g L S B I a X R 0 a W 5 n I F N 0 Y X R z M S 9 B d X R v U m V t b 3 Z l Z E N v b H V t b n M x L n t Q Q S 9 H L D d 9 J n F 1 b 3 Q 7 L C Z x d W 9 0 O 1 N l Y 3 R p b 2 4 x L 1 B s Y X l l c i A t I E h p d H R p b m c g U 3 R h d H M x L 0 F 1 d G 9 S Z W 1 v d m V k Q 2 9 s d W 1 u c z E u e 0 F C L D h 9 J n F 1 b 3 Q 7 L C Z x d W 9 0 O 1 N l Y 3 R p b 2 4 x L 1 B s Y X l l c i A t I E h p d H R p b m c g U 3 R h d H M x L 0 F 1 d G 9 S Z W 1 v d m V k Q 2 9 s d W 1 u c z E u e 1 I s O X 0 m c X V v d D s s J n F 1 b 3 Q 7 U 2 V j d G l v b j E v U G x h e W V y I C 0 g S G l 0 d G l u Z y B T d G F 0 c z E v Q X V 0 b 1 J l b W 9 2 Z W R D b 2 x 1 b W 5 z M S 5 7 U i 9 Q Q S w x M H 0 m c X V v d D s s J n F 1 b 3 Q 7 U 2 V j d G l v b j E v U G x h e W V y I C 0 g S G l 0 d G l u Z y B T d G F 0 c z E v Q X V 0 b 1 J l b W 9 2 Z W R D b 2 x 1 b W 5 z M S 5 7 S C w x M X 0 m c X V v d D s s J n F 1 b 3 Q 7 U 2 V j d G l v b j E v U G x h e W V y I C 0 g S G l 0 d G l u Z y B T d G F 0 c z E v Q X V 0 b 1 J l b W 9 2 Z W R D b 2 x 1 b W 5 z M S 5 7 M U I s M T J 9 J n F 1 b 3 Q 7 L C Z x d W 9 0 O 1 N l Y 3 R p b 2 4 x L 1 B s Y X l l c i A t I E h p d H R p b m c g U 3 R h d H M x L 0 F 1 d G 9 S Z W 1 v d m V k Q 2 9 s d W 1 u c z E u e z J C L D E z f S Z x d W 9 0 O y w m c X V v d D t T Z W N 0 a W 9 u M S 9 Q b G F 5 Z X I g L S B I a X R 0 a W 5 n I F N 0 Y X R z M S 9 B d X R v U m V t b 3 Z l Z E N v b H V t b n M x L n s z Q i w x N H 0 m c X V v d D s s J n F 1 b 3 Q 7 U 2 V j d G l v b j E v U G x h e W V y I C 0 g S G l 0 d G l u Z y B T d G F 0 c z E v Q X V 0 b 1 J l b W 9 2 Z W R D b 2 x 1 b W 5 z M S 5 7 S F I s M T V 9 J n F 1 b 3 Q 7 L C Z x d W 9 0 O 1 N l Y 3 R p b 2 4 x L 1 B s Y X l l c i A t I E h p d H R p b m c g U 3 R h d H M x L 0 F 1 d G 9 S Z W 1 v d m V k Q 2 9 s d W 1 u c z E u e 1 J C S S w x N n 0 m c X V v d D s s J n F 1 b 3 Q 7 U 2 V j d G l v b j E v U G x h e W V y I C 0 g S G l 0 d G l u Z y B T d G F 0 c z E v Q X V 0 b 1 J l b W 9 2 Z W R D b 2 x 1 b W 5 z M S 5 7 Q k I s M T d 9 J n F 1 b 3 Q 7 L C Z x d W 9 0 O 1 N l Y 3 R p b 2 4 x L 1 B s Y X l l c i A t I E h p d H R p b m c g U 3 R h d H M x L 0 F 1 d G 9 S Z W 1 v d m V k Q 2 9 s d W 1 u c z E u e 0 J C J S w x O H 0 m c X V v d D s s J n F 1 b 3 Q 7 U 2 V j d G l v b j E v U G x h e W V y I C 0 g S G l 0 d G l u Z y B T d G F 0 c z E v Q X V 0 b 1 J l b W 9 2 Z W R D b 2 x 1 b W 5 z M S 5 7 S y w x O X 0 m c X V v d D s s J n F 1 b 3 Q 7 U 2 V j d G l v b j E v U G x h e W V y I C 0 g S G l 0 d G l u Z y B T d G F 0 c z E v Q X V 0 b 1 J l b W 9 2 Z W R D b 2 x 1 b W 5 z M S 5 7 S y U s M j B 9 J n F 1 b 3 Q 7 L C Z x d W 9 0 O 1 N l Y 3 R p b 2 4 x L 1 B s Y X l l c i A t I E h p d H R p b m c g U 3 R h d H M x L 0 F 1 d G 9 S Z W 1 v d m V k Q 2 9 s d W 1 u c z E u e 1 R U T y w y M X 0 m c X V v d D s s J n F 1 b 3 Q 7 U 2 V j d G l v b j E v U G x h e W V y I C 0 g S G l 0 d G l u Z y B T d G F 0 c z E v Q X V 0 b 1 J l b W 9 2 Z W R D b 2 x 1 b W 5 z M S 5 7 V F R P J S w y M n 0 m c X V v d D s s J n F 1 b 3 Q 7 U 2 V j d G l v b j E v U G x h e W V y I C 0 g S G l 0 d G l u Z y B T d G F 0 c z E v Q X V 0 b 1 J l b W 9 2 Z W R D b 2 x 1 b W 5 z M S 5 7 U 0 I s M j N 9 J n F 1 b 3 Q 7 L C Z x d W 9 0 O 1 N l Y 3 R p b 2 4 x L 1 B s Y X l l c i A t I E h p d H R p b m c g U 3 R h d H M x L 0 F 1 d G 9 S Z W 1 v d m V k Q 2 9 s d W 1 u c z E u e 0 N T L D I 0 f S Z x d W 9 0 O y w m c X V v d D t T Z W N 0 a W 9 u M S 9 Q b G F 5 Z X I g L S B I a X R 0 a W 5 n I F N 0 Y X R z M S 9 B d X R v U m V t b 3 Z l Z E N v b H V t b n M x L n t B V k c s M j V 9 J n F 1 b 3 Q 7 L C Z x d W 9 0 O 1 N l Y 3 R p b 2 4 x L 1 B s Y X l l c i A t I E h p d H R p b m c g U 3 R h d H M x L 0 F 1 d G 9 S Z W 1 v d m V k Q 2 9 s d W 1 u c z E u e 0 J B Q k l Q L D I 2 f S Z x d W 9 0 O y w m c X V v d D t T Z W N 0 a W 9 u M S 9 Q b G F 5 Z X I g L S B I a X R 0 a W 5 n I F N 0 Y X R z M S 9 B d X R v U m V t b 3 Z l Z E N v b H V t b n M x L n t P Q l A s M j d 9 J n F 1 b 3 Q 7 L C Z x d W 9 0 O 1 N l Y 3 R p b 2 4 x L 1 B s Y X l l c i A t I E h p d H R p b m c g U 3 R h d H M x L 0 F 1 d G 9 S Z W 1 v d m V k Q 2 9 s d W 1 u c z E u e 1 N M R y w y O H 0 m c X V v d D s s J n F 1 b 3 Q 7 U 2 V j d G l v b j E v U G x h e W V y I C 0 g S G l 0 d G l u Z y B T d G F 0 c z E v Q X V 0 b 1 J l b W 9 2 Z W R D b 2 x 1 b W 5 z M S 5 7 T 1 B T L D I 5 f S Z x d W 9 0 O y w m c X V v d D t T Z W N 0 a W 9 u M S 9 Q b G F 5 Z X I g L S B I a X R 0 a W 5 n I F N 0 Y X R z M S 9 B d X R v U m V t b 3 Z l Z E N v b H V t b n M x L n t J U 0 8 s M z B 9 J n F 1 b 3 Q 7 L C Z x d W 9 0 O 1 N l Y 3 R p b 2 4 x L 1 B s Y X l l c i A t I E h p d H R p b m c g U 3 R h d H M x L 0 F 1 d G 9 S Z W 1 v d m V k Q 2 9 s d W 1 u c z E u e 0 h C U C w z M X 0 m c X V v d D s s J n F 1 b 3 Q 7 U 2 V j d G l v b j E v U G x h e W V y I C 0 g S G l 0 d G l u Z y B T d G F 0 c z E v Q X V 0 b 1 J l b W 9 2 Z W R D b 2 x 1 b W 5 z M S 5 7 U 0 Y s M z J 9 J n F 1 b 3 Q 7 L C Z x d W 9 0 O 1 N l Y 3 R p b 2 4 x L 1 B s Y X l l c i A t I E h p d H R p b m c g U 3 R h d H M x L 0 F 1 d G 9 S Z W 1 v d m V k Q 2 9 s d W 1 u c z E u e 1 N I L D M z f S Z x d W 9 0 O y w m c X V v d D t T Z W N 0 a W 9 u M S 9 Q b G F 5 Z X I g L S B I a X R 0 a W 5 n I F N 0 Y X R z M S 9 B d X R v U m V t b 3 Z l Z E N v b H V t b n M x L n t U Q i w z N H 0 m c X V v d D s s J n F 1 b 3 Q 7 U 2 V j d G l v b j E v U G x h e W V y I C 0 g S G l 0 d G l u Z y B T d G F 0 c z E v Q X V 0 b 1 J l b W 9 2 Z W R D b 2 x 1 b W 5 z M S 5 7 W E J I L D M 1 f S Z x d W 9 0 O y w m c X V v d D t T Z W N 0 a W 9 u M S 9 Q b G F 5 Z X I g L S B I a X R 0 a W 5 n I F N 0 Y X R z M S 9 B d X R v U m V t b 3 Z l Z E N v b H V t b n M x L n t I R F A s M z Z 9 J n F 1 b 3 Q 7 L C Z x d W 9 0 O 1 N l Y 3 R p b 2 4 x L 1 B s Y X l l c i A t I E h p d H R p b m c g U 3 R h d H M x L 0 F 1 d G 9 S Z W 1 v d m V k Q 2 9 s d W 1 u c z E u e 0 d P L D M 3 f S Z x d W 9 0 O y w m c X V v d D t T Z W N 0 a W 9 u M S 9 Q b G F 5 Z X I g L S B I a X R 0 a W 5 n I F N 0 Y X R z M S 9 B d X R v U m V t b 3 Z l Z E N v b H V t b n M x L n t G T y w z O H 0 m c X V v d D s s J n F 1 b 3 Q 7 U 2 V j d G l v b j E v U G x h e W V y I C 0 g S G l 0 d G l u Z y B T d G F 0 c z E v Q X V 0 b 1 J l b W 9 2 Z W R D b 2 x 1 b W 5 z M S 5 7 R 0 8 v R k 8 s M z l 9 J n F 1 b 3 Q 7 L C Z x d W 9 0 O 1 N l Y 3 R p b 2 4 x L 1 B s Y X l l c i A t I E h p d H R p b m c g U 3 R h d H M x L 0 F 1 d G 9 S Z W 1 v d m V k Q 2 9 s d W 1 u c z E u e 1 J D L D Q w f S Z x d W 9 0 O y w m c X V v d D t T Z W N 0 a W 9 u M S 9 Q b G F 5 Z X I g L S B I a X R 0 a W 5 n I F N 0 Y X R z M S 9 B d X R v U m V t b 3 Z l Z E N v b H V t b n M x L n t P U F M r L D Q x f S Z x d W 9 0 O y w m c X V v d D t T Z W N 0 a W 9 u M S 9 Q b G F 5 Z X I g L S B I a X R 0 a W 5 n I F N 0 Y X R z M S 9 B d X R v U m V t b 3 Z l Z E N v b H V t b n M x L n t 3 T 0 J B L D Q y f S Z x d W 9 0 O y w m c X V v d D t T Z W N 0 a W 9 u M S 9 Q b G F 5 Z X I g L S B I a X R 0 a W 5 n I F N 0 Y X R z M S 9 B d X R v U m V t b 3 Z l Z E N v b H V t b n M x L n t 3 U k F B L D Q z f S Z x d W 9 0 O y w m c X V v d D t T Z W N 0 a W 9 u M S 9 Q b G F 5 Z X I g L S B I a X R 0 a W 5 n I F N 0 Y X R z M S 9 B d X R v U m V t b 3 Z l Z E N v b H V t b n M x L n t 3 U k M s N D R 9 J n F 1 b 3 Q 7 L C Z x d W 9 0 O 1 N l Y 3 R p b 2 4 x L 1 B s Y X l l c i A t I E h p d H R p b m c g U 3 R h d H M x L 0 F 1 d G 9 S Z W 1 v d m V k Q 2 9 s d W 1 u c z E u e 0 F k a i 4 g T 1 B T K y w 0 N X 0 m c X V v d D s s J n F 1 b 3 Q 7 U 2 V j d G l v b j E v U G x h e W V y I C 0 g S G l 0 d G l u Z y B T d G F 0 c z E v Q X V 0 b 1 J l b W 9 2 Z W R D b 2 x 1 b W 5 z M S 5 7 U E Y s N D Z 9 J n F 1 b 3 Q 7 L C Z x d W 9 0 O 1 N l Y 3 R p b 2 4 x L 1 B s Y X l l c i A t I E h p d H R p b m c g U 3 R h d H M x L 0 F 1 d G 9 S Z W 1 v d m V k Q 2 9 s d W 1 u c z E u e 1 R l Y W 0 g R y B Q b G F 5 Z W Q s N D d 9 J n F 1 b 3 Q 7 L C Z x d W 9 0 O 1 N l Y 3 R p b 2 4 x L 1 B s Y X l l c i A t I E h p d H R p b m c g U 3 R h d H M x L 0 F 1 d G 9 S Z W 1 v d m V k Q 2 9 s d W 1 u c z E u e 1 B B L 1 R H L D Q 4 f S Z x d W 9 0 O y w m c X V v d D t T Z W N 0 a W 9 u M S 9 Q b G F 5 Z X I g L S B I a X R 0 a W 5 n I F N 0 Y X R z M S 9 B d X R v U m V t b 3 Z l Z E N v b H V t b n M x L n t H Y W 1 l c y B Q b G F 5 Z W Q g J S w 0 O X 0 m c X V v d D s s J n F 1 b 3 Q 7 U 2 V j d G l v b j E v U G x h e W V y I C 0 g S G l 0 d G l u Z y B T d G F 0 c z E v Q X V 0 b 1 J l b W 9 2 Z W R D b 2 x 1 b W 5 z M S 5 7 U X V h b G l m a W V k L D U w f S Z x d W 9 0 O y w m c X V v d D t T Z W N 0 a W 9 u M S 9 Q b G F 5 Z X I g L S B I a X R 0 a W 5 n I F N 0 Y X R z M S 9 B d X R v U m V t b 3 Z l Z E N v b H V t b n M x L n t O Y W 1 l I C h P c m l n a W 5 h b C k s N T F 9 J n F 1 b 3 Q 7 L C Z x d W 9 0 O 1 N l Y 3 R p b 2 4 x L 1 B s Y X l l c i A t I E h p d H R p b m c g U 3 R h d H M x L 0 F 1 d G 9 S Z W 1 v d m V k Q 2 9 s d W 1 u c z E u e 0 F i Y n J l d m l h d G l v b i w 1 M n 0 m c X V v d D s s J n F 1 b 3 Q 7 U 2 V j d G l v b j E v U G x h e W V y I C 0 g S G l 0 d G l u Z y B T d G F 0 c z E v Q X V 0 b 1 J l b W 9 2 Z W R D b 2 x 1 b W 5 z M S 5 7 T m F t Z S A o V G V h b S k s N T N 9 J n F 1 b 3 Q 7 L C Z x d W 9 0 O 1 N l Y 3 R p b 2 4 x L 1 B s Y X l l c i A t I E h p d H R p b m c g U 3 R h d H M x L 0 F 1 d G 9 S Z W 1 v d m V k Q 2 9 s d W 1 u c z E u e 0 J J U C w 1 N H 0 m c X V v d D s s J n F 1 b 3 Q 7 U 2 V j d G l v b j E v U G x h e W V y I C 0 g S G l 0 d G l u Z y B T d G F 0 c z E v Q X V 0 b 1 J l b W 9 2 Z W R D b 2 x 1 b W 5 z M S 5 7 d 1 J B Q S 9 Q Q S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1 B s Y X l l c i A t I E h p d H R p b m c g U 3 R h d H M x L 0 F 1 d G 9 S Z W 1 v d m V k Q 2 9 s d W 1 u c z E u e 1 R l Y W 0 s M H 0 m c X V v d D s s J n F 1 b 3 Q 7 U 2 V j d G l v b j E v U G x h e W V y I C 0 g S G l 0 d G l u Z y B T d G F 0 c z E v Q X V 0 b 1 J l b W 9 2 Z W R D b 2 x 1 b W 5 z M S 5 7 I y w x f S Z x d W 9 0 O y w m c X V v d D t T Z W N 0 a W 9 u M S 9 Q b G F 5 Z X I g L S B I a X R 0 a W 5 n I F N 0 Y X R z M S 9 B d X R v U m V t b 3 Z l Z E N v b H V t b n M x L n t O Y W 1 l L D J 9 J n F 1 b 3 Q 7 L C Z x d W 9 0 O 1 N l Y 3 R p b 2 4 x L 1 B s Y X l l c i A t I E h p d H R p b m c g U 3 R h d H M x L 0 F 1 d G 9 S Z W 1 v d m V k Q 2 9 s d W 1 u c z E u e 1 l l Y X I s M 3 0 m c X V v d D s s J n F 1 b 3 Q 7 U 2 V j d G l v b j E v U G x h e W V y I C 0 g S G l 0 d G l u Z y B T d G F 0 c z E v Q X V 0 b 1 J l b W 9 2 Z W R D b 2 x 1 b W 5 z M S 5 7 U G 9 z a X R p b 2 4 s N H 0 m c X V v d D s s J n F 1 b 3 Q 7 U 2 V j d G l v b j E v U G x h e W V y I C 0 g S G l 0 d G l u Z y B T d G F 0 c z E v Q X V 0 b 1 J l b W 9 2 Z W R D b 2 x 1 b W 5 z M S 5 7 R y w 1 f S Z x d W 9 0 O y w m c X V v d D t T Z W N 0 a W 9 u M S 9 Q b G F 5 Z X I g L S B I a X R 0 a W 5 n I F N 0 Y X R z M S 9 B d X R v U m V t b 3 Z l Z E N v b H V t b n M x L n t Q Q S w 2 f S Z x d W 9 0 O y w m c X V v d D t T Z W N 0 a W 9 u M S 9 Q b G F 5 Z X I g L S B I a X R 0 a W 5 n I F N 0 Y X R z M S 9 B d X R v U m V t b 3 Z l Z E N v b H V t b n M x L n t Q Q S 9 H L D d 9 J n F 1 b 3 Q 7 L C Z x d W 9 0 O 1 N l Y 3 R p b 2 4 x L 1 B s Y X l l c i A t I E h p d H R p b m c g U 3 R h d H M x L 0 F 1 d G 9 S Z W 1 v d m V k Q 2 9 s d W 1 u c z E u e 0 F C L D h 9 J n F 1 b 3 Q 7 L C Z x d W 9 0 O 1 N l Y 3 R p b 2 4 x L 1 B s Y X l l c i A t I E h p d H R p b m c g U 3 R h d H M x L 0 F 1 d G 9 S Z W 1 v d m V k Q 2 9 s d W 1 u c z E u e 1 I s O X 0 m c X V v d D s s J n F 1 b 3 Q 7 U 2 V j d G l v b j E v U G x h e W V y I C 0 g S G l 0 d G l u Z y B T d G F 0 c z E v Q X V 0 b 1 J l b W 9 2 Z W R D b 2 x 1 b W 5 z M S 5 7 U i 9 Q Q S w x M H 0 m c X V v d D s s J n F 1 b 3 Q 7 U 2 V j d G l v b j E v U G x h e W V y I C 0 g S G l 0 d G l u Z y B T d G F 0 c z E v Q X V 0 b 1 J l b W 9 2 Z W R D b 2 x 1 b W 5 z M S 5 7 S C w x M X 0 m c X V v d D s s J n F 1 b 3 Q 7 U 2 V j d G l v b j E v U G x h e W V y I C 0 g S G l 0 d G l u Z y B T d G F 0 c z E v Q X V 0 b 1 J l b W 9 2 Z W R D b 2 x 1 b W 5 z M S 5 7 M U I s M T J 9 J n F 1 b 3 Q 7 L C Z x d W 9 0 O 1 N l Y 3 R p b 2 4 x L 1 B s Y X l l c i A t I E h p d H R p b m c g U 3 R h d H M x L 0 F 1 d G 9 S Z W 1 v d m V k Q 2 9 s d W 1 u c z E u e z J C L D E z f S Z x d W 9 0 O y w m c X V v d D t T Z W N 0 a W 9 u M S 9 Q b G F 5 Z X I g L S B I a X R 0 a W 5 n I F N 0 Y X R z M S 9 B d X R v U m V t b 3 Z l Z E N v b H V t b n M x L n s z Q i w x N H 0 m c X V v d D s s J n F 1 b 3 Q 7 U 2 V j d G l v b j E v U G x h e W V y I C 0 g S G l 0 d G l u Z y B T d G F 0 c z E v Q X V 0 b 1 J l b W 9 2 Z W R D b 2 x 1 b W 5 z M S 5 7 S F I s M T V 9 J n F 1 b 3 Q 7 L C Z x d W 9 0 O 1 N l Y 3 R p b 2 4 x L 1 B s Y X l l c i A t I E h p d H R p b m c g U 3 R h d H M x L 0 F 1 d G 9 S Z W 1 v d m V k Q 2 9 s d W 1 u c z E u e 1 J C S S w x N n 0 m c X V v d D s s J n F 1 b 3 Q 7 U 2 V j d G l v b j E v U G x h e W V y I C 0 g S G l 0 d G l u Z y B T d G F 0 c z E v Q X V 0 b 1 J l b W 9 2 Z W R D b 2 x 1 b W 5 z M S 5 7 Q k I s M T d 9 J n F 1 b 3 Q 7 L C Z x d W 9 0 O 1 N l Y 3 R p b 2 4 x L 1 B s Y X l l c i A t I E h p d H R p b m c g U 3 R h d H M x L 0 F 1 d G 9 S Z W 1 v d m V k Q 2 9 s d W 1 u c z E u e 0 J C J S w x O H 0 m c X V v d D s s J n F 1 b 3 Q 7 U 2 V j d G l v b j E v U G x h e W V y I C 0 g S G l 0 d G l u Z y B T d G F 0 c z E v Q X V 0 b 1 J l b W 9 2 Z W R D b 2 x 1 b W 5 z M S 5 7 S y w x O X 0 m c X V v d D s s J n F 1 b 3 Q 7 U 2 V j d G l v b j E v U G x h e W V y I C 0 g S G l 0 d G l u Z y B T d G F 0 c z E v Q X V 0 b 1 J l b W 9 2 Z W R D b 2 x 1 b W 5 z M S 5 7 S y U s M j B 9 J n F 1 b 3 Q 7 L C Z x d W 9 0 O 1 N l Y 3 R p b 2 4 x L 1 B s Y X l l c i A t I E h p d H R p b m c g U 3 R h d H M x L 0 F 1 d G 9 S Z W 1 v d m V k Q 2 9 s d W 1 u c z E u e 1 R U T y w y M X 0 m c X V v d D s s J n F 1 b 3 Q 7 U 2 V j d G l v b j E v U G x h e W V y I C 0 g S G l 0 d G l u Z y B T d G F 0 c z E v Q X V 0 b 1 J l b W 9 2 Z W R D b 2 x 1 b W 5 z M S 5 7 V F R P J S w y M n 0 m c X V v d D s s J n F 1 b 3 Q 7 U 2 V j d G l v b j E v U G x h e W V y I C 0 g S G l 0 d G l u Z y B T d G F 0 c z E v Q X V 0 b 1 J l b W 9 2 Z W R D b 2 x 1 b W 5 z M S 5 7 U 0 I s M j N 9 J n F 1 b 3 Q 7 L C Z x d W 9 0 O 1 N l Y 3 R p b 2 4 x L 1 B s Y X l l c i A t I E h p d H R p b m c g U 3 R h d H M x L 0 F 1 d G 9 S Z W 1 v d m V k Q 2 9 s d W 1 u c z E u e 0 N T L D I 0 f S Z x d W 9 0 O y w m c X V v d D t T Z W N 0 a W 9 u M S 9 Q b G F 5 Z X I g L S B I a X R 0 a W 5 n I F N 0 Y X R z M S 9 B d X R v U m V t b 3 Z l Z E N v b H V t b n M x L n t B V k c s M j V 9 J n F 1 b 3 Q 7 L C Z x d W 9 0 O 1 N l Y 3 R p b 2 4 x L 1 B s Y X l l c i A t I E h p d H R p b m c g U 3 R h d H M x L 0 F 1 d G 9 S Z W 1 v d m V k Q 2 9 s d W 1 u c z E u e 0 J B Q k l Q L D I 2 f S Z x d W 9 0 O y w m c X V v d D t T Z W N 0 a W 9 u M S 9 Q b G F 5 Z X I g L S B I a X R 0 a W 5 n I F N 0 Y X R z M S 9 B d X R v U m V t b 3 Z l Z E N v b H V t b n M x L n t P Q l A s M j d 9 J n F 1 b 3 Q 7 L C Z x d W 9 0 O 1 N l Y 3 R p b 2 4 x L 1 B s Y X l l c i A t I E h p d H R p b m c g U 3 R h d H M x L 0 F 1 d G 9 S Z W 1 v d m V k Q 2 9 s d W 1 u c z E u e 1 N M R y w y O H 0 m c X V v d D s s J n F 1 b 3 Q 7 U 2 V j d G l v b j E v U G x h e W V y I C 0 g S G l 0 d G l u Z y B T d G F 0 c z E v Q X V 0 b 1 J l b W 9 2 Z W R D b 2 x 1 b W 5 z M S 5 7 T 1 B T L D I 5 f S Z x d W 9 0 O y w m c X V v d D t T Z W N 0 a W 9 u M S 9 Q b G F 5 Z X I g L S B I a X R 0 a W 5 n I F N 0 Y X R z M S 9 B d X R v U m V t b 3 Z l Z E N v b H V t b n M x L n t J U 0 8 s M z B 9 J n F 1 b 3 Q 7 L C Z x d W 9 0 O 1 N l Y 3 R p b 2 4 x L 1 B s Y X l l c i A t I E h p d H R p b m c g U 3 R h d H M x L 0 F 1 d G 9 S Z W 1 v d m V k Q 2 9 s d W 1 u c z E u e 0 h C U C w z M X 0 m c X V v d D s s J n F 1 b 3 Q 7 U 2 V j d G l v b j E v U G x h e W V y I C 0 g S G l 0 d G l u Z y B T d G F 0 c z E v Q X V 0 b 1 J l b W 9 2 Z W R D b 2 x 1 b W 5 z M S 5 7 U 0 Y s M z J 9 J n F 1 b 3 Q 7 L C Z x d W 9 0 O 1 N l Y 3 R p b 2 4 x L 1 B s Y X l l c i A t I E h p d H R p b m c g U 3 R h d H M x L 0 F 1 d G 9 S Z W 1 v d m V k Q 2 9 s d W 1 u c z E u e 1 N I L D M z f S Z x d W 9 0 O y w m c X V v d D t T Z W N 0 a W 9 u M S 9 Q b G F 5 Z X I g L S B I a X R 0 a W 5 n I F N 0 Y X R z M S 9 B d X R v U m V t b 3 Z l Z E N v b H V t b n M x L n t U Q i w z N H 0 m c X V v d D s s J n F 1 b 3 Q 7 U 2 V j d G l v b j E v U G x h e W V y I C 0 g S G l 0 d G l u Z y B T d G F 0 c z E v Q X V 0 b 1 J l b W 9 2 Z W R D b 2 x 1 b W 5 z M S 5 7 W E J I L D M 1 f S Z x d W 9 0 O y w m c X V v d D t T Z W N 0 a W 9 u M S 9 Q b G F 5 Z X I g L S B I a X R 0 a W 5 n I F N 0 Y X R z M S 9 B d X R v U m V t b 3 Z l Z E N v b H V t b n M x L n t I R F A s M z Z 9 J n F 1 b 3 Q 7 L C Z x d W 9 0 O 1 N l Y 3 R p b 2 4 x L 1 B s Y X l l c i A t I E h p d H R p b m c g U 3 R h d H M x L 0 F 1 d G 9 S Z W 1 v d m V k Q 2 9 s d W 1 u c z E u e 0 d P L D M 3 f S Z x d W 9 0 O y w m c X V v d D t T Z W N 0 a W 9 u M S 9 Q b G F 5 Z X I g L S B I a X R 0 a W 5 n I F N 0 Y X R z M S 9 B d X R v U m V t b 3 Z l Z E N v b H V t b n M x L n t G T y w z O H 0 m c X V v d D s s J n F 1 b 3 Q 7 U 2 V j d G l v b j E v U G x h e W V y I C 0 g S G l 0 d G l u Z y B T d G F 0 c z E v Q X V 0 b 1 J l b W 9 2 Z W R D b 2 x 1 b W 5 z M S 5 7 R 0 8 v R k 8 s M z l 9 J n F 1 b 3 Q 7 L C Z x d W 9 0 O 1 N l Y 3 R p b 2 4 x L 1 B s Y X l l c i A t I E h p d H R p b m c g U 3 R h d H M x L 0 F 1 d G 9 S Z W 1 v d m V k Q 2 9 s d W 1 u c z E u e 1 J D L D Q w f S Z x d W 9 0 O y w m c X V v d D t T Z W N 0 a W 9 u M S 9 Q b G F 5 Z X I g L S B I a X R 0 a W 5 n I F N 0 Y X R z M S 9 B d X R v U m V t b 3 Z l Z E N v b H V t b n M x L n t P U F M r L D Q x f S Z x d W 9 0 O y w m c X V v d D t T Z W N 0 a W 9 u M S 9 Q b G F 5 Z X I g L S B I a X R 0 a W 5 n I F N 0 Y X R z M S 9 B d X R v U m V t b 3 Z l Z E N v b H V t b n M x L n t 3 T 0 J B L D Q y f S Z x d W 9 0 O y w m c X V v d D t T Z W N 0 a W 9 u M S 9 Q b G F 5 Z X I g L S B I a X R 0 a W 5 n I F N 0 Y X R z M S 9 B d X R v U m V t b 3 Z l Z E N v b H V t b n M x L n t 3 U k F B L D Q z f S Z x d W 9 0 O y w m c X V v d D t T Z W N 0 a W 9 u M S 9 Q b G F 5 Z X I g L S B I a X R 0 a W 5 n I F N 0 Y X R z M S 9 B d X R v U m V t b 3 Z l Z E N v b H V t b n M x L n t 3 U k M s N D R 9 J n F 1 b 3 Q 7 L C Z x d W 9 0 O 1 N l Y 3 R p b 2 4 x L 1 B s Y X l l c i A t I E h p d H R p b m c g U 3 R h d H M x L 0 F 1 d G 9 S Z W 1 v d m V k Q 2 9 s d W 1 u c z E u e 0 F k a i 4 g T 1 B T K y w 0 N X 0 m c X V v d D s s J n F 1 b 3 Q 7 U 2 V j d G l v b j E v U G x h e W V y I C 0 g S G l 0 d G l u Z y B T d G F 0 c z E v Q X V 0 b 1 J l b W 9 2 Z W R D b 2 x 1 b W 5 z M S 5 7 U E Y s N D Z 9 J n F 1 b 3 Q 7 L C Z x d W 9 0 O 1 N l Y 3 R p b 2 4 x L 1 B s Y X l l c i A t I E h p d H R p b m c g U 3 R h d H M x L 0 F 1 d G 9 S Z W 1 v d m V k Q 2 9 s d W 1 u c z E u e 1 R l Y W 0 g R y B Q b G F 5 Z W Q s N D d 9 J n F 1 b 3 Q 7 L C Z x d W 9 0 O 1 N l Y 3 R p b 2 4 x L 1 B s Y X l l c i A t I E h p d H R p b m c g U 3 R h d H M x L 0 F 1 d G 9 S Z W 1 v d m V k Q 2 9 s d W 1 u c z E u e 1 B B L 1 R H L D Q 4 f S Z x d W 9 0 O y w m c X V v d D t T Z W N 0 a W 9 u M S 9 Q b G F 5 Z X I g L S B I a X R 0 a W 5 n I F N 0 Y X R z M S 9 B d X R v U m V t b 3 Z l Z E N v b H V t b n M x L n t H Y W 1 l c y B Q b G F 5 Z W Q g J S w 0 O X 0 m c X V v d D s s J n F 1 b 3 Q 7 U 2 V j d G l v b j E v U G x h e W V y I C 0 g S G l 0 d G l u Z y B T d G F 0 c z E v Q X V 0 b 1 J l b W 9 2 Z W R D b 2 x 1 b W 5 z M S 5 7 U X V h b G l m a W V k L D U w f S Z x d W 9 0 O y w m c X V v d D t T Z W N 0 a W 9 u M S 9 Q b G F 5 Z X I g L S B I a X R 0 a W 5 n I F N 0 Y X R z M S 9 B d X R v U m V t b 3 Z l Z E N v b H V t b n M x L n t O Y W 1 l I C h P c m l n a W 5 h b C k s N T F 9 J n F 1 b 3 Q 7 L C Z x d W 9 0 O 1 N l Y 3 R p b 2 4 x L 1 B s Y X l l c i A t I E h p d H R p b m c g U 3 R h d H M x L 0 F 1 d G 9 S Z W 1 v d m V k Q 2 9 s d W 1 u c z E u e 0 F i Y n J l d m l h d G l v b i w 1 M n 0 m c X V v d D s s J n F 1 b 3 Q 7 U 2 V j d G l v b j E v U G x h e W V y I C 0 g S G l 0 d G l u Z y B T d G F 0 c z E v Q X V 0 b 1 J l b W 9 2 Z W R D b 2 x 1 b W 5 z M S 5 7 T m F t Z S A o V G V h b S k s N T N 9 J n F 1 b 3 Q 7 L C Z x d W 9 0 O 1 N l Y 3 R p b 2 4 x L 1 B s Y X l l c i A t I E h p d H R p b m c g U 3 R h d H M x L 0 F 1 d G 9 S Z W 1 v d m V k Q 2 9 s d W 1 u c z E u e 0 J J U C w 1 N H 0 m c X V v d D s s J n F 1 b 3 Q 7 U 2 V j d G l v b j E v U G x h e W V y I C 0 g S G l 0 d G l u Z y B T d G F 0 c z E v Q X V 0 b 1 J l b W 9 2 Z W R D b 2 x 1 b W 5 z M S 5 7 d 1 J B Q S 9 Q Q S w 1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V 4 c G F u Z G V k J T I w Q X B w Z W 5 k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l u c 2 V y d G V k J T I w U m V w b G F j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Q W R k Z W Q l M j B D d X N 0 b 2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F k Z G V k J T I w Q 3 V z d G 9 t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Q W R k Z W Q l M j B D d X N 0 b 2 0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F k Z G V k J T I w Q 3 V z d G 9 t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R i N D I 5 M j g t M j U 0 Z S 0 0 M j c 4 L W I z Z D A t N D U y O D I 0 M W M 4 N z U y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w O F Q x N j o z N j o x O C 4 w O T g y N z c 1 W i I g L z 4 8 R W 5 0 c n k g V H l w Z T 0 i R m l s b F N 0 Y X R 1 c y I g V m F s d W U 9 I n N X Y W l 0 a W 5 n R m 9 y R X h j Z W x S Z W Z y Z X N o I i A v P j x F b n R y e S B U e X B l P S J G a W x s R X J y b 3 J D b 3 V u d C I g V m F s d W U 9 I m w w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S G l 0 d G l u Z y B T d G F 0 c y 9 B d X R v U m V t b 3 Z l Z E N v b H V t b n M x L n t O Y W 1 l L D B 9 J n F 1 b 3 Q 7 L C Z x d W 9 0 O 1 N l Y 3 R p b 2 4 x L 1 R l Y W 0 g S G l 0 d G l u Z y B T d G F 0 c y 9 B d X R v U m V t b 3 Z l Z E N v b H V t b n M x L n t D b 2 5 m Z X J l b m N l L D F 9 J n F 1 b 3 Q 7 L C Z x d W 9 0 O 1 N l Y 3 R p b 2 4 x L 1 R l Y W 0 g S G l 0 d G l u Z y B T d G F 0 c y 9 B d X R v U m V t b 3 Z l Z E N v b H V t b n M x L n t E a X Z p c 2 l v b i w y f S Z x d W 9 0 O y w m c X V v d D t T Z W N 0 a W 9 u M S 9 U Z W F t I E h p d H R p b m c g U 3 R h d H M v Q X V 0 b 1 J l b W 9 2 Z W R D b 2 x 1 b W 5 z M S 5 7 R y w z f S Z x d W 9 0 O y w m c X V v d D t T Z W N 0 a W 9 u M S 9 U Z W F t I E h p d H R p b m c g U 3 R h d H M v Q X V 0 b 1 J l b W 9 2 Z W R D b 2 x 1 b W 5 z M S 5 7 U E E s N H 0 m c X V v d D s s J n F 1 b 3 Q 7 U 2 V j d G l v b j E v V G V h b S B I a X R 0 a W 5 n I F N 0 Y X R z L 0 F 1 d G 9 S Z W 1 v d m V k Q 2 9 s d W 1 u c z E u e 1 B B L 0 c s N X 0 m c X V v d D s s J n F 1 b 3 Q 7 U 2 V j d G l v b j E v V G V h b S B I a X R 0 a W 5 n I F N 0 Y X R z L 0 F 1 d G 9 S Z W 1 v d m V k Q 2 9 s d W 1 u c z E u e 0 F C L D Z 9 J n F 1 b 3 Q 7 L C Z x d W 9 0 O 1 N l Y 3 R p b 2 4 x L 1 R l Y W 0 g S G l 0 d G l u Z y B T d G F 0 c y 9 B d X R v U m V t b 3 Z l Z E N v b H V t b n M x L n t S L D d 9 J n F 1 b 3 Q 7 L C Z x d W 9 0 O 1 N l Y 3 R p b 2 4 x L 1 R l Y W 0 g S G l 0 d G l u Z y B T d G F 0 c y 9 B d X R v U m V t b 3 Z l Z E N v b H V t b n M x L n t S L 0 c s O H 0 m c X V v d D s s J n F 1 b 3 Q 7 U 2 V j d G l v b j E v V G V h b S B I a X R 0 a W 5 n I F N 0 Y X R z L 0 F 1 d G 9 S Z W 1 v d m V k Q 2 9 s d W 1 u c z E u e 1 I v U E E s O X 0 m c X V v d D s s J n F 1 b 3 Q 7 U 2 V j d G l v b j E v V G V h b S B I a X R 0 a W 5 n I F N 0 Y X R z L 0 F 1 d G 9 S Z W 1 v d m V k Q 2 9 s d W 1 u c z E u e 0 g s M T B 9 J n F 1 b 3 Q 7 L C Z x d W 9 0 O 1 N l Y 3 R p b 2 4 x L 1 R l Y W 0 g S G l 0 d G l u Z y B T d G F 0 c y 9 B d X R v U m V t b 3 Z l Z E N v b H V t b n M x L n t I L 0 c s M T F 9 J n F 1 b 3 Q 7 L C Z x d W 9 0 O 1 N l Y 3 R p b 2 4 x L 1 R l Y W 0 g S G l 0 d G l u Z y B T d G F 0 c y 9 B d X R v U m V t b 3 Z l Z E N v b H V t b n M x L n s x Q i w x M n 0 m c X V v d D s s J n F 1 b 3 Q 7 U 2 V j d G l v b j E v V G V h b S B I a X R 0 a W 5 n I F N 0 Y X R z L 0 F 1 d G 9 S Z W 1 v d m V k Q 2 9 s d W 1 u c z E u e z J C L D E z f S Z x d W 9 0 O y w m c X V v d D t T Z W N 0 a W 9 u M S 9 U Z W F t I E h p d H R p b m c g U 3 R h d H M v Q X V 0 b 1 J l b W 9 2 Z W R D b 2 x 1 b W 5 z M S 5 7 M 0 I s M T R 9 J n F 1 b 3 Q 7 L C Z x d W 9 0 O 1 N l Y 3 R p b 2 4 x L 1 R l Y W 0 g S G l 0 d G l u Z y B T d G F 0 c y 9 B d X R v U m V t b 3 Z l Z E N v b H V t b n M x L n t I U i w x N X 0 m c X V v d D s s J n F 1 b 3 Q 7 U 2 V j d G l v b j E v V G V h b S B I a X R 0 a W 5 n I F N 0 Y X R z L 0 F 1 d G 9 S Z W 1 v d m V k Q 2 9 s d W 1 u c z E u e 1 J C S S w x N n 0 m c X V v d D s s J n F 1 b 3 Q 7 U 2 V j d G l v b j E v V G V h b S B I a X R 0 a W 5 n I F N 0 Y X R z L 0 F 1 d G 9 S Z W 1 v d m V k Q 2 9 s d W 1 u c z E u e 0 J C L D E 3 f S Z x d W 9 0 O y w m c X V v d D t T Z W N 0 a W 9 u M S 9 U Z W F t I E h p d H R p b m c g U 3 R h d H M v Q X V 0 b 1 J l b W 9 2 Z W R D b 2 x 1 b W 5 z M S 5 7 Q k I l L D E 4 f S Z x d W 9 0 O y w m c X V v d D t T Z W N 0 a W 9 u M S 9 U Z W F t I E h p d H R p b m c g U 3 R h d H M v Q X V 0 b 1 J l b W 9 2 Z W R D b 2 x 1 b W 5 z M S 5 7 S y w x O X 0 m c X V v d D s s J n F 1 b 3 Q 7 U 2 V j d G l v b j E v V G V h b S B I a X R 0 a W 5 n I F N 0 Y X R z L 0 F 1 d G 9 S Z W 1 v d m V k Q 2 9 s d W 1 u c z E u e 0 s l L D I w f S Z x d W 9 0 O y w m c X V v d D t T Z W N 0 a W 9 u M S 9 U Z W F t I E h p d H R p b m c g U 3 R h d H M v Q X V 0 b 1 J l b W 9 2 Z W R D b 2 x 1 b W 5 z M S 5 7 V F R P L D I x f S Z x d W 9 0 O y w m c X V v d D t T Z W N 0 a W 9 u M S 9 U Z W F t I E h p d H R p b m c g U 3 R h d H M v Q X V 0 b 1 J l b W 9 2 Z W R D b 2 x 1 b W 5 z M S 5 7 V F R P J S w y M n 0 m c X V v d D s s J n F 1 b 3 Q 7 U 2 V j d G l v b j E v V G V h b S B I a X R 0 a W 5 n I F N 0 Y X R z L 0 F 1 d G 9 S Z W 1 v d m V k Q 2 9 s d W 1 u c z E u e 1 N C L D I z f S Z x d W 9 0 O y w m c X V v d D t T Z W N 0 a W 9 u M S 9 U Z W F t I E h p d H R p b m c g U 3 R h d H M v Q X V 0 b 1 J l b W 9 2 Z W R D b 2 x 1 b W 5 z M S 5 7 Q 1 M s M j R 9 J n F 1 b 3 Q 7 L C Z x d W 9 0 O 1 N l Y 3 R p b 2 4 x L 1 R l Y W 0 g S G l 0 d G l u Z y B T d G F 0 c y 9 B d X R v U m V t b 3 Z l Z E N v b H V t b n M x L n t T Q i U s M j V 9 J n F 1 b 3 Q 7 L C Z x d W 9 0 O 1 N l Y 3 R p b 2 4 x L 1 R l Y W 0 g S G l 0 d G l u Z y B T d G F 0 c y 9 B d X R v U m V t b 3 Z l Z E N v b H V t b n M x L n t B V k c s M j Z 9 J n F 1 b 3 Q 7 L C Z x d W 9 0 O 1 N l Y 3 R p b 2 4 x L 1 R l Y W 0 g S G l 0 d G l u Z y B T d G F 0 c y 9 B d X R v U m V t b 3 Z l Z E N v b H V t b n M x L n t P Q l A s M j d 9 J n F 1 b 3 Q 7 L C Z x d W 9 0 O 1 N l Y 3 R p b 2 4 x L 1 R l Y W 0 g S G l 0 d G l u Z y B T d G F 0 c y 9 B d X R v U m V t b 3 Z l Z E N v b H V t b n M x L n t T T E c s M j h 9 J n F 1 b 3 Q 7 L C Z x d W 9 0 O 1 N l Y 3 R p b 2 4 x L 1 R l Y W 0 g S G l 0 d G l u Z y B T d G F 0 c y 9 B d X R v U m V t b 3 Z l Z E N v b H V t b n M x L n t P U F M s M j l 9 J n F 1 b 3 Q 7 L C Z x d W 9 0 O 1 N l Y 3 R p b 2 4 x L 1 R l Y W 0 g S G l 0 d G l u Z y B T d G F 0 c y 9 B d X R v U m V t b 3 Z l Z E N v b H V t b n M x L n t C Q U J J U C w z M H 0 m c X V v d D s s J n F 1 b 3 Q 7 U 2 V j d G l v b j E v V G V h b S B I a X R 0 a W 5 n I F N 0 Y X R z L 0 F 1 d G 9 S Z W 1 v d m V k Q 2 9 s d W 1 u c z E u e 0 l T T y w z M X 0 m c X V v d D s s J n F 1 b 3 Q 7 U 2 V j d G l v b j E v V G V h b S B I a X R 0 a W 5 n I F N 0 Y X R z L 0 F 1 d G 9 S Z W 1 v d m V k Q 2 9 s d W 1 u c z E u e 0 h C U C w z M n 0 m c X V v d D s s J n F 1 b 3 Q 7 U 2 V j d G l v b j E v V G V h b S B I a X R 0 a W 5 n I F N 0 Y X R z L 0 F 1 d G 9 S Z W 1 v d m V k Q 2 9 s d W 1 u c z E u e 1 N G L D M z f S Z x d W 9 0 O y w m c X V v d D t T Z W N 0 a W 9 u M S 9 U Z W F t I E h p d H R p b m c g U 3 R h d H M v Q X V 0 b 1 J l b W 9 2 Z W R D b 2 x 1 b W 5 z M S 5 7 U 0 g s M z R 9 J n F 1 b 3 Q 7 L C Z x d W 9 0 O 1 N l Y 3 R p b 2 4 x L 1 R l Y W 0 g S G l 0 d G l u Z y B T d G F 0 c y 9 B d X R v U m V t b 3 Z l Z E N v b H V t b n M x L n t U Q i w z N X 0 m c X V v d D s s J n F 1 b 3 Q 7 U 2 V j d G l v b j E v V G V h b S B I a X R 0 a W 5 n I F N 0 Y X R z L 0 F 1 d G 9 S Z W 1 v d m V k Q 2 9 s d W 1 u c z E u e 1 h C S C w z N n 0 m c X V v d D s s J n F 1 b 3 Q 7 U 2 V j d G l v b j E v V G V h b S B I a X R 0 a W 5 n I F N 0 Y X R z L 0 F 1 d G 9 S Z W 1 v d m V k Q 2 9 s d W 1 u c z E u e 0 h E U C w z N 3 0 m c X V v d D s s J n F 1 b 3 Q 7 U 2 V j d G l v b j E v V G V h b S B I a X R 0 a W 5 n I F N 0 Y X R z L 0 F 1 d G 9 S Z W 1 v d m V k Q 2 9 s d W 1 u c z E u e 0 d P L D M 4 f S Z x d W 9 0 O y w m c X V v d D t T Z W N 0 a W 9 u M S 9 U Z W F t I E h p d H R p b m c g U 3 R h d H M v Q X V 0 b 1 J l b W 9 2 Z W R D b 2 x 1 b W 5 z M S 5 7 R k 8 s M z l 9 J n F 1 b 3 Q 7 L C Z x d W 9 0 O 1 N l Y 3 R p b 2 4 x L 1 R l Y W 0 g S G l 0 d G l u Z y B T d G F 0 c y 9 B d X R v U m V t b 3 Z l Z E N v b H V t b n M x L n t H T y 9 G T y w 0 M H 0 m c X V v d D s s J n F 1 b 3 Q 7 U 2 V j d G l v b j E v V G V h b S B I a X R 0 a W 5 n I F N 0 Y X R z L 0 F 1 d G 9 S Z W 1 v d m V k Q 2 9 s d W 1 u c z E u e 3 d P Q k E s N D F 9 J n F 1 b 3 Q 7 L C Z x d W 9 0 O 1 N l Y 3 R p b 2 4 x L 1 R l Y W 0 g S G l 0 d G l u Z y B T d G F 0 c y 9 B d X R v U m V t b 3 Z l Z E N v b H V t b n M x L n t S Q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R l Y W 0 g S G l 0 d G l u Z y B T d G F 0 c y 9 B d X R v U m V t b 3 Z l Z E N v b H V t b n M x L n t O Y W 1 l L D B 9 J n F 1 b 3 Q 7 L C Z x d W 9 0 O 1 N l Y 3 R p b 2 4 x L 1 R l Y W 0 g S G l 0 d G l u Z y B T d G F 0 c y 9 B d X R v U m V t b 3 Z l Z E N v b H V t b n M x L n t D b 2 5 m Z X J l b m N l L D F 9 J n F 1 b 3 Q 7 L C Z x d W 9 0 O 1 N l Y 3 R p b 2 4 x L 1 R l Y W 0 g S G l 0 d G l u Z y B T d G F 0 c y 9 B d X R v U m V t b 3 Z l Z E N v b H V t b n M x L n t E a X Z p c 2 l v b i w y f S Z x d W 9 0 O y w m c X V v d D t T Z W N 0 a W 9 u M S 9 U Z W F t I E h p d H R p b m c g U 3 R h d H M v Q X V 0 b 1 J l b W 9 2 Z W R D b 2 x 1 b W 5 z M S 5 7 R y w z f S Z x d W 9 0 O y w m c X V v d D t T Z W N 0 a W 9 u M S 9 U Z W F t I E h p d H R p b m c g U 3 R h d H M v Q X V 0 b 1 J l b W 9 2 Z W R D b 2 x 1 b W 5 z M S 5 7 U E E s N H 0 m c X V v d D s s J n F 1 b 3 Q 7 U 2 V j d G l v b j E v V G V h b S B I a X R 0 a W 5 n I F N 0 Y X R z L 0 F 1 d G 9 S Z W 1 v d m V k Q 2 9 s d W 1 u c z E u e 1 B B L 0 c s N X 0 m c X V v d D s s J n F 1 b 3 Q 7 U 2 V j d G l v b j E v V G V h b S B I a X R 0 a W 5 n I F N 0 Y X R z L 0 F 1 d G 9 S Z W 1 v d m V k Q 2 9 s d W 1 u c z E u e 0 F C L D Z 9 J n F 1 b 3 Q 7 L C Z x d W 9 0 O 1 N l Y 3 R p b 2 4 x L 1 R l Y W 0 g S G l 0 d G l u Z y B T d G F 0 c y 9 B d X R v U m V t b 3 Z l Z E N v b H V t b n M x L n t S L D d 9 J n F 1 b 3 Q 7 L C Z x d W 9 0 O 1 N l Y 3 R p b 2 4 x L 1 R l Y W 0 g S G l 0 d G l u Z y B T d G F 0 c y 9 B d X R v U m V t b 3 Z l Z E N v b H V t b n M x L n t S L 0 c s O H 0 m c X V v d D s s J n F 1 b 3 Q 7 U 2 V j d G l v b j E v V G V h b S B I a X R 0 a W 5 n I F N 0 Y X R z L 0 F 1 d G 9 S Z W 1 v d m V k Q 2 9 s d W 1 u c z E u e 1 I v U E E s O X 0 m c X V v d D s s J n F 1 b 3 Q 7 U 2 V j d G l v b j E v V G V h b S B I a X R 0 a W 5 n I F N 0 Y X R z L 0 F 1 d G 9 S Z W 1 v d m V k Q 2 9 s d W 1 u c z E u e 0 g s M T B 9 J n F 1 b 3 Q 7 L C Z x d W 9 0 O 1 N l Y 3 R p b 2 4 x L 1 R l Y W 0 g S G l 0 d G l u Z y B T d G F 0 c y 9 B d X R v U m V t b 3 Z l Z E N v b H V t b n M x L n t I L 0 c s M T F 9 J n F 1 b 3 Q 7 L C Z x d W 9 0 O 1 N l Y 3 R p b 2 4 x L 1 R l Y W 0 g S G l 0 d G l u Z y B T d G F 0 c y 9 B d X R v U m V t b 3 Z l Z E N v b H V t b n M x L n s x Q i w x M n 0 m c X V v d D s s J n F 1 b 3 Q 7 U 2 V j d G l v b j E v V G V h b S B I a X R 0 a W 5 n I F N 0 Y X R z L 0 F 1 d G 9 S Z W 1 v d m V k Q 2 9 s d W 1 u c z E u e z J C L D E z f S Z x d W 9 0 O y w m c X V v d D t T Z W N 0 a W 9 u M S 9 U Z W F t I E h p d H R p b m c g U 3 R h d H M v Q X V 0 b 1 J l b W 9 2 Z W R D b 2 x 1 b W 5 z M S 5 7 M 0 I s M T R 9 J n F 1 b 3 Q 7 L C Z x d W 9 0 O 1 N l Y 3 R p b 2 4 x L 1 R l Y W 0 g S G l 0 d G l u Z y B T d G F 0 c y 9 B d X R v U m V t b 3 Z l Z E N v b H V t b n M x L n t I U i w x N X 0 m c X V v d D s s J n F 1 b 3 Q 7 U 2 V j d G l v b j E v V G V h b S B I a X R 0 a W 5 n I F N 0 Y X R z L 0 F 1 d G 9 S Z W 1 v d m V k Q 2 9 s d W 1 u c z E u e 1 J C S S w x N n 0 m c X V v d D s s J n F 1 b 3 Q 7 U 2 V j d G l v b j E v V G V h b S B I a X R 0 a W 5 n I F N 0 Y X R z L 0 F 1 d G 9 S Z W 1 v d m V k Q 2 9 s d W 1 u c z E u e 0 J C L D E 3 f S Z x d W 9 0 O y w m c X V v d D t T Z W N 0 a W 9 u M S 9 U Z W F t I E h p d H R p b m c g U 3 R h d H M v Q X V 0 b 1 J l b W 9 2 Z W R D b 2 x 1 b W 5 z M S 5 7 Q k I l L D E 4 f S Z x d W 9 0 O y w m c X V v d D t T Z W N 0 a W 9 u M S 9 U Z W F t I E h p d H R p b m c g U 3 R h d H M v Q X V 0 b 1 J l b W 9 2 Z W R D b 2 x 1 b W 5 z M S 5 7 S y w x O X 0 m c X V v d D s s J n F 1 b 3 Q 7 U 2 V j d G l v b j E v V G V h b S B I a X R 0 a W 5 n I F N 0 Y X R z L 0 F 1 d G 9 S Z W 1 v d m V k Q 2 9 s d W 1 u c z E u e 0 s l L D I w f S Z x d W 9 0 O y w m c X V v d D t T Z W N 0 a W 9 u M S 9 U Z W F t I E h p d H R p b m c g U 3 R h d H M v Q X V 0 b 1 J l b W 9 2 Z W R D b 2 x 1 b W 5 z M S 5 7 V F R P L D I x f S Z x d W 9 0 O y w m c X V v d D t T Z W N 0 a W 9 u M S 9 U Z W F t I E h p d H R p b m c g U 3 R h d H M v Q X V 0 b 1 J l b W 9 2 Z W R D b 2 x 1 b W 5 z M S 5 7 V F R P J S w y M n 0 m c X V v d D s s J n F 1 b 3 Q 7 U 2 V j d G l v b j E v V G V h b S B I a X R 0 a W 5 n I F N 0 Y X R z L 0 F 1 d G 9 S Z W 1 v d m V k Q 2 9 s d W 1 u c z E u e 1 N C L D I z f S Z x d W 9 0 O y w m c X V v d D t T Z W N 0 a W 9 u M S 9 U Z W F t I E h p d H R p b m c g U 3 R h d H M v Q X V 0 b 1 J l b W 9 2 Z W R D b 2 x 1 b W 5 z M S 5 7 Q 1 M s M j R 9 J n F 1 b 3 Q 7 L C Z x d W 9 0 O 1 N l Y 3 R p b 2 4 x L 1 R l Y W 0 g S G l 0 d G l u Z y B T d G F 0 c y 9 B d X R v U m V t b 3 Z l Z E N v b H V t b n M x L n t T Q i U s M j V 9 J n F 1 b 3 Q 7 L C Z x d W 9 0 O 1 N l Y 3 R p b 2 4 x L 1 R l Y W 0 g S G l 0 d G l u Z y B T d G F 0 c y 9 B d X R v U m V t b 3 Z l Z E N v b H V t b n M x L n t B V k c s M j Z 9 J n F 1 b 3 Q 7 L C Z x d W 9 0 O 1 N l Y 3 R p b 2 4 x L 1 R l Y W 0 g S G l 0 d G l u Z y B T d G F 0 c y 9 B d X R v U m V t b 3 Z l Z E N v b H V t b n M x L n t P Q l A s M j d 9 J n F 1 b 3 Q 7 L C Z x d W 9 0 O 1 N l Y 3 R p b 2 4 x L 1 R l Y W 0 g S G l 0 d G l u Z y B T d G F 0 c y 9 B d X R v U m V t b 3 Z l Z E N v b H V t b n M x L n t T T E c s M j h 9 J n F 1 b 3 Q 7 L C Z x d W 9 0 O 1 N l Y 3 R p b 2 4 x L 1 R l Y W 0 g S G l 0 d G l u Z y B T d G F 0 c y 9 B d X R v U m V t b 3 Z l Z E N v b H V t b n M x L n t P U F M s M j l 9 J n F 1 b 3 Q 7 L C Z x d W 9 0 O 1 N l Y 3 R p b 2 4 x L 1 R l Y W 0 g S G l 0 d G l u Z y B T d G F 0 c y 9 B d X R v U m V t b 3 Z l Z E N v b H V t b n M x L n t C Q U J J U C w z M H 0 m c X V v d D s s J n F 1 b 3 Q 7 U 2 V j d G l v b j E v V G V h b S B I a X R 0 a W 5 n I F N 0 Y X R z L 0 F 1 d G 9 S Z W 1 v d m V k Q 2 9 s d W 1 u c z E u e 0 l T T y w z M X 0 m c X V v d D s s J n F 1 b 3 Q 7 U 2 V j d G l v b j E v V G V h b S B I a X R 0 a W 5 n I F N 0 Y X R z L 0 F 1 d G 9 S Z W 1 v d m V k Q 2 9 s d W 1 u c z E u e 0 h C U C w z M n 0 m c X V v d D s s J n F 1 b 3 Q 7 U 2 V j d G l v b j E v V G V h b S B I a X R 0 a W 5 n I F N 0 Y X R z L 0 F 1 d G 9 S Z W 1 v d m V k Q 2 9 s d W 1 u c z E u e 1 N G L D M z f S Z x d W 9 0 O y w m c X V v d D t T Z W N 0 a W 9 u M S 9 U Z W F t I E h p d H R p b m c g U 3 R h d H M v Q X V 0 b 1 J l b W 9 2 Z W R D b 2 x 1 b W 5 z M S 5 7 U 0 g s M z R 9 J n F 1 b 3 Q 7 L C Z x d W 9 0 O 1 N l Y 3 R p b 2 4 x L 1 R l Y W 0 g S G l 0 d G l u Z y B T d G F 0 c y 9 B d X R v U m V t b 3 Z l Z E N v b H V t b n M x L n t U Q i w z N X 0 m c X V v d D s s J n F 1 b 3 Q 7 U 2 V j d G l v b j E v V G V h b S B I a X R 0 a W 5 n I F N 0 Y X R z L 0 F 1 d G 9 S Z W 1 v d m V k Q 2 9 s d W 1 u c z E u e 1 h C S C w z N n 0 m c X V v d D s s J n F 1 b 3 Q 7 U 2 V j d G l v b j E v V G V h b S B I a X R 0 a W 5 n I F N 0 Y X R z L 0 F 1 d G 9 S Z W 1 v d m V k Q 2 9 s d W 1 u c z E u e 0 h E U C w z N 3 0 m c X V v d D s s J n F 1 b 3 Q 7 U 2 V j d G l v b j E v V G V h b S B I a X R 0 a W 5 n I F N 0 Y X R z L 0 F 1 d G 9 S Z W 1 v d m V k Q 2 9 s d W 1 u c z E u e 0 d P L D M 4 f S Z x d W 9 0 O y w m c X V v d D t T Z W N 0 a W 9 u M S 9 U Z W F t I E h p d H R p b m c g U 3 R h d H M v Q X V 0 b 1 J l b W 9 2 Z W R D b 2 x 1 b W 5 z M S 5 7 R k 8 s M z l 9 J n F 1 b 3 Q 7 L C Z x d W 9 0 O 1 N l Y 3 R p b 2 4 x L 1 R l Y W 0 g S G l 0 d G l u Z y B T d G F 0 c y 9 B d X R v U m V t b 3 Z l Z E N v b H V t b n M x L n t H T y 9 G T y w 0 M H 0 m c X V v d D s s J n F 1 b 3 Q 7 U 2 V j d G l v b j E v V G V h b S B I a X R 0 a W 5 n I F N 0 Y X R z L 0 F 1 d G 9 S Z W 1 v d m V k Q 2 9 s d W 1 u c z E u e 3 d P Q k E s N D F 9 J n F 1 b 3 Q 7 L C Z x d W 9 0 O 1 N l Y 3 R p b 2 4 x L 1 R l Y W 0 g S G l 0 d G l u Z y B T d G F 0 c y 9 B d X R v U m V t b 3 Z l Z E N v b H V t b n M x L n t S Q y w 0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0 l M j B H J T I w U G x h e W V k J T I w Q 2 h h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0 V 4 c G F u Z G V k J T I w V G F i b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S Z W 9 y Z G V y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S Z W 9 y Z G V y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1 J l b 3 J k Z X J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B Z G R l Z C U y M E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W R k Z W Q l M j B D d X N 0 b 2 0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1 J l b 3 J k Z X J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B Z G R l Z C U y M E N 1 c 3 R v b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1 J l b 3 J k Z X J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U m V v c m R l c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B Z G R l Z C U y M E N 1 c 3 R v b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S Z W 9 y Z G V y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0 F k Z G V k J T I w Q 3 V z d G 9 t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y U y M F B s Y X l l Z C U y M E N o Y X J 0 L 1 J l b 3 J k Z X J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Q W R k Z W Q l M j B D d X N 0 b 2 0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J T I w U G x h e W V k J T I w Q 2 h h c n Q v U m V v c m R l c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D a G F u Z 2 V k J T I w V H l w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B Z G R l Z C U y M E N 1 c 3 R v b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D a G F u Z 2 V k J T I w V H l w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c l M j B Q b G F 5 Z W Q l M j B D a G F y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V 4 c G F u Z G V k J T I w V G V h b S U y M E c l M j B Q b G F 5 Z W Q l M j B D a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F k Z G V k J T I w Q 3 V z d G 9 t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D a G F u Z 2 V k J T I w V H l w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Q W R k Z W Q l M j B D d X N 0 b 2 0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M j g w M T k 3 L T U 5 Z j E t N D F j N i 0 5 Y z Z h L T R j Z G Z j Y T E 3 O T J h N i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1 R l Y W 1 f S G l 0 d G l u Z 1 9 T d G F 0 c z E i I C 8 + P E V u d H J 5 I F R 5 c G U 9 I k Z p b G x P Y m p l Y 3 R U e X B l I i B W Y W x 1 Z T 0 i c 1 R h Y m x l I i A v P j x F b n R y e S B U e X B l P S J M b 2 F k Z W R U b 0 F u Y W x 5 c 2 l z U 2 V y d m l j Z X M i I F Z h b H V l P S J s M C I g L z 4 8 R W 5 0 c n k g V H l w Z T 0 i R m l s b E x h c 3 R V c G R h d G V k I i B W Y W x 1 Z T 0 i Z D I w M j Q t M D g t M T F U M T Y 6 N T I 6 M D g u M T E 3 M z Y 2 M l o i I C 8 + P E V u d H J 5 I F R 5 c G U 9 I k Z p b G x F c n J v c k N v d W 5 0 I i B W Y W x 1 Z T 0 i b D A i I C 8 + P E V u d H J 5 I F R 5 c G U 9 I k Z p b G x D b 2 x 1 b W 5 U e X B l c y I g V m F s d W U 9 I n N C Z 1 l H Q X d N R k F 3 T U Z C U U 1 G Q X d N R E F 3 T U R C U U 1 G Q X d V R E F 3 V U Z C U V V G Q l F V R E F 3 T U R B d 0 1 E Q X d V R k J R V U Z C U V V E Q X d V R k F B P T 0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0 N v b m Z l c m V u Y 2 U m c X V v d D s s J n F 1 b 3 Q 7 R G l 2 a X N p b 2 4 m c X V v d D s s J n F 1 b 3 Q 7 R y Z x d W 9 0 O y w m c X V v d D t Q Q S Z x d W 9 0 O y w m c X V v d D t Q Q S 9 H J n F 1 b 3 Q 7 L C Z x d W 9 0 O 0 F C J n F 1 b 3 Q 7 L C Z x d W 9 0 O 1 I m c X V v d D s s J n F 1 b 3 Q 7 U i 9 H J n F 1 b 3 Q 7 L C Z x d W 9 0 O 1 I v U E E m c X V v d D s s J n F 1 b 3 Q 7 S C Z x d W 9 0 O y w m c X V v d D t I L 0 c m c X V v d D s s J n F 1 b 3 Q 7 M U I m c X V v d D s s J n F 1 b 3 Q 7 M k I m c X V v d D s s J n F 1 b 3 Q 7 M 0 I m c X V v d D s s J n F 1 b 3 Q 7 S F I m c X V v d D s s J n F 1 b 3 Q 7 U k J J J n F 1 b 3 Q 7 L C Z x d W 9 0 O 0 J C J n F 1 b 3 Q 7 L C Z x d W 9 0 O 0 J C J S Z x d W 9 0 O y w m c X V v d D t L J n F 1 b 3 Q 7 L C Z x d W 9 0 O 0 s l J n F 1 b 3 Q 7 L C Z x d W 9 0 O 1 R U T y Z x d W 9 0 O y w m c X V v d D t U V E 8 l J n F 1 b 3 Q 7 L C Z x d W 9 0 O 1 N C J n F 1 b 3 Q 7 L C Z x d W 9 0 O 0 N T J n F 1 b 3 Q 7 L C Z x d W 9 0 O 1 N C J S Z x d W 9 0 O y w m c X V v d D t B V k c m c X V v d D s s J n F 1 b 3 Q 7 T 0 J Q J n F 1 b 3 Q 7 L C Z x d W 9 0 O 1 N M R y Z x d W 9 0 O y w m c X V v d D t P U F M m c X V v d D s s J n F 1 b 3 Q 7 Q k F C S V A m c X V v d D s s J n F 1 b 3 Q 7 S V N P J n F 1 b 3 Q 7 L C Z x d W 9 0 O 0 h C U C Z x d W 9 0 O y w m c X V v d D t T R i Z x d W 9 0 O y w m c X V v d D t T S C Z x d W 9 0 O y w m c X V v d D t U Q i Z x d W 9 0 O y w m c X V v d D t Y Q k g m c X V v d D s s J n F 1 b 3 Q 7 S E R Q J n F 1 b 3 Q 7 L C Z x d W 9 0 O 0 d P J n F 1 b 3 Q 7 L C Z x d W 9 0 O 0 Z P J n F 1 b 3 Q 7 L C Z x d W 9 0 O 0 d P L 0 Z P J n F 1 b 3 Q 7 L C Z x d W 9 0 O 3 d P Q k E m c X V v d D s s J n F 1 b 3 Q 7 U k M m c X V v d D s s J n F 1 b 3 Q 7 T 1 B T K y Z x d W 9 0 O y w m c X V v d D t 3 U k F B J n F 1 b 3 Q 7 L C Z x d W 9 0 O 3 d S Q U E v U E E m c X V v d D s s J n F 1 b 3 Q 7 d 1 J D J n F 1 b 3 Q 7 L C Z x d W 9 0 O 1 N o Z W V 0 M S 5 X J n F 1 b 3 Q 7 L C Z x d W 9 0 O 1 N o Z W V 0 M S 5 M J n F 1 b 3 Q 7 L C Z x d W 9 0 O 1 N o Z W V 0 M S 5 X a W 4 g J S Z x d W 9 0 O y w m c X V v d D t Q R i Z x d W 9 0 O y w m c X V v d D t B Z G o u I E 9 Q U y s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S G l 0 d G l u Z y B T d G F 0 c z E v Q X V 0 b 1 J l b W 9 2 Z W R D b 2 x 1 b W 5 z M S 5 7 T m F t Z S w w f S Z x d W 9 0 O y w m c X V v d D t T Z W N 0 a W 9 u M S 9 U Z W F t I E h p d H R p b m c g U 3 R h d H M x L 0 F 1 d G 9 S Z W 1 v d m V k Q 2 9 s d W 1 u c z E u e 0 N v b m Z l c m V u Y 2 U s M X 0 m c X V v d D s s J n F 1 b 3 Q 7 U 2 V j d G l v b j E v V G V h b S B I a X R 0 a W 5 n I F N 0 Y X R z M S 9 B d X R v U m V t b 3 Z l Z E N v b H V t b n M x L n t E a X Z p c 2 l v b i w y f S Z x d W 9 0 O y w m c X V v d D t T Z W N 0 a W 9 u M S 9 U Z W F t I E h p d H R p b m c g U 3 R h d H M x L 0 F 1 d G 9 S Z W 1 v d m V k Q 2 9 s d W 1 u c z E u e 0 c s M 3 0 m c X V v d D s s J n F 1 b 3 Q 7 U 2 V j d G l v b j E v V G V h b S B I a X R 0 a W 5 n I F N 0 Y X R z M S 9 B d X R v U m V t b 3 Z l Z E N v b H V t b n M x L n t Q Q S w 0 f S Z x d W 9 0 O y w m c X V v d D t T Z W N 0 a W 9 u M S 9 U Z W F t I E h p d H R p b m c g U 3 R h d H M x L 0 F 1 d G 9 S Z W 1 v d m V k Q 2 9 s d W 1 u c z E u e 1 B B L 0 c s N X 0 m c X V v d D s s J n F 1 b 3 Q 7 U 2 V j d G l v b j E v V G V h b S B I a X R 0 a W 5 n I F N 0 Y X R z M S 9 B d X R v U m V t b 3 Z l Z E N v b H V t b n M x L n t B Q i w 2 f S Z x d W 9 0 O y w m c X V v d D t T Z W N 0 a W 9 u M S 9 U Z W F t I E h p d H R p b m c g U 3 R h d H M x L 0 F 1 d G 9 S Z W 1 v d m V k Q 2 9 s d W 1 u c z E u e 1 I s N 3 0 m c X V v d D s s J n F 1 b 3 Q 7 U 2 V j d G l v b j E v V G V h b S B I a X R 0 a W 5 n I F N 0 Y X R z M S 9 B d X R v U m V t b 3 Z l Z E N v b H V t b n M x L n t S L 0 c s O H 0 m c X V v d D s s J n F 1 b 3 Q 7 U 2 V j d G l v b j E v V G V h b S B I a X R 0 a W 5 n I F N 0 Y X R z M S 9 B d X R v U m V t b 3 Z l Z E N v b H V t b n M x L n t S L 1 B B L D l 9 J n F 1 b 3 Q 7 L C Z x d W 9 0 O 1 N l Y 3 R p b 2 4 x L 1 R l Y W 0 g S G l 0 d G l u Z y B T d G F 0 c z E v Q X V 0 b 1 J l b W 9 2 Z W R D b 2 x 1 b W 5 z M S 5 7 S C w x M H 0 m c X V v d D s s J n F 1 b 3 Q 7 U 2 V j d G l v b j E v V G V h b S B I a X R 0 a W 5 n I F N 0 Y X R z M S 9 B d X R v U m V t b 3 Z l Z E N v b H V t b n M x L n t I L 0 c s M T F 9 J n F 1 b 3 Q 7 L C Z x d W 9 0 O 1 N l Y 3 R p b 2 4 x L 1 R l Y W 0 g S G l 0 d G l u Z y B T d G F 0 c z E v Q X V 0 b 1 J l b W 9 2 Z W R D b 2 x 1 b W 5 z M S 5 7 M U I s M T J 9 J n F 1 b 3 Q 7 L C Z x d W 9 0 O 1 N l Y 3 R p b 2 4 x L 1 R l Y W 0 g S G l 0 d G l u Z y B T d G F 0 c z E v Q X V 0 b 1 J l b W 9 2 Z W R D b 2 x 1 b W 5 z M S 5 7 M k I s M T N 9 J n F 1 b 3 Q 7 L C Z x d W 9 0 O 1 N l Y 3 R p b 2 4 x L 1 R l Y W 0 g S G l 0 d G l u Z y B T d G F 0 c z E v Q X V 0 b 1 J l b W 9 2 Z W R D b 2 x 1 b W 5 z M S 5 7 M 0 I s M T R 9 J n F 1 b 3 Q 7 L C Z x d W 9 0 O 1 N l Y 3 R p b 2 4 x L 1 R l Y W 0 g S G l 0 d G l u Z y B T d G F 0 c z E v Q X V 0 b 1 J l b W 9 2 Z W R D b 2 x 1 b W 5 z M S 5 7 S F I s M T V 9 J n F 1 b 3 Q 7 L C Z x d W 9 0 O 1 N l Y 3 R p b 2 4 x L 1 R l Y W 0 g S G l 0 d G l u Z y B T d G F 0 c z E v Q X V 0 b 1 J l b W 9 2 Z W R D b 2 x 1 b W 5 z M S 5 7 U k J J L D E 2 f S Z x d W 9 0 O y w m c X V v d D t T Z W N 0 a W 9 u M S 9 U Z W F t I E h p d H R p b m c g U 3 R h d H M x L 0 F 1 d G 9 S Z W 1 v d m V k Q 2 9 s d W 1 u c z E u e 0 J C L D E 3 f S Z x d W 9 0 O y w m c X V v d D t T Z W N 0 a W 9 u M S 9 U Z W F t I E h p d H R p b m c g U 3 R h d H M x L 0 F 1 d G 9 S Z W 1 v d m V k Q 2 9 s d W 1 u c z E u e 0 J C J S w x O H 0 m c X V v d D s s J n F 1 b 3 Q 7 U 2 V j d G l v b j E v V G V h b S B I a X R 0 a W 5 n I F N 0 Y X R z M S 9 B d X R v U m V t b 3 Z l Z E N v b H V t b n M x L n t L L D E 5 f S Z x d W 9 0 O y w m c X V v d D t T Z W N 0 a W 9 u M S 9 U Z W F t I E h p d H R p b m c g U 3 R h d H M x L 0 F 1 d G 9 S Z W 1 v d m V k Q 2 9 s d W 1 u c z E u e 0 s l L D I w f S Z x d W 9 0 O y w m c X V v d D t T Z W N 0 a W 9 u M S 9 U Z W F t I E h p d H R p b m c g U 3 R h d H M x L 0 F 1 d G 9 S Z W 1 v d m V k Q 2 9 s d W 1 u c z E u e 1 R U T y w y M X 0 m c X V v d D s s J n F 1 b 3 Q 7 U 2 V j d G l v b j E v V G V h b S B I a X R 0 a W 5 n I F N 0 Y X R z M S 9 B d X R v U m V t b 3 Z l Z E N v b H V t b n M x L n t U V E 8 l L D I y f S Z x d W 9 0 O y w m c X V v d D t T Z W N 0 a W 9 u M S 9 U Z W F t I E h p d H R p b m c g U 3 R h d H M x L 0 F 1 d G 9 S Z W 1 v d m V k Q 2 9 s d W 1 u c z E u e 1 N C L D I z f S Z x d W 9 0 O y w m c X V v d D t T Z W N 0 a W 9 u M S 9 U Z W F t I E h p d H R p b m c g U 3 R h d H M x L 0 F 1 d G 9 S Z W 1 v d m V k Q 2 9 s d W 1 u c z E u e 0 N T L D I 0 f S Z x d W 9 0 O y w m c X V v d D t T Z W N 0 a W 9 u M S 9 U Z W F t I E h p d H R p b m c g U 3 R h d H M x L 0 F 1 d G 9 S Z W 1 v d m V k Q 2 9 s d W 1 u c z E u e 1 N C J S w y N X 0 m c X V v d D s s J n F 1 b 3 Q 7 U 2 V j d G l v b j E v V G V h b S B I a X R 0 a W 5 n I F N 0 Y X R z M S 9 B d X R v U m V t b 3 Z l Z E N v b H V t b n M x L n t B V k c s M j Z 9 J n F 1 b 3 Q 7 L C Z x d W 9 0 O 1 N l Y 3 R p b 2 4 x L 1 R l Y W 0 g S G l 0 d G l u Z y B T d G F 0 c z E v Q X V 0 b 1 J l b W 9 2 Z W R D b 2 x 1 b W 5 z M S 5 7 T 0 J Q L D I 3 f S Z x d W 9 0 O y w m c X V v d D t T Z W N 0 a W 9 u M S 9 U Z W F t I E h p d H R p b m c g U 3 R h d H M x L 0 F 1 d G 9 S Z W 1 v d m V k Q 2 9 s d W 1 u c z E u e 1 N M R y w y O H 0 m c X V v d D s s J n F 1 b 3 Q 7 U 2 V j d G l v b j E v V G V h b S B I a X R 0 a W 5 n I F N 0 Y X R z M S 9 B d X R v U m V t b 3 Z l Z E N v b H V t b n M x L n t P U F M s M j l 9 J n F 1 b 3 Q 7 L C Z x d W 9 0 O 1 N l Y 3 R p b 2 4 x L 1 R l Y W 0 g S G l 0 d G l u Z y B T d G F 0 c z E v Q X V 0 b 1 J l b W 9 2 Z W R D b 2 x 1 b W 5 z M S 5 7 Q k F C S V A s M z B 9 J n F 1 b 3 Q 7 L C Z x d W 9 0 O 1 N l Y 3 R p b 2 4 x L 1 R l Y W 0 g S G l 0 d G l u Z y B T d G F 0 c z E v Q X V 0 b 1 J l b W 9 2 Z W R D b 2 x 1 b W 5 z M S 5 7 S V N P L D M x f S Z x d W 9 0 O y w m c X V v d D t T Z W N 0 a W 9 u M S 9 U Z W F t I E h p d H R p b m c g U 3 R h d H M x L 0 F 1 d G 9 S Z W 1 v d m V k Q 2 9 s d W 1 u c z E u e 0 h C U C w z M n 0 m c X V v d D s s J n F 1 b 3 Q 7 U 2 V j d G l v b j E v V G V h b S B I a X R 0 a W 5 n I F N 0 Y X R z M S 9 B d X R v U m V t b 3 Z l Z E N v b H V t b n M x L n t T R i w z M 3 0 m c X V v d D s s J n F 1 b 3 Q 7 U 2 V j d G l v b j E v V G V h b S B I a X R 0 a W 5 n I F N 0 Y X R z M S 9 B d X R v U m V t b 3 Z l Z E N v b H V t b n M x L n t T S C w z N H 0 m c X V v d D s s J n F 1 b 3 Q 7 U 2 V j d G l v b j E v V G V h b S B I a X R 0 a W 5 n I F N 0 Y X R z M S 9 B d X R v U m V t b 3 Z l Z E N v b H V t b n M x L n t U Q i w z N X 0 m c X V v d D s s J n F 1 b 3 Q 7 U 2 V j d G l v b j E v V G V h b S B I a X R 0 a W 5 n I F N 0 Y X R z M S 9 B d X R v U m V t b 3 Z l Z E N v b H V t b n M x L n t Y Q k g s M z Z 9 J n F 1 b 3 Q 7 L C Z x d W 9 0 O 1 N l Y 3 R p b 2 4 x L 1 R l Y W 0 g S G l 0 d G l u Z y B T d G F 0 c z E v Q X V 0 b 1 J l b W 9 2 Z W R D b 2 x 1 b W 5 z M S 5 7 S E R Q L D M 3 f S Z x d W 9 0 O y w m c X V v d D t T Z W N 0 a W 9 u M S 9 U Z W F t I E h p d H R p b m c g U 3 R h d H M x L 0 F 1 d G 9 S Z W 1 v d m V k Q 2 9 s d W 1 u c z E u e 0 d P L D M 4 f S Z x d W 9 0 O y w m c X V v d D t T Z W N 0 a W 9 u M S 9 U Z W F t I E h p d H R p b m c g U 3 R h d H M x L 0 F 1 d G 9 S Z W 1 v d m V k Q 2 9 s d W 1 u c z E u e 0 Z P L D M 5 f S Z x d W 9 0 O y w m c X V v d D t T Z W N 0 a W 9 u M S 9 U Z W F t I E h p d H R p b m c g U 3 R h d H M x L 0 F 1 d G 9 S Z W 1 v d m V k Q 2 9 s d W 1 u c z E u e 0 d P L 0 Z P L D Q w f S Z x d W 9 0 O y w m c X V v d D t T Z W N 0 a W 9 u M S 9 U Z W F t I E h p d H R p b m c g U 3 R h d H M x L 0 F 1 d G 9 S Z W 1 v d m V k Q 2 9 s d W 1 u c z E u e 3 d P Q k E s N D F 9 J n F 1 b 3 Q 7 L C Z x d W 9 0 O 1 N l Y 3 R p b 2 4 x L 1 R l Y W 0 g S G l 0 d G l u Z y B T d G F 0 c z E v Q X V 0 b 1 J l b W 9 2 Z W R D b 2 x 1 b W 5 z M S 5 7 U k M s N D J 9 J n F 1 b 3 Q 7 L C Z x d W 9 0 O 1 N l Y 3 R p b 2 4 x L 1 R l Y W 0 g S G l 0 d G l u Z y B T d G F 0 c z E v Q X V 0 b 1 J l b W 9 2 Z W R D b 2 x 1 b W 5 z M S 5 7 T 1 B T K y w 0 M 3 0 m c X V v d D s s J n F 1 b 3 Q 7 U 2 V j d G l v b j E v V G V h b S B I a X R 0 a W 5 n I F N 0 Y X R z M S 9 B d X R v U m V t b 3 Z l Z E N v b H V t b n M x L n t 3 U k F B L D Q 0 f S Z x d W 9 0 O y w m c X V v d D t T Z W N 0 a W 9 u M S 9 U Z W F t I E h p d H R p b m c g U 3 R h d H M x L 0 F 1 d G 9 S Z W 1 v d m V k Q 2 9 s d W 1 u c z E u e 3 d S Q U E v U E E s N D V 9 J n F 1 b 3 Q 7 L C Z x d W 9 0 O 1 N l Y 3 R p b 2 4 x L 1 R l Y W 0 g S G l 0 d G l u Z y B T d G F 0 c z E v Q X V 0 b 1 J l b W 9 2 Z W R D b 2 x 1 b W 5 z M S 5 7 d 1 J D L D Q 2 f S Z x d W 9 0 O y w m c X V v d D t T Z W N 0 a W 9 u M S 9 U Z W F t I E h p d H R p b m c g U 3 R h d H M x L 0 F 1 d G 9 S Z W 1 v d m V k Q 2 9 s d W 1 u c z E u e 1 N o Z W V 0 M S 5 X L D Q 3 f S Z x d W 9 0 O y w m c X V v d D t T Z W N 0 a W 9 u M S 9 U Z W F t I E h p d H R p b m c g U 3 R h d H M x L 0 F 1 d G 9 S Z W 1 v d m V k Q 2 9 s d W 1 u c z E u e 1 N o Z W V 0 M S 5 M L D Q 4 f S Z x d W 9 0 O y w m c X V v d D t T Z W N 0 a W 9 u M S 9 U Z W F t I E h p d H R p b m c g U 3 R h d H M x L 0 F 1 d G 9 S Z W 1 v d m V k Q 2 9 s d W 1 u c z E u e 1 N o Z W V 0 M S 5 X a W 4 g J S w 0 O X 0 m c X V v d D s s J n F 1 b 3 Q 7 U 2 V j d G l v b j E v V G V h b S B I a X R 0 a W 5 n I F N 0 Y X R z M S 9 B d X R v U m V t b 3 Z l Z E N v b H V t b n M x L n t Q R i w 1 M H 0 m c X V v d D s s J n F 1 b 3 Q 7 U 2 V j d G l v b j E v V G V h b S B I a X R 0 a W 5 n I F N 0 Y X R z M S 9 B d X R v U m V t b 3 Z l Z E N v b H V t b n M x L n t B Z G o u I E 9 Q U y s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U Z W F t I E h p d H R p b m c g U 3 R h d H M x L 0 F 1 d G 9 S Z W 1 v d m V k Q 2 9 s d W 1 u c z E u e 0 5 h b W U s M H 0 m c X V v d D s s J n F 1 b 3 Q 7 U 2 V j d G l v b j E v V G V h b S B I a X R 0 a W 5 n I F N 0 Y X R z M S 9 B d X R v U m V t b 3 Z l Z E N v b H V t b n M x L n t D b 2 5 m Z X J l b m N l L D F 9 J n F 1 b 3 Q 7 L C Z x d W 9 0 O 1 N l Y 3 R p b 2 4 x L 1 R l Y W 0 g S G l 0 d G l u Z y B T d G F 0 c z E v Q X V 0 b 1 J l b W 9 2 Z W R D b 2 x 1 b W 5 z M S 5 7 R G l 2 a X N p b 2 4 s M n 0 m c X V v d D s s J n F 1 b 3 Q 7 U 2 V j d G l v b j E v V G V h b S B I a X R 0 a W 5 n I F N 0 Y X R z M S 9 B d X R v U m V t b 3 Z l Z E N v b H V t b n M x L n t H L D N 9 J n F 1 b 3 Q 7 L C Z x d W 9 0 O 1 N l Y 3 R p b 2 4 x L 1 R l Y W 0 g S G l 0 d G l u Z y B T d G F 0 c z E v Q X V 0 b 1 J l b W 9 2 Z W R D b 2 x 1 b W 5 z M S 5 7 U E E s N H 0 m c X V v d D s s J n F 1 b 3 Q 7 U 2 V j d G l v b j E v V G V h b S B I a X R 0 a W 5 n I F N 0 Y X R z M S 9 B d X R v U m V t b 3 Z l Z E N v b H V t b n M x L n t Q Q S 9 H L D V 9 J n F 1 b 3 Q 7 L C Z x d W 9 0 O 1 N l Y 3 R p b 2 4 x L 1 R l Y W 0 g S G l 0 d G l u Z y B T d G F 0 c z E v Q X V 0 b 1 J l b W 9 2 Z W R D b 2 x 1 b W 5 z M S 5 7 Q U I s N n 0 m c X V v d D s s J n F 1 b 3 Q 7 U 2 V j d G l v b j E v V G V h b S B I a X R 0 a W 5 n I F N 0 Y X R z M S 9 B d X R v U m V t b 3 Z l Z E N v b H V t b n M x L n t S L D d 9 J n F 1 b 3 Q 7 L C Z x d W 9 0 O 1 N l Y 3 R p b 2 4 x L 1 R l Y W 0 g S G l 0 d G l u Z y B T d G F 0 c z E v Q X V 0 b 1 J l b W 9 2 Z W R D b 2 x 1 b W 5 z M S 5 7 U i 9 H L D h 9 J n F 1 b 3 Q 7 L C Z x d W 9 0 O 1 N l Y 3 R p b 2 4 x L 1 R l Y W 0 g S G l 0 d G l u Z y B T d G F 0 c z E v Q X V 0 b 1 J l b W 9 2 Z W R D b 2 x 1 b W 5 z M S 5 7 U i 9 Q Q S w 5 f S Z x d W 9 0 O y w m c X V v d D t T Z W N 0 a W 9 u M S 9 U Z W F t I E h p d H R p b m c g U 3 R h d H M x L 0 F 1 d G 9 S Z W 1 v d m V k Q 2 9 s d W 1 u c z E u e 0 g s M T B 9 J n F 1 b 3 Q 7 L C Z x d W 9 0 O 1 N l Y 3 R p b 2 4 x L 1 R l Y W 0 g S G l 0 d G l u Z y B T d G F 0 c z E v Q X V 0 b 1 J l b W 9 2 Z W R D b 2 x 1 b W 5 z M S 5 7 S C 9 H L D E x f S Z x d W 9 0 O y w m c X V v d D t T Z W N 0 a W 9 u M S 9 U Z W F t I E h p d H R p b m c g U 3 R h d H M x L 0 F 1 d G 9 S Z W 1 v d m V k Q 2 9 s d W 1 u c z E u e z F C L D E y f S Z x d W 9 0 O y w m c X V v d D t T Z W N 0 a W 9 u M S 9 U Z W F t I E h p d H R p b m c g U 3 R h d H M x L 0 F 1 d G 9 S Z W 1 v d m V k Q 2 9 s d W 1 u c z E u e z J C L D E z f S Z x d W 9 0 O y w m c X V v d D t T Z W N 0 a W 9 u M S 9 U Z W F t I E h p d H R p b m c g U 3 R h d H M x L 0 F 1 d G 9 S Z W 1 v d m V k Q 2 9 s d W 1 u c z E u e z N C L D E 0 f S Z x d W 9 0 O y w m c X V v d D t T Z W N 0 a W 9 u M S 9 U Z W F t I E h p d H R p b m c g U 3 R h d H M x L 0 F 1 d G 9 S Z W 1 v d m V k Q 2 9 s d W 1 u c z E u e 0 h S L D E 1 f S Z x d W 9 0 O y w m c X V v d D t T Z W N 0 a W 9 u M S 9 U Z W F t I E h p d H R p b m c g U 3 R h d H M x L 0 F 1 d G 9 S Z W 1 v d m V k Q 2 9 s d W 1 u c z E u e 1 J C S S w x N n 0 m c X V v d D s s J n F 1 b 3 Q 7 U 2 V j d G l v b j E v V G V h b S B I a X R 0 a W 5 n I F N 0 Y X R z M S 9 B d X R v U m V t b 3 Z l Z E N v b H V t b n M x L n t C Q i w x N 3 0 m c X V v d D s s J n F 1 b 3 Q 7 U 2 V j d G l v b j E v V G V h b S B I a X R 0 a W 5 n I F N 0 Y X R z M S 9 B d X R v U m V t b 3 Z l Z E N v b H V t b n M x L n t C Q i U s M T h 9 J n F 1 b 3 Q 7 L C Z x d W 9 0 O 1 N l Y 3 R p b 2 4 x L 1 R l Y W 0 g S G l 0 d G l u Z y B T d G F 0 c z E v Q X V 0 b 1 J l b W 9 2 Z W R D b 2 x 1 b W 5 z M S 5 7 S y w x O X 0 m c X V v d D s s J n F 1 b 3 Q 7 U 2 V j d G l v b j E v V G V h b S B I a X R 0 a W 5 n I F N 0 Y X R z M S 9 B d X R v U m V t b 3 Z l Z E N v b H V t b n M x L n t L J S w y M H 0 m c X V v d D s s J n F 1 b 3 Q 7 U 2 V j d G l v b j E v V G V h b S B I a X R 0 a W 5 n I F N 0 Y X R z M S 9 B d X R v U m V t b 3 Z l Z E N v b H V t b n M x L n t U V E 8 s M j F 9 J n F 1 b 3 Q 7 L C Z x d W 9 0 O 1 N l Y 3 R p b 2 4 x L 1 R l Y W 0 g S G l 0 d G l u Z y B T d G F 0 c z E v Q X V 0 b 1 J l b W 9 2 Z W R D b 2 x 1 b W 5 z M S 5 7 V F R P J S w y M n 0 m c X V v d D s s J n F 1 b 3 Q 7 U 2 V j d G l v b j E v V G V h b S B I a X R 0 a W 5 n I F N 0 Y X R z M S 9 B d X R v U m V t b 3 Z l Z E N v b H V t b n M x L n t T Q i w y M 3 0 m c X V v d D s s J n F 1 b 3 Q 7 U 2 V j d G l v b j E v V G V h b S B I a X R 0 a W 5 n I F N 0 Y X R z M S 9 B d X R v U m V t b 3 Z l Z E N v b H V t b n M x L n t D U y w y N H 0 m c X V v d D s s J n F 1 b 3 Q 7 U 2 V j d G l v b j E v V G V h b S B I a X R 0 a W 5 n I F N 0 Y X R z M S 9 B d X R v U m V t b 3 Z l Z E N v b H V t b n M x L n t T Q i U s M j V 9 J n F 1 b 3 Q 7 L C Z x d W 9 0 O 1 N l Y 3 R p b 2 4 x L 1 R l Y W 0 g S G l 0 d G l u Z y B T d G F 0 c z E v Q X V 0 b 1 J l b W 9 2 Z W R D b 2 x 1 b W 5 z M S 5 7 Q V Z H L D I 2 f S Z x d W 9 0 O y w m c X V v d D t T Z W N 0 a W 9 u M S 9 U Z W F t I E h p d H R p b m c g U 3 R h d H M x L 0 F 1 d G 9 S Z W 1 v d m V k Q 2 9 s d W 1 u c z E u e 0 9 C U C w y N 3 0 m c X V v d D s s J n F 1 b 3 Q 7 U 2 V j d G l v b j E v V G V h b S B I a X R 0 a W 5 n I F N 0 Y X R z M S 9 B d X R v U m V t b 3 Z l Z E N v b H V t b n M x L n t T T E c s M j h 9 J n F 1 b 3 Q 7 L C Z x d W 9 0 O 1 N l Y 3 R p b 2 4 x L 1 R l Y W 0 g S G l 0 d G l u Z y B T d G F 0 c z E v Q X V 0 b 1 J l b W 9 2 Z W R D b 2 x 1 b W 5 z M S 5 7 T 1 B T L D I 5 f S Z x d W 9 0 O y w m c X V v d D t T Z W N 0 a W 9 u M S 9 U Z W F t I E h p d H R p b m c g U 3 R h d H M x L 0 F 1 d G 9 S Z W 1 v d m V k Q 2 9 s d W 1 u c z E u e 0 J B Q k l Q L D M w f S Z x d W 9 0 O y w m c X V v d D t T Z W N 0 a W 9 u M S 9 U Z W F t I E h p d H R p b m c g U 3 R h d H M x L 0 F 1 d G 9 S Z W 1 v d m V k Q 2 9 s d W 1 u c z E u e 0 l T T y w z M X 0 m c X V v d D s s J n F 1 b 3 Q 7 U 2 V j d G l v b j E v V G V h b S B I a X R 0 a W 5 n I F N 0 Y X R z M S 9 B d X R v U m V t b 3 Z l Z E N v b H V t b n M x L n t I Q l A s M z J 9 J n F 1 b 3 Q 7 L C Z x d W 9 0 O 1 N l Y 3 R p b 2 4 x L 1 R l Y W 0 g S G l 0 d G l u Z y B T d G F 0 c z E v Q X V 0 b 1 J l b W 9 2 Z W R D b 2 x 1 b W 5 z M S 5 7 U 0 Y s M z N 9 J n F 1 b 3 Q 7 L C Z x d W 9 0 O 1 N l Y 3 R p b 2 4 x L 1 R l Y W 0 g S G l 0 d G l u Z y B T d G F 0 c z E v Q X V 0 b 1 J l b W 9 2 Z W R D b 2 x 1 b W 5 z M S 5 7 U 0 g s M z R 9 J n F 1 b 3 Q 7 L C Z x d W 9 0 O 1 N l Y 3 R p b 2 4 x L 1 R l Y W 0 g S G l 0 d G l u Z y B T d G F 0 c z E v Q X V 0 b 1 J l b W 9 2 Z W R D b 2 x 1 b W 5 z M S 5 7 V E I s M z V 9 J n F 1 b 3 Q 7 L C Z x d W 9 0 O 1 N l Y 3 R p b 2 4 x L 1 R l Y W 0 g S G l 0 d G l u Z y B T d G F 0 c z E v Q X V 0 b 1 J l b W 9 2 Z W R D b 2 x 1 b W 5 z M S 5 7 W E J I L D M 2 f S Z x d W 9 0 O y w m c X V v d D t T Z W N 0 a W 9 u M S 9 U Z W F t I E h p d H R p b m c g U 3 R h d H M x L 0 F 1 d G 9 S Z W 1 v d m V k Q 2 9 s d W 1 u c z E u e 0 h E U C w z N 3 0 m c X V v d D s s J n F 1 b 3 Q 7 U 2 V j d G l v b j E v V G V h b S B I a X R 0 a W 5 n I F N 0 Y X R z M S 9 B d X R v U m V t b 3 Z l Z E N v b H V t b n M x L n t H T y w z O H 0 m c X V v d D s s J n F 1 b 3 Q 7 U 2 V j d G l v b j E v V G V h b S B I a X R 0 a W 5 n I F N 0 Y X R z M S 9 B d X R v U m V t b 3 Z l Z E N v b H V t b n M x L n t G T y w z O X 0 m c X V v d D s s J n F 1 b 3 Q 7 U 2 V j d G l v b j E v V G V h b S B I a X R 0 a W 5 n I F N 0 Y X R z M S 9 B d X R v U m V t b 3 Z l Z E N v b H V t b n M x L n t H T y 9 G T y w 0 M H 0 m c X V v d D s s J n F 1 b 3 Q 7 U 2 V j d G l v b j E v V G V h b S B I a X R 0 a W 5 n I F N 0 Y X R z M S 9 B d X R v U m V t b 3 Z l Z E N v b H V t b n M x L n t 3 T 0 J B L D Q x f S Z x d W 9 0 O y w m c X V v d D t T Z W N 0 a W 9 u M S 9 U Z W F t I E h p d H R p b m c g U 3 R h d H M x L 0 F 1 d G 9 S Z W 1 v d m V k Q 2 9 s d W 1 u c z E u e 1 J D L D Q y f S Z x d W 9 0 O y w m c X V v d D t T Z W N 0 a W 9 u M S 9 U Z W F t I E h p d H R p b m c g U 3 R h d H M x L 0 F 1 d G 9 S Z W 1 v d m V k Q 2 9 s d W 1 u c z E u e 0 9 Q U y s s N D N 9 J n F 1 b 3 Q 7 L C Z x d W 9 0 O 1 N l Y 3 R p b 2 4 x L 1 R l Y W 0 g S G l 0 d G l u Z y B T d G F 0 c z E v Q X V 0 b 1 J l b W 9 2 Z W R D b 2 x 1 b W 5 z M S 5 7 d 1 J B Q S w 0 N H 0 m c X V v d D s s J n F 1 b 3 Q 7 U 2 V j d G l v b j E v V G V h b S B I a X R 0 a W 5 n I F N 0 Y X R z M S 9 B d X R v U m V t b 3 Z l Z E N v b H V t b n M x L n t 3 U k F B L 1 B B L D Q 1 f S Z x d W 9 0 O y w m c X V v d D t T Z W N 0 a W 9 u M S 9 U Z W F t I E h p d H R p b m c g U 3 R h d H M x L 0 F 1 d G 9 S Z W 1 v d m V k Q 2 9 s d W 1 u c z E u e 3 d S Q y w 0 N n 0 m c X V v d D s s J n F 1 b 3 Q 7 U 2 V j d G l v b j E v V G V h b S B I a X R 0 a W 5 n I F N 0 Y X R z M S 9 B d X R v U m V t b 3 Z l Z E N v b H V t b n M x L n t T a G V l d D E u V y w 0 N 3 0 m c X V v d D s s J n F 1 b 3 Q 7 U 2 V j d G l v b j E v V G V h b S B I a X R 0 a W 5 n I F N 0 Y X R z M S 9 B d X R v U m V t b 3 Z l Z E N v b H V t b n M x L n t T a G V l d D E u T C w 0 O H 0 m c X V v d D s s J n F 1 b 3 Q 7 U 2 V j d G l v b j E v V G V h b S B I a X R 0 a W 5 n I F N 0 Y X R z M S 9 B d X R v U m V t b 3 Z l Z E N v b H V t b n M x L n t T a G V l d D E u V 2 l u I C U s N D l 9 J n F 1 b 3 Q 7 L C Z x d W 9 0 O 1 N l Y 3 R p b 2 4 x L 1 R l Y W 0 g S G l 0 d G l u Z y B T d G F 0 c z E v Q X V 0 b 1 J l b W 9 2 Z W R D b 2 x 1 b W 5 z M S 5 7 U E Y s N T B 9 J n F 1 b 3 Q 7 L C Z x d W 9 0 O 1 N l Y 3 R p b 2 4 x L 1 R l Y W 0 g S G l 0 d G l u Z y B T d G F 0 c z E v Q X V 0 b 1 J l b W 9 2 Z W R D b 2 x 1 b W 5 z M S 5 7 Q W R q L i B P U F M r L D U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S U y M E h p d H R p b m c l M j B T d G F 0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V 4 c G F u Z G V k J T I w V G F i b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1 J l b 3 J k Z X J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U m V v c m R l c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S Z W 9 y Z G V y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3 V z d G 9 t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1 J l b 3 J k Z X J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Q W R k Z W Q l M j B D d X N 0 b 2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1 J l b 3 J k Z X J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1 J l b 3 J k Z X J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3 V z d G 9 t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S Z W 9 y Z G V y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B Z G R l Z C U y M E N 1 c 3 R v b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U m V v c m R l c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3 V z d G 9 t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S Z W 9 y Z G V y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D a G F u Z 2 V k J T I w V H l w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Q W R k Z W Q l M j B D d X N 0 b 2 0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N o Y W 5 n Z W Q l M j B U e X B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B Z G R l Z C U y M E N 1 c 3 R v b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Q W R k Z W Q l M j B D d X N 0 b 2 0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3 V z d G 9 t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D a G F u Z 2 V k J T I w V H l w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h p d H R p b m c l M j B T d G F 0 c z E v Q W R k Z W Q l M j B D d X N 0 b 2 0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N o Y W 5 n Z W Q l M j B U e X B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2 F k N G Y 2 N y 0 3 Y j I y L T R j N T M t Y W Z l N i 1 k N T l m M m U z Z T c w O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1 M j o w N S 4 x M T U z M j g 1 W i I g L z 4 8 R W 5 0 c n k g V H l w Z T 0 i R m l s b E V y c m 9 y Q 2 9 1 b n Q i I F Z h b H V l P S J s M C I g L z 4 8 R W 5 0 c n k g V H l w Z T 0 i R m l s b E N v b H V t b l R 5 c G V z I i B W Y W x 1 Z T 0 i c 0 J n T U R B d 1 V G I i A v P j x F b n R y e S B U e X B l P S J G a W x s R X J y b 3 J D b 2 R l I i B W Y W x 1 Z T 0 i c 1 V u a 2 5 v d 2 4 i I C 8 + P E V u d H J 5 I F R 5 c G U 9 I k Z p b G x D b 2 x 1 b W 5 O Y W 1 l c y I g V m F s d W U 9 I n N b J n F 1 b 3 Q 7 V G V h b S Z x d W 9 0 O y w m c X V v d D t H U C Z x d W 9 0 O y w m c X V v d D t X J n F 1 b 3 Q 7 L C Z x d W 9 0 O 0 w m c X V v d D s s J n F 1 b 3 Q 7 V 2 l u I C U m c X V v d D s s J n F 1 b 3 Q 7 Q m F s b H B h c m s g R m F j d G 9 y I C h B Y 3 R 1 Y W w p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U Z W F t L D B 9 J n F 1 b 3 Q 7 L C Z x d W 9 0 O 1 N l Y 3 R p b 2 4 x L 1 N o Z W V 0 M S 9 B d X R v U m V t b 3 Z l Z E N v b H V t b n M x L n t H U C w x f S Z x d W 9 0 O y w m c X V v d D t T Z W N 0 a W 9 u M S 9 T a G V l d D E v Q X V 0 b 1 J l b W 9 2 Z W R D b 2 x 1 b W 5 z M S 5 7 V y w y f S Z x d W 9 0 O y w m c X V v d D t T Z W N 0 a W 9 u M S 9 T a G V l d D E v Q X V 0 b 1 J l b W 9 2 Z W R D b 2 x 1 b W 5 z M S 5 7 T C w z f S Z x d W 9 0 O y w m c X V v d D t T Z W N 0 a W 9 u M S 9 T a G V l d D E v Q X V 0 b 1 J l b W 9 2 Z W R D b 2 x 1 b W 5 z M S 5 7 V 2 l u I C U s N H 0 m c X V v d D s s J n F 1 b 3 Q 7 U 2 V j d G l v b j E v U 2 h l Z X Q x L 0 F 1 d G 9 S Z W 1 v d m V k Q 2 9 s d W 1 u c z E u e 0 J h b G x w Y X J r I E Z h Y 3 R v c i A o Q W N 0 d W F s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V G V h b S w w f S Z x d W 9 0 O y w m c X V v d D t T Z W N 0 a W 9 u M S 9 T a G V l d D E v Q X V 0 b 1 J l b W 9 2 Z W R D b 2 x 1 b W 5 z M S 5 7 R 1 A s M X 0 m c X V v d D s s J n F 1 b 3 Q 7 U 2 V j d G l v b j E v U 2 h l Z X Q x L 0 F 1 d G 9 S Z W 1 v d m V k Q 2 9 s d W 1 u c z E u e 1 c s M n 0 m c X V v d D s s J n F 1 b 3 Q 7 U 2 V j d G l v b j E v U 2 h l Z X Q x L 0 F 1 d G 9 S Z W 1 v d m V k Q 2 9 s d W 1 u c z E u e 0 w s M 3 0 m c X V v d D s s J n F 1 b 3 Q 7 U 2 V j d G l v b j E v U 2 h l Z X Q x L 0 F 1 d G 9 S Z W 1 v d m V k Q 2 9 s d W 1 u c z E u e 1 d p b i A l L D R 9 J n F 1 b 3 Q 7 L C Z x d W 9 0 O 1 N l Y 3 R p b 2 4 x L 1 N o Z W V 0 M S 9 B d X R v U m V t b 3 Z l Z E N v b H V t b n M x L n t C Y W x s c G F y a y B G Y W N 0 b 3 I g K E F j d H V h b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R X h w Y W 5 k Z W Q l M j B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B Z G R l Z C U y M E N 1 c 3 R v b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h p d H R p b m c l M j B T d G F 0 c z E v Q W R k Z W Q l M j B D d X N 0 b 2 0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I a X R 0 a W 5 n J T I w U 3 R h d H M x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F e H B h b m R l Z C U y M F N o Z W V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I a X R 0 a W 5 n J T I w U 3 R h d H M x L 0 F k Z G V k J T I w Q 3 V z d G 9 t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S G l 0 d G l u Z y U y M F N 0 Y X R z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S G l 0 d G l u Z y U y M F N 0 Y X R z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Z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J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O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C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N S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5 U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G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S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S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J M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S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O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Z Z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F Y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Z M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J T I w L S U y M E V 4 d G V u Z G V k J T I w U 3 R h d H M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h S J T I w L S U y M E V 4 d G V u Z G V k J T I w U 3 R h d H M v S W 5 z Z X J 0 Z W Q l M j B M a X R l c m F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E 8 v 0 E P 1 0 p J g B R x j B G z 3 j M A A A A A A g A A A A A A E G Y A A A A B A A A g A A A A Q 3 p 0 x h / / J C h / k Z B V F f G r M Y P f f b / u x K 2 U X c P l n q 3 p j t M A A A A A D o A A A A A C A A A g A A A A z o s K j Z o 3 N C x 5 Q i B e m 7 v Q N e O r p K p 2 U J k E z 8 Z y u Y q 3 g A Z Q A A A A 7 A G 4 O Q a 4 p O e 7 6 Z z x 0 u 6 + J m u + N I r 6 a 9 t A G V P d H g E X O + i m j Y o n g B h e 9 G A 8 + 2 k U X j y S F Q P + w c w c W v d 2 4 R n I D 8 f M k n C i 5 U r l G o U a x E V Y m p x F S C 5 A A A A A d v y 4 5 k N m n I Q a T s e t 7 x v R o r h w q O 5 O c y Q 2 8 G N A b V V j o l j a s / i E T Q w k N o 6 Q D I F n W / 7 a 0 I F R s C 2 u r 5 9 w h S F 5 b I C y T g = = < / D a t a M a s h u p > 
</file>

<file path=customXml/itemProps1.xml><?xml version="1.0" encoding="utf-8"?>
<ds:datastoreItem xmlns:ds="http://schemas.openxmlformats.org/officeDocument/2006/customXml" ds:itemID="{153E673A-A467-450A-9812-44C3BD5C7B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Player - Hitting Data</vt:lpstr>
      <vt:lpstr>Team Hitting Stats1</vt:lpstr>
      <vt:lpstr>Team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Triplett</dc:creator>
  <cp:lastModifiedBy>Graham Dynis</cp:lastModifiedBy>
  <dcterms:created xsi:type="dcterms:W3CDTF">2024-05-28T19:03:58Z</dcterms:created>
  <dcterms:modified xsi:type="dcterms:W3CDTF">2024-08-11T16:58:37Z</dcterms:modified>
</cp:coreProperties>
</file>