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\"/>
    </mc:Choice>
  </mc:AlternateContent>
  <xr:revisionPtr revIDLastSave="0" documentId="13_ncr:1_{C767F809-D02D-4C34-BBBC-D8077501CD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7" r:id="rId1"/>
    <sheet name="25 Bands (44K) (LoSplit)" sheetId="5" r:id="rId2"/>
    <sheet name="31 Bands (44K) (MidSplit)" sheetId="6" r:id="rId3"/>
    <sheet name="48 Bands (44K) (HiSpli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7" l="1"/>
  <c r="G17" i="5"/>
  <c r="E18" i="5"/>
  <c r="B6" i="5" l="1"/>
  <c r="N19" i="5"/>
  <c r="N18" i="5"/>
  <c r="N17" i="5"/>
  <c r="K6" i="4"/>
  <c r="B5" i="6"/>
  <c r="N21" i="5" l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B15" i="6"/>
  <c r="K9" i="6"/>
  <c r="B9" i="6" s="1"/>
  <c r="M18" i="5" s="1"/>
  <c r="K6" i="6"/>
  <c r="K7" i="6" s="1"/>
  <c r="B7" i="6" s="1"/>
  <c r="B13" i="6"/>
  <c r="K6" i="5"/>
  <c r="B5" i="5"/>
  <c r="B5" i="4"/>
  <c r="B12" i="6" l="1"/>
  <c r="C96" i="6" s="1"/>
  <c r="B10" i="6"/>
  <c r="B14" i="6"/>
  <c r="B10" i="4"/>
  <c r="C49" i="6" l="1"/>
  <c r="D49" i="6" s="1"/>
  <c r="C75" i="6"/>
  <c r="D75" i="6" s="1"/>
  <c r="C85" i="6"/>
  <c r="D85" i="6" s="1"/>
  <c r="C34" i="6"/>
  <c r="D34" i="6" s="1"/>
  <c r="C27" i="6"/>
  <c r="C32" i="6"/>
  <c r="C83" i="6"/>
  <c r="D83" i="6" s="1"/>
  <c r="C78" i="6"/>
  <c r="D78" i="6" s="1"/>
  <c r="C59" i="6"/>
  <c r="D59" i="6" s="1"/>
  <c r="C95" i="6"/>
  <c r="D95" i="6" s="1"/>
  <c r="C44" i="6"/>
  <c r="D44" i="6" s="1"/>
  <c r="C97" i="6"/>
  <c r="D97" i="6" s="1"/>
  <c r="C53" i="6"/>
  <c r="D53" i="6" s="1"/>
  <c r="C82" i="6"/>
  <c r="D82" i="6" s="1"/>
  <c r="C24" i="6"/>
  <c r="D24" i="6" s="1"/>
  <c r="C101" i="6"/>
  <c r="C105" i="6"/>
  <c r="D105" i="6" s="1"/>
  <c r="C103" i="6"/>
  <c r="C58" i="6"/>
  <c r="D58" i="6" s="1"/>
  <c r="C84" i="6"/>
  <c r="D84" i="6" s="1"/>
  <c r="C40" i="6"/>
  <c r="D40" i="6" s="1"/>
  <c r="C89" i="6"/>
  <c r="D89" i="6" s="1"/>
  <c r="C81" i="6"/>
  <c r="D81" i="6" s="1"/>
  <c r="C91" i="6"/>
  <c r="D91" i="6" s="1"/>
  <c r="C39" i="6"/>
  <c r="D39" i="6" s="1"/>
  <c r="C80" i="6"/>
  <c r="D80" i="6" s="1"/>
  <c r="C28" i="6"/>
  <c r="D28" i="6" s="1"/>
  <c r="C107" i="6"/>
  <c r="C20" i="6"/>
  <c r="C109" i="6"/>
  <c r="D109" i="6" s="1"/>
  <c r="C111" i="6"/>
  <c r="D111" i="6" s="1"/>
  <c r="C90" i="6"/>
  <c r="D90" i="6" s="1"/>
  <c r="C45" i="6"/>
  <c r="D45" i="6" s="1"/>
  <c r="C99" i="6"/>
  <c r="D99" i="6" s="1"/>
  <c r="C36" i="6"/>
  <c r="D36" i="6" s="1"/>
  <c r="F35" i="6" s="1"/>
  <c r="E36" i="6" s="1"/>
  <c r="C43" i="6"/>
  <c r="D43" i="6" s="1"/>
  <c r="F42" i="6" s="1"/>
  <c r="G42" i="6" s="1"/>
  <c r="C87" i="6"/>
  <c r="D87" i="6" s="1"/>
  <c r="C41" i="6"/>
  <c r="D41" i="6" s="1"/>
  <c r="C60" i="6"/>
  <c r="D60" i="6" s="1"/>
  <c r="C42" i="6"/>
  <c r="D42" i="6" s="1"/>
  <c r="C52" i="6"/>
  <c r="D52" i="6" s="1"/>
  <c r="C64" i="6"/>
  <c r="C102" i="6"/>
  <c r="D102" i="6" s="1"/>
  <c r="C21" i="6"/>
  <c r="D21" i="6" s="1"/>
  <c r="C22" i="6"/>
  <c r="D22" i="6" s="1"/>
  <c r="C94" i="6"/>
  <c r="D94" i="6" s="1"/>
  <c r="C23" i="6"/>
  <c r="D23" i="6" s="1"/>
  <c r="C46" i="6"/>
  <c r="D46" i="6" s="1"/>
  <c r="C54" i="6"/>
  <c r="D54" i="6" s="1"/>
  <c r="C116" i="6"/>
  <c r="D116" i="6" s="1"/>
  <c r="F116" i="6" s="1"/>
  <c r="G116" i="6" s="1"/>
  <c r="C98" i="6"/>
  <c r="D98" i="6" s="1"/>
  <c r="C35" i="6"/>
  <c r="D35" i="6" s="1"/>
  <c r="C50" i="6"/>
  <c r="D50" i="6" s="1"/>
  <c r="C25" i="6"/>
  <c r="D25" i="6" s="1"/>
  <c r="C56" i="6"/>
  <c r="D56" i="6" s="1"/>
  <c r="C113" i="6"/>
  <c r="D113" i="6" s="1"/>
  <c r="C66" i="6"/>
  <c r="D66" i="6" s="1"/>
  <c r="C104" i="6"/>
  <c r="D104" i="6" s="1"/>
  <c r="C31" i="6"/>
  <c r="D31" i="6" s="1"/>
  <c r="C55" i="6"/>
  <c r="D55" i="6" s="1"/>
  <c r="C29" i="6"/>
  <c r="D29" i="6" s="1"/>
  <c r="C61" i="6"/>
  <c r="D61" i="6" s="1"/>
  <c r="C19" i="6"/>
  <c r="D19" i="6" s="1"/>
  <c r="C70" i="6"/>
  <c r="C106" i="6"/>
  <c r="D106" i="6" s="1"/>
  <c r="C65" i="6"/>
  <c r="C33" i="6"/>
  <c r="D33" i="6" s="1"/>
  <c r="C73" i="6"/>
  <c r="D73" i="6" s="1"/>
  <c r="C26" i="6"/>
  <c r="D26" i="6" s="1"/>
  <c r="F25" i="6" s="1"/>
  <c r="E26" i="6" s="1"/>
  <c r="C74" i="6"/>
  <c r="D74" i="6" s="1"/>
  <c r="C112" i="6"/>
  <c r="D112" i="6" s="1"/>
  <c r="C69" i="6"/>
  <c r="D69" i="6" s="1"/>
  <c r="C71" i="6"/>
  <c r="D71" i="6" s="1"/>
  <c r="C51" i="6"/>
  <c r="D51" i="6" s="1"/>
  <c r="C79" i="6"/>
  <c r="D79" i="6" s="1"/>
  <c r="C30" i="6"/>
  <c r="C76" i="6"/>
  <c r="D76" i="6" s="1"/>
  <c r="C100" i="6"/>
  <c r="D100" i="6" s="1"/>
  <c r="C108" i="6"/>
  <c r="D108" i="6" s="1"/>
  <c r="C110" i="6"/>
  <c r="D110" i="6" s="1"/>
  <c r="F109" i="6" s="1"/>
  <c r="E110" i="6" s="1"/>
  <c r="C57" i="6"/>
  <c r="D57" i="6" s="1"/>
  <c r="C93" i="6"/>
  <c r="D93" i="6" s="1"/>
  <c r="C86" i="6"/>
  <c r="D86" i="6" s="1"/>
  <c r="C114" i="6"/>
  <c r="D114" i="6" s="1"/>
  <c r="C77" i="6"/>
  <c r="D77" i="6" s="1"/>
  <c r="C37" i="6"/>
  <c r="D37" i="6" s="1"/>
  <c r="C67" i="6"/>
  <c r="D67" i="6" s="1"/>
  <c r="C63" i="6"/>
  <c r="D63" i="6" s="1"/>
  <c r="C115" i="6"/>
  <c r="D115" i="6" s="1"/>
  <c r="C88" i="6"/>
  <c r="D88" i="6" s="1"/>
  <c r="C62" i="6"/>
  <c r="D62" i="6" s="1"/>
  <c r="C68" i="6"/>
  <c r="D68" i="6" s="1"/>
  <c r="C92" i="6"/>
  <c r="D92" i="6" s="1"/>
  <c r="C18" i="6"/>
  <c r="D18" i="6" s="1"/>
  <c r="C47" i="6"/>
  <c r="D47" i="6" s="1"/>
  <c r="C38" i="6"/>
  <c r="D38" i="6" s="1"/>
  <c r="C48" i="6"/>
  <c r="D48" i="6" s="1"/>
  <c r="C72" i="6"/>
  <c r="D72" i="6" s="1"/>
  <c r="D101" i="6"/>
  <c r="D32" i="6"/>
  <c r="D107" i="6"/>
  <c r="D70" i="6"/>
  <c r="D27" i="6"/>
  <c r="D96" i="6"/>
  <c r="D30" i="6"/>
  <c r="D64" i="6"/>
  <c r="D65" i="6"/>
  <c r="D20" i="6"/>
  <c r="D103" i="6"/>
  <c r="B10" i="5"/>
  <c r="F41" i="6" l="1"/>
  <c r="E42" i="6" s="1"/>
  <c r="F37" i="6"/>
  <c r="E38" i="6" s="1"/>
  <c r="F50" i="6"/>
  <c r="E51" i="6" s="1"/>
  <c r="F56" i="6"/>
  <c r="G56" i="6" s="1"/>
  <c r="F54" i="6"/>
  <c r="G54" i="6" s="1"/>
  <c r="F53" i="6"/>
  <c r="G53" i="6" s="1"/>
  <c r="F59" i="6"/>
  <c r="G59" i="6" s="1"/>
  <c r="F32" i="6"/>
  <c r="G32" i="6" s="1"/>
  <c r="F107" i="6"/>
  <c r="E108" i="6" s="1"/>
  <c r="F46" i="6"/>
  <c r="G46" i="6" s="1"/>
  <c r="F92" i="6"/>
  <c r="G92" i="6" s="1"/>
  <c r="F73" i="6"/>
  <c r="E74" i="6" s="1"/>
  <c r="F112" i="6"/>
  <c r="E113" i="6" s="1"/>
  <c r="F101" i="6"/>
  <c r="E102" i="6" s="1"/>
  <c r="F55" i="6"/>
  <c r="E56" i="6" s="1"/>
  <c r="F81" i="6"/>
  <c r="E82" i="6" s="1"/>
  <c r="F40" i="6"/>
  <c r="G40" i="6" s="1"/>
  <c r="F24" i="6"/>
  <c r="G24" i="6" s="1"/>
  <c r="F18" i="6"/>
  <c r="G18" i="6" s="1"/>
  <c r="F67" i="6"/>
  <c r="G67" i="6" s="1"/>
  <c r="F64" i="6"/>
  <c r="G64" i="6" s="1"/>
  <c r="F31" i="6"/>
  <c r="E32" i="6" s="1"/>
  <c r="F105" i="6"/>
  <c r="E106" i="6" s="1"/>
  <c r="F94" i="6"/>
  <c r="G94" i="6" s="1"/>
  <c r="F83" i="6"/>
  <c r="E84" i="6" s="1"/>
  <c r="F23" i="6"/>
  <c r="E24" i="6" s="1"/>
  <c r="F43" i="6"/>
  <c r="E44" i="6" s="1"/>
  <c r="F100" i="6"/>
  <c r="G100" i="6" s="1"/>
  <c r="F103" i="6"/>
  <c r="G103" i="6" s="1"/>
  <c r="F68" i="6"/>
  <c r="G68" i="6" s="1"/>
  <c r="F62" i="6"/>
  <c r="G62" i="6" s="1"/>
  <c r="F61" i="6"/>
  <c r="E62" i="6" s="1"/>
  <c r="F91" i="6"/>
  <c r="E92" i="6" s="1"/>
  <c r="F80" i="6"/>
  <c r="E81" i="6" s="1"/>
  <c r="F85" i="6"/>
  <c r="E86" i="6" s="1"/>
  <c r="F71" i="6"/>
  <c r="E72" i="6" s="1"/>
  <c r="F84" i="6"/>
  <c r="G84" i="6" s="1"/>
  <c r="F95" i="6"/>
  <c r="E96" i="6" s="1"/>
  <c r="F75" i="6"/>
  <c r="E76" i="6" s="1"/>
  <c r="F38" i="6"/>
  <c r="G38" i="6" s="1"/>
  <c r="F36" i="6"/>
  <c r="G36" i="6" s="1"/>
  <c r="F76" i="6"/>
  <c r="G76" i="6" s="1"/>
  <c r="F88" i="6"/>
  <c r="G88" i="6" s="1"/>
  <c r="F26" i="6"/>
  <c r="G26" i="6" s="1"/>
  <c r="F70" i="6"/>
  <c r="G70" i="6" s="1"/>
  <c r="F19" i="6"/>
  <c r="E20" i="6" s="1"/>
  <c r="F104" i="6"/>
  <c r="G104" i="6" s="1"/>
  <c r="F20" i="6"/>
  <c r="F110" i="6"/>
  <c r="G110" i="6" s="1"/>
  <c r="F90" i="6"/>
  <c r="E91" i="6" s="1"/>
  <c r="F111" i="6"/>
  <c r="E112" i="6" s="1"/>
  <c r="F33" i="6"/>
  <c r="G33" i="6" s="1"/>
  <c r="G35" i="6"/>
  <c r="F86" i="6"/>
  <c r="G86" i="6" s="1"/>
  <c r="F79" i="6"/>
  <c r="E80" i="6" s="1"/>
  <c r="F45" i="6"/>
  <c r="F28" i="6"/>
  <c r="G28" i="6" s="1"/>
  <c r="F72" i="6"/>
  <c r="F21" i="6"/>
  <c r="E22" i="6" s="1"/>
  <c r="F65" i="6"/>
  <c r="E66" i="6" s="1"/>
  <c r="F74" i="6"/>
  <c r="G74" i="6" s="1"/>
  <c r="F97" i="6"/>
  <c r="G97" i="6" s="1"/>
  <c r="F98" i="6"/>
  <c r="G98" i="6" s="1"/>
  <c r="F99" i="6"/>
  <c r="E100" i="6" s="1"/>
  <c r="F47" i="6"/>
  <c r="E48" i="6" s="1"/>
  <c r="F39" i="6"/>
  <c r="E40" i="6" s="1"/>
  <c r="F60" i="6"/>
  <c r="G60" i="6" s="1"/>
  <c r="F108" i="6"/>
  <c r="G108" i="6" s="1"/>
  <c r="F66" i="6"/>
  <c r="G66" i="6" s="1"/>
  <c r="F89" i="6"/>
  <c r="E90" i="6" s="1"/>
  <c r="F113" i="6"/>
  <c r="E114" i="6" s="1"/>
  <c r="F22" i="6"/>
  <c r="F106" i="6"/>
  <c r="G106" i="6" s="1"/>
  <c r="F51" i="6"/>
  <c r="F93" i="6"/>
  <c r="F27" i="6"/>
  <c r="F87" i="6"/>
  <c r="F78" i="6"/>
  <c r="F29" i="6"/>
  <c r="E43" i="6"/>
  <c r="F69" i="6"/>
  <c r="G69" i="6" s="1"/>
  <c r="F34" i="6"/>
  <c r="G34" i="6" s="1"/>
  <c r="F58" i="6"/>
  <c r="F114" i="6"/>
  <c r="F82" i="6"/>
  <c r="F77" i="6"/>
  <c r="E78" i="6" s="1"/>
  <c r="F63" i="6"/>
  <c r="F48" i="6"/>
  <c r="F44" i="6"/>
  <c r="G44" i="6" s="1"/>
  <c r="F102" i="6"/>
  <c r="F52" i="6"/>
  <c r="F49" i="6"/>
  <c r="F115" i="6"/>
  <c r="G115" i="6" s="1"/>
  <c r="F96" i="6"/>
  <c r="G109" i="6"/>
  <c r="F30" i="6"/>
  <c r="G30" i="6" s="1"/>
  <c r="F57" i="6"/>
  <c r="G25" i="6"/>
  <c r="E57" i="6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5" i="5"/>
  <c r="B14" i="5"/>
  <c r="B13" i="5"/>
  <c r="K9" i="5"/>
  <c r="B9" i="5" s="1"/>
  <c r="M17" i="5" s="1"/>
  <c r="K7" i="5"/>
  <c r="B7" i="5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B9" i="4" s="1"/>
  <c r="M19" i="5" s="1"/>
  <c r="K7" i="4"/>
  <c r="B7" i="4" s="1"/>
  <c r="E33" i="6" l="1"/>
  <c r="E54" i="6"/>
  <c r="E63" i="6"/>
  <c r="E60" i="6"/>
  <c r="G37" i="6"/>
  <c r="G41" i="6"/>
  <c r="M21" i="5"/>
  <c r="G50" i="6"/>
  <c r="E29" i="6"/>
  <c r="G107" i="6"/>
  <c r="E93" i="6"/>
  <c r="G112" i="6"/>
  <c r="G101" i="6"/>
  <c r="G23" i="6"/>
  <c r="G73" i="6"/>
  <c r="E85" i="6"/>
  <c r="E47" i="6"/>
  <c r="E55" i="6"/>
  <c r="E95" i="6"/>
  <c r="G31" i="6"/>
  <c r="G71" i="6"/>
  <c r="G85" i="6"/>
  <c r="G95" i="6"/>
  <c r="E98" i="6"/>
  <c r="E34" i="6"/>
  <c r="G43" i="6"/>
  <c r="E116" i="6"/>
  <c r="E45" i="6"/>
  <c r="G81" i="6"/>
  <c r="E77" i="6"/>
  <c r="G83" i="6"/>
  <c r="E101" i="6"/>
  <c r="G111" i="6"/>
  <c r="E37" i="6"/>
  <c r="E104" i="6"/>
  <c r="E41" i="6"/>
  <c r="E68" i="6"/>
  <c r="E65" i="6"/>
  <c r="E25" i="6"/>
  <c r="G90" i="6"/>
  <c r="E89" i="6"/>
  <c r="E19" i="6"/>
  <c r="E18" i="6" s="1"/>
  <c r="E39" i="6"/>
  <c r="G55" i="6"/>
  <c r="G80" i="6"/>
  <c r="G19" i="6"/>
  <c r="G17" i="6" s="1"/>
  <c r="G91" i="6"/>
  <c r="G61" i="6"/>
  <c r="G75" i="6"/>
  <c r="E87" i="6"/>
  <c r="G113" i="6"/>
  <c r="G105" i="6"/>
  <c r="E69" i="6"/>
  <c r="G21" i="6"/>
  <c r="E71" i="6"/>
  <c r="G79" i="6"/>
  <c r="E105" i="6"/>
  <c r="E107" i="6"/>
  <c r="E61" i="6"/>
  <c r="E27" i="6"/>
  <c r="E21" i="6"/>
  <c r="G20" i="6"/>
  <c r="E109" i="6"/>
  <c r="E111" i="6"/>
  <c r="G39" i="6"/>
  <c r="G89" i="6"/>
  <c r="E70" i="6"/>
  <c r="E67" i="6"/>
  <c r="E35" i="6"/>
  <c r="E23" i="6"/>
  <c r="G22" i="6"/>
  <c r="G47" i="6"/>
  <c r="E73" i="6"/>
  <c r="G72" i="6"/>
  <c r="E75" i="6"/>
  <c r="G99" i="6"/>
  <c r="E46" i="6"/>
  <c r="G45" i="6"/>
  <c r="E99" i="6"/>
  <c r="G65" i="6"/>
  <c r="E28" i="6"/>
  <c r="G27" i="6"/>
  <c r="E115" i="6"/>
  <c r="G114" i="6"/>
  <c r="E52" i="6"/>
  <c r="G51" i="6"/>
  <c r="E94" i="6"/>
  <c r="G93" i="6"/>
  <c r="G77" i="6"/>
  <c r="G96" i="6"/>
  <c r="E97" i="6"/>
  <c r="G58" i="6"/>
  <c r="E59" i="6"/>
  <c r="G63" i="6"/>
  <c r="E64" i="6"/>
  <c r="E83" i="6"/>
  <c r="G82" i="6"/>
  <c r="E88" i="6"/>
  <c r="G87" i="6"/>
  <c r="E31" i="6"/>
  <c r="G49" i="6"/>
  <c r="E50" i="6"/>
  <c r="G57" i="6"/>
  <c r="E58" i="6"/>
  <c r="G52" i="6"/>
  <c r="E53" i="6"/>
  <c r="G78" i="6"/>
  <c r="E79" i="6"/>
  <c r="G102" i="6"/>
  <c r="E103" i="6"/>
  <c r="G29" i="6"/>
  <c r="E30" i="6"/>
  <c r="E49" i="6"/>
  <c r="G48" i="6"/>
  <c r="B12" i="5"/>
  <c r="C116" i="5" s="1"/>
  <c r="D116" i="5" s="1"/>
  <c r="B12" i="4"/>
  <c r="C116" i="4" s="1"/>
  <c r="D116" i="4" s="1"/>
  <c r="C93" i="5" l="1"/>
  <c r="D93" i="5" s="1"/>
  <c r="C67" i="5"/>
  <c r="D67" i="5" s="1"/>
  <c r="C24" i="5"/>
  <c r="D24" i="5" s="1"/>
  <c r="C99" i="5"/>
  <c r="D99" i="5" s="1"/>
  <c r="C61" i="5"/>
  <c r="D61" i="5" s="1"/>
  <c r="C34" i="5"/>
  <c r="D34" i="5" s="1"/>
  <c r="C32" i="5"/>
  <c r="D32" i="5" s="1"/>
  <c r="C100" i="5"/>
  <c r="D100" i="5" s="1"/>
  <c r="C74" i="5"/>
  <c r="D74" i="5" s="1"/>
  <c r="C52" i="5"/>
  <c r="D52" i="5" s="1"/>
  <c r="C18" i="5"/>
  <c r="D18" i="5" s="1"/>
  <c r="C40" i="5"/>
  <c r="D40" i="5" s="1"/>
  <c r="C95" i="5"/>
  <c r="D95" i="5" s="1"/>
  <c r="C27" i="5"/>
  <c r="D27" i="5" s="1"/>
  <c r="C43" i="5"/>
  <c r="D43" i="5" s="1"/>
  <c r="C73" i="5"/>
  <c r="D73" i="5" s="1"/>
  <c r="C50" i="5"/>
  <c r="D50" i="5" s="1"/>
  <c r="C62" i="5"/>
  <c r="D62" i="5" s="1"/>
  <c r="C96" i="5"/>
  <c r="D96" i="5" s="1"/>
  <c r="C44" i="5"/>
  <c r="D44" i="5" s="1"/>
  <c r="C76" i="5"/>
  <c r="D76" i="5" s="1"/>
  <c r="C108" i="5"/>
  <c r="D108" i="5" s="1"/>
  <c r="C54" i="5"/>
  <c r="D54" i="5" s="1"/>
  <c r="C91" i="5"/>
  <c r="D91" i="5" s="1"/>
  <c r="C28" i="5"/>
  <c r="D28" i="5" s="1"/>
  <c r="C70" i="5"/>
  <c r="D70" i="5" s="1"/>
  <c r="C94" i="5"/>
  <c r="D94" i="5" s="1"/>
  <c r="C111" i="5"/>
  <c r="D111" i="5" s="1"/>
  <c r="C25" i="5"/>
  <c r="D25" i="5" s="1"/>
  <c r="C33" i="5"/>
  <c r="D33" i="5" s="1"/>
  <c r="C41" i="5"/>
  <c r="D41" i="5" s="1"/>
  <c r="C49" i="5"/>
  <c r="D49" i="5" s="1"/>
  <c r="C57" i="5"/>
  <c r="D57" i="5" s="1"/>
  <c r="C72" i="5"/>
  <c r="D72" i="5" s="1"/>
  <c r="C88" i="5"/>
  <c r="D88" i="5" s="1"/>
  <c r="C104" i="5"/>
  <c r="D104" i="5" s="1"/>
  <c r="C71" i="5"/>
  <c r="D71" i="5" s="1"/>
  <c r="C20" i="5"/>
  <c r="D20" i="5" s="1"/>
  <c r="C68" i="5"/>
  <c r="D68" i="5" s="1"/>
  <c r="C42" i="5"/>
  <c r="D42" i="5" s="1"/>
  <c r="C106" i="5"/>
  <c r="D106" i="5" s="1"/>
  <c r="C85" i="5"/>
  <c r="D85" i="5" s="1"/>
  <c r="C66" i="5"/>
  <c r="D66" i="5" s="1"/>
  <c r="C98" i="5"/>
  <c r="D98" i="5" s="1"/>
  <c r="C78" i="5"/>
  <c r="D78" i="5" s="1"/>
  <c r="C19" i="5"/>
  <c r="D19" i="5" s="1"/>
  <c r="C35" i="5"/>
  <c r="D35" i="5" s="1"/>
  <c r="C51" i="5"/>
  <c r="D51" i="5" s="1"/>
  <c r="C59" i="5"/>
  <c r="D59" i="5" s="1"/>
  <c r="C89" i="5"/>
  <c r="D89" i="5" s="1"/>
  <c r="C105" i="5"/>
  <c r="D105" i="5" s="1"/>
  <c r="C87" i="5"/>
  <c r="D87" i="5" s="1"/>
  <c r="C30" i="5"/>
  <c r="D30" i="5" s="1"/>
  <c r="C48" i="5"/>
  <c r="D48" i="5" s="1"/>
  <c r="C77" i="5"/>
  <c r="D77" i="5" s="1"/>
  <c r="C109" i="5"/>
  <c r="D109" i="5" s="1"/>
  <c r="C83" i="5"/>
  <c r="D83" i="5" s="1"/>
  <c r="C115" i="5"/>
  <c r="D115" i="5" s="1"/>
  <c r="F115" i="5" s="1"/>
  <c r="C60" i="5"/>
  <c r="D60" i="5" s="1"/>
  <c r="C92" i="5"/>
  <c r="D92" i="5" s="1"/>
  <c r="F91" i="5" s="1"/>
  <c r="E92" i="5" s="1"/>
  <c r="C22" i="5"/>
  <c r="D22" i="5" s="1"/>
  <c r="C75" i="5"/>
  <c r="D75" i="5" s="1"/>
  <c r="C107" i="5"/>
  <c r="D107" i="5" s="1"/>
  <c r="C79" i="5"/>
  <c r="D79" i="5" s="1"/>
  <c r="C103" i="5"/>
  <c r="D103" i="5" s="1"/>
  <c r="C21" i="5"/>
  <c r="D21" i="5" s="1"/>
  <c r="C29" i="5"/>
  <c r="D29" i="5" s="1"/>
  <c r="C37" i="5"/>
  <c r="D37" i="5" s="1"/>
  <c r="C45" i="5"/>
  <c r="D45" i="5" s="1"/>
  <c r="C53" i="5"/>
  <c r="D53" i="5" s="1"/>
  <c r="C64" i="5"/>
  <c r="D64" i="5" s="1"/>
  <c r="C80" i="5"/>
  <c r="D80" i="5" s="1"/>
  <c r="C112" i="5"/>
  <c r="D112" i="5" s="1"/>
  <c r="C102" i="5"/>
  <c r="D102" i="5" s="1"/>
  <c r="C38" i="5"/>
  <c r="D38" i="5" s="1"/>
  <c r="C56" i="5"/>
  <c r="D56" i="5" s="1"/>
  <c r="C84" i="5"/>
  <c r="D84" i="5" s="1"/>
  <c r="C26" i="5"/>
  <c r="D26" i="5" s="1"/>
  <c r="C58" i="5"/>
  <c r="D58" i="5" s="1"/>
  <c r="C90" i="5"/>
  <c r="D90" i="5" s="1"/>
  <c r="C36" i="5"/>
  <c r="D36" i="5" s="1"/>
  <c r="C69" i="5"/>
  <c r="D69" i="5" s="1"/>
  <c r="C101" i="5"/>
  <c r="D101" i="5" s="1"/>
  <c r="C46" i="5"/>
  <c r="D46" i="5" s="1"/>
  <c r="C82" i="5"/>
  <c r="D82" i="5" s="1"/>
  <c r="C114" i="5"/>
  <c r="D114" i="5" s="1"/>
  <c r="C63" i="5"/>
  <c r="D63" i="5" s="1"/>
  <c r="C86" i="5"/>
  <c r="D86" i="5" s="1"/>
  <c r="C110" i="5"/>
  <c r="D110" i="5" s="1"/>
  <c r="C23" i="5"/>
  <c r="D23" i="5" s="1"/>
  <c r="C31" i="5"/>
  <c r="D31" i="5" s="1"/>
  <c r="F31" i="5" s="1"/>
  <c r="E32" i="5" s="1"/>
  <c r="C39" i="5"/>
  <c r="D39" i="5" s="1"/>
  <c r="C47" i="5"/>
  <c r="D47" i="5" s="1"/>
  <c r="C55" i="5"/>
  <c r="D55" i="5" s="1"/>
  <c r="C65" i="5"/>
  <c r="D65" i="5" s="1"/>
  <c r="F64" i="5" s="1"/>
  <c r="C81" i="5"/>
  <c r="D81" i="5" s="1"/>
  <c r="C97" i="5"/>
  <c r="D97" i="5" s="1"/>
  <c r="C113" i="5"/>
  <c r="D113" i="5" s="1"/>
  <c r="F116" i="5"/>
  <c r="G116" i="5" s="1"/>
  <c r="C25" i="4"/>
  <c r="D25" i="4" s="1"/>
  <c r="C57" i="4"/>
  <c r="D57" i="4" s="1"/>
  <c r="C115" i="4"/>
  <c r="D115" i="4" s="1"/>
  <c r="F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C58" i="4"/>
  <c r="D58" i="4" s="1"/>
  <c r="C69" i="4"/>
  <c r="D69" i="4" s="1"/>
  <c r="C89" i="4"/>
  <c r="D89" i="4" s="1"/>
  <c r="C105" i="4"/>
  <c r="D105" i="4" s="1"/>
  <c r="C46" i="4"/>
  <c r="D46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C70" i="4"/>
  <c r="D70" i="4" s="1"/>
  <c r="C84" i="4"/>
  <c r="D84" i="4" s="1"/>
  <c r="C92" i="4"/>
  <c r="D92" i="4" s="1"/>
  <c r="F91" i="4" s="1"/>
  <c r="C100" i="4"/>
  <c r="D100" i="4" s="1"/>
  <c r="C108" i="4"/>
  <c r="D108" i="4" s="1"/>
  <c r="F116" i="4"/>
  <c r="G116" i="4" s="1"/>
  <c r="F45" i="4" l="1"/>
  <c r="F83" i="4"/>
  <c r="E84" i="4" s="1"/>
  <c r="F52" i="5"/>
  <c r="F103" i="4"/>
  <c r="F96" i="4"/>
  <c r="F47" i="4"/>
  <c r="E48" i="4" s="1"/>
  <c r="F37" i="4"/>
  <c r="E38" i="4" s="1"/>
  <c r="F99" i="4"/>
  <c r="E100" i="4" s="1"/>
  <c r="F80" i="5"/>
  <c r="G80" i="5" s="1"/>
  <c r="F83" i="5"/>
  <c r="G83" i="5" s="1"/>
  <c r="F63" i="5"/>
  <c r="G63" i="5" s="1"/>
  <c r="F59" i="4"/>
  <c r="E60" i="4" s="1"/>
  <c r="F88" i="4"/>
  <c r="G88" i="4" s="1"/>
  <c r="F49" i="4"/>
  <c r="G49" i="4" s="1"/>
  <c r="F98" i="5"/>
  <c r="E99" i="5" s="1"/>
  <c r="F75" i="4"/>
  <c r="G75" i="4" s="1"/>
  <c r="F110" i="4"/>
  <c r="E111" i="4" s="1"/>
  <c r="F20" i="5"/>
  <c r="G20" i="5" s="1"/>
  <c r="F33" i="5"/>
  <c r="G33" i="5" s="1"/>
  <c r="F61" i="5"/>
  <c r="G61" i="5" s="1"/>
  <c r="F99" i="5"/>
  <c r="G99" i="5" s="1"/>
  <c r="F60" i="5"/>
  <c r="G60" i="5" s="1"/>
  <c r="F66" i="5"/>
  <c r="E67" i="5" s="1"/>
  <c r="F67" i="5"/>
  <c r="G67" i="5" s="1"/>
  <c r="F93" i="5"/>
  <c r="E94" i="5" s="1"/>
  <c r="F24" i="5"/>
  <c r="G24" i="5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38" i="5"/>
  <c r="G38" i="5" s="1"/>
  <c r="F85" i="5"/>
  <c r="G85" i="5" s="1"/>
  <c r="F89" i="5"/>
  <c r="G89" i="5" s="1"/>
  <c r="F37" i="5"/>
  <c r="E38" i="5" s="1"/>
  <c r="F87" i="5"/>
  <c r="E88" i="5" s="1"/>
  <c r="F41" i="5"/>
  <c r="E42" i="5" s="1"/>
  <c r="F104" i="5"/>
  <c r="G104" i="5" s="1"/>
  <c r="F43" i="5"/>
  <c r="E44" i="5" s="1"/>
  <c r="F62" i="5"/>
  <c r="E63" i="5" s="1"/>
  <c r="F107" i="5"/>
  <c r="E108" i="5" s="1"/>
  <c r="F34" i="5"/>
  <c r="E35" i="5" s="1"/>
  <c r="F79" i="5"/>
  <c r="G79" i="5" s="1"/>
  <c r="F27" i="5"/>
  <c r="G27" i="5" s="1"/>
  <c r="F94" i="5"/>
  <c r="E95" i="5" s="1"/>
  <c r="F45" i="5"/>
  <c r="G45" i="5" s="1"/>
  <c r="F56" i="5"/>
  <c r="E57" i="5" s="1"/>
  <c r="F95" i="5"/>
  <c r="E96" i="5" s="1"/>
  <c r="F112" i="5"/>
  <c r="G112" i="5" s="1"/>
  <c r="F22" i="5"/>
  <c r="E23" i="5" s="1"/>
  <c r="F25" i="5"/>
  <c r="E26" i="5" s="1"/>
  <c r="F74" i="5"/>
  <c r="G74" i="5" s="1"/>
  <c r="F47" i="5"/>
  <c r="G47" i="5" s="1"/>
  <c r="F84" i="5"/>
  <c r="G84" i="5" s="1"/>
  <c r="F109" i="5"/>
  <c r="E110" i="5" s="1"/>
  <c r="F50" i="5"/>
  <c r="E51" i="5" s="1"/>
  <c r="F59" i="5"/>
  <c r="G59" i="5" s="1"/>
  <c r="F77" i="5"/>
  <c r="E78" i="5" s="1"/>
  <c r="F18" i="5"/>
  <c r="F32" i="5"/>
  <c r="G32" i="5" s="1"/>
  <c r="F42" i="5"/>
  <c r="E43" i="5" s="1"/>
  <c r="F101" i="5"/>
  <c r="E102" i="5" s="1"/>
  <c r="F90" i="5"/>
  <c r="E91" i="5" s="1"/>
  <c r="F103" i="5"/>
  <c r="G103" i="5" s="1"/>
  <c r="F100" i="5"/>
  <c r="E101" i="5" s="1"/>
  <c r="F65" i="5"/>
  <c r="G65" i="5" s="1"/>
  <c r="F40" i="5"/>
  <c r="G40" i="5" s="1"/>
  <c r="F54" i="5"/>
  <c r="G54" i="5" s="1"/>
  <c r="F68" i="5"/>
  <c r="E69" i="5" s="1"/>
  <c r="F53" i="5"/>
  <c r="E54" i="5" s="1"/>
  <c r="F114" i="5"/>
  <c r="G114" i="5" s="1"/>
  <c r="F88" i="5"/>
  <c r="G88" i="5" s="1"/>
  <c r="F69" i="5"/>
  <c r="G69" i="5" s="1"/>
  <c r="F86" i="5"/>
  <c r="E87" i="5" s="1"/>
  <c r="F39" i="5"/>
  <c r="E40" i="5" s="1"/>
  <c r="F108" i="5"/>
  <c r="G108" i="5" s="1"/>
  <c r="F72" i="5"/>
  <c r="G72" i="5" s="1"/>
  <c r="F26" i="5"/>
  <c r="E27" i="5" s="1"/>
  <c r="F51" i="5"/>
  <c r="F70" i="5"/>
  <c r="E71" i="5" s="1"/>
  <c r="F75" i="5"/>
  <c r="E76" i="5" s="1"/>
  <c r="F92" i="5"/>
  <c r="E93" i="5" s="1"/>
  <c r="F96" i="5"/>
  <c r="E97" i="5" s="1"/>
  <c r="F46" i="5"/>
  <c r="G46" i="5" s="1"/>
  <c r="F110" i="5"/>
  <c r="E111" i="5" s="1"/>
  <c r="F81" i="5"/>
  <c r="G81" i="5" s="1"/>
  <c r="F35" i="5"/>
  <c r="E36" i="5" s="1"/>
  <c r="F111" i="5"/>
  <c r="E112" i="5" s="1"/>
  <c r="F44" i="5"/>
  <c r="G44" i="5" s="1"/>
  <c r="F102" i="5"/>
  <c r="F21" i="5"/>
  <c r="F82" i="5"/>
  <c r="E83" i="5" s="1"/>
  <c r="F29" i="5"/>
  <c r="F58" i="5"/>
  <c r="E59" i="5" s="1"/>
  <c r="F78" i="5"/>
  <c r="E79" i="5" s="1"/>
  <c r="F105" i="5"/>
  <c r="F57" i="5"/>
  <c r="G57" i="5" s="1"/>
  <c r="F28" i="5"/>
  <c r="E29" i="5" s="1"/>
  <c r="F76" i="5"/>
  <c r="E77" i="5" s="1"/>
  <c r="F49" i="5"/>
  <c r="E50" i="5" s="1"/>
  <c r="F73" i="5"/>
  <c r="G73" i="5" s="1"/>
  <c r="F23" i="5"/>
  <c r="E24" i="5" s="1"/>
  <c r="F48" i="5"/>
  <c r="E49" i="5" s="1"/>
  <c r="F55" i="5"/>
  <c r="F36" i="5"/>
  <c r="G36" i="5" s="1"/>
  <c r="F106" i="5"/>
  <c r="E107" i="5" s="1"/>
  <c r="F97" i="5"/>
  <c r="E98" i="5" s="1"/>
  <c r="F30" i="5"/>
  <c r="G30" i="5" s="1"/>
  <c r="F113" i="5"/>
  <c r="F19" i="5"/>
  <c r="F71" i="5"/>
  <c r="G91" i="5"/>
  <c r="G31" i="5"/>
  <c r="G115" i="5"/>
  <c r="E116" i="5"/>
  <c r="G64" i="5"/>
  <c r="E65" i="5"/>
  <c r="G52" i="5"/>
  <c r="E53" i="5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E76" i="4"/>
  <c r="F70" i="4"/>
  <c r="E71" i="4" s="1"/>
  <c r="F76" i="4"/>
  <c r="E77" i="4" s="1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G37" i="4"/>
  <c r="E116" i="4"/>
  <c r="G115" i="4"/>
  <c r="E44" i="4"/>
  <c r="G43" i="4"/>
  <c r="E46" i="4"/>
  <c r="G45" i="4"/>
  <c r="G91" i="4"/>
  <c r="E92" i="4"/>
  <c r="E97" i="4"/>
  <c r="G96" i="4"/>
  <c r="E89" i="4" l="1"/>
  <c r="G59" i="4"/>
  <c r="G47" i="4"/>
  <c r="E50" i="4"/>
  <c r="G99" i="4"/>
  <c r="G110" i="4"/>
  <c r="G87" i="4"/>
  <c r="E81" i="5"/>
  <c r="E21" i="5"/>
  <c r="E84" i="5"/>
  <c r="E64" i="5"/>
  <c r="G98" i="5"/>
  <c r="E75" i="4"/>
  <c r="G58" i="4"/>
  <c r="G41" i="5"/>
  <c r="E34" i="5"/>
  <c r="E48" i="5"/>
  <c r="E62" i="5"/>
  <c r="E61" i="5"/>
  <c r="E68" i="5"/>
  <c r="E100" i="5"/>
  <c r="G107" i="5"/>
  <c r="E81" i="4"/>
  <c r="G24" i="4"/>
  <c r="E54" i="4"/>
  <c r="G56" i="4"/>
  <c r="E95" i="4"/>
  <c r="E25" i="5"/>
  <c r="E86" i="5"/>
  <c r="G93" i="5"/>
  <c r="G66" i="5"/>
  <c r="G109" i="5"/>
  <c r="G43" i="5"/>
  <c r="E80" i="5"/>
  <c r="G56" i="5"/>
  <c r="E113" i="5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E90" i="5"/>
  <c r="G22" i="5"/>
  <c r="E105" i="5"/>
  <c r="G34" i="5"/>
  <c r="G90" i="5"/>
  <c r="G82" i="5"/>
  <c r="E39" i="5"/>
  <c r="E55" i="5"/>
  <c r="G87" i="5"/>
  <c r="G95" i="5"/>
  <c r="G62" i="5"/>
  <c r="E75" i="5"/>
  <c r="E115" i="5"/>
  <c r="E28" i="5"/>
  <c r="E33" i="5"/>
  <c r="E104" i="5"/>
  <c r="G37" i="5"/>
  <c r="E60" i="5"/>
  <c r="G42" i="5"/>
  <c r="G48" i="5"/>
  <c r="G106" i="5"/>
  <c r="G25" i="5"/>
  <c r="G70" i="5"/>
  <c r="G100" i="5"/>
  <c r="E47" i="5"/>
  <c r="G96" i="5"/>
  <c r="E73" i="5"/>
  <c r="G68" i="5"/>
  <c r="E46" i="5"/>
  <c r="G53" i="5"/>
  <c r="G35" i="5"/>
  <c r="E70" i="5"/>
  <c r="G77" i="5"/>
  <c r="G94" i="5"/>
  <c r="E19" i="5"/>
  <c r="E41" i="5"/>
  <c r="G92" i="5"/>
  <c r="G50" i="5"/>
  <c r="E85" i="5"/>
  <c r="G78" i="5"/>
  <c r="G101" i="5"/>
  <c r="E66" i="5"/>
  <c r="G75" i="5"/>
  <c r="G76" i="5"/>
  <c r="G49" i="5"/>
  <c r="E89" i="5"/>
  <c r="G110" i="5"/>
  <c r="G23" i="5"/>
  <c r="G86" i="5"/>
  <c r="G111" i="5"/>
  <c r="E45" i="5"/>
  <c r="G102" i="5"/>
  <c r="E103" i="5"/>
  <c r="E30" i="5"/>
  <c r="G29" i="5"/>
  <c r="E52" i="5"/>
  <c r="G51" i="5"/>
  <c r="E37" i="5"/>
  <c r="E58" i="5"/>
  <c r="G28" i="5"/>
  <c r="E82" i="5"/>
  <c r="E106" i="5"/>
  <c r="G105" i="5"/>
  <c r="G58" i="5"/>
  <c r="G39" i="5"/>
  <c r="G26" i="5"/>
  <c r="E109" i="5"/>
  <c r="E74" i="5"/>
  <c r="E22" i="5"/>
  <c r="G21" i="5"/>
  <c r="G97" i="5"/>
  <c r="E72" i="5"/>
  <c r="G71" i="5"/>
  <c r="G55" i="5"/>
  <c r="E56" i="5"/>
  <c r="E31" i="5"/>
  <c r="G19" i="5"/>
  <c r="E20" i="5"/>
  <c r="G113" i="5"/>
  <c r="E114" i="5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18" i="4" s="1"/>
  <c r="E20" i="4"/>
  <c r="G19" i="4"/>
  <c r="E36" i="4"/>
  <c r="G35" i="4"/>
  <c r="G36" i="4"/>
  <c r="E37" i="4"/>
  <c r="E109" i="4"/>
  <c r="G108" i="4"/>
  <c r="G17" i="4" l="1"/>
</calcChain>
</file>

<file path=xl/sharedStrings.xml><?xml version="1.0" encoding="utf-8"?>
<sst xmlns="http://schemas.openxmlformats.org/spreadsheetml/2006/main" count="150" uniqueCount="60">
  <si>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</si>
  <si>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</si>
  <si>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</si>
  <si>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</si>
  <si>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</si>
  <si>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</si>
  <si>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</si>
  <si>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</si>
  <si>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</si>
  <si>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</si>
  <si>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</si>
  <si>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</si>
  <si>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</si>
  <si>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</si>
  <si>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</si>
  <si>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</si>
  <si>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</si>
  <si>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</si>
  <si>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</si>
  <si>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</si>
  <si>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</si>
  <si>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</si>
  <si>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</si>
  <si>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</si>
  <si>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</si>
  <si>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</si>
  <si>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</si>
  <si>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</si>
  <si>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</si>
  <si>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</si>
  <si>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</si>
  <si>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</si>
  <si>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</si>
  <si>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</si>
  <si>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</si>
  <si>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SAMPLE_SKIP</t>
  </si>
  <si>
    <t>Sample Duration</t>
  </si>
  <si>
    <t>pack</t>
  </si>
  <si>
    <t>Sec</t>
  </si>
  <si>
    <t>Bands per FFT</t>
  </si>
  <si>
    <t>Low</t>
  </si>
  <si>
    <t>Mid</t>
  </si>
  <si>
    <t>High</t>
  </si>
  <si>
    <t>Total</t>
  </si>
  <si>
    <t>Bands</t>
  </si>
  <si>
    <t>Octaves</t>
  </si>
  <si>
    <t>Goal:</t>
  </si>
  <si>
    <t>Lo Freq:</t>
  </si>
  <si>
    <t>Hi Freq:</t>
  </si>
  <si>
    <t>Lo Range</t>
  </si>
  <si>
    <t>Mid Range</t>
  </si>
  <si>
    <t>Hi Range</t>
  </si>
  <si>
    <t>*</t>
  </si>
  <si>
    <t>C10</t>
  </si>
  <si>
    <t>F1</t>
  </si>
  <si>
    <t>Human Audible Range</t>
  </si>
  <si>
    <t>F2</t>
  </si>
  <si>
    <t>C6</t>
  </si>
  <si>
    <t>+1</t>
  </si>
  <si>
    <t>12 bands per octave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</si>
</sst>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 applyBorder="1"/>
    <xf numFmtId="164" fontId="0" fillId="2" borderId="2" xfId="0" applyNumberFormat="1" applyFill="1" applyBorder="1"/>
    <xf numFmtId="0" fontId="0" fillId="0" borderId="0" xfId="0" quotePrefix="1"/>
  </cellXfs>
  <cellStyles count="1">
    <cellStyle name="Normal" xfId="0" builtinId="0"/>
  </cellStyles>
  <dxfs count="2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CD0-2C4F-45B2-B7AF-F32653BF041C}">
  <dimension ref="A2:G9"/>
  <sheetViews>
    <sheetView tabSelected="1" workbookViewId="0">
      <selection activeCell="H10" sqref="H10"/>
    </sheetView>
  </sheetViews>
  <sheetFormatPr defaultRowHeight="15" x14ac:dyDescent="0.25"/>
  <cols>
    <col min="1" max="1" width="12.28515625" customWidth="1"/>
    <col min="2" max="2" width="9.140625" customWidth="1"/>
  </cols>
  <sheetData>
    <row r="2" spans="1:7" x14ac:dyDescent="0.25">
      <c r="A2" t="s">
        <v>46</v>
      </c>
      <c r="B2" t="s">
        <v>55</v>
      </c>
    </row>
    <row r="3" spans="1:7" x14ac:dyDescent="0.25">
      <c r="A3" t="s">
        <v>47</v>
      </c>
      <c r="B3" s="13">
        <v>43.65</v>
      </c>
      <c r="C3" s="13" t="s">
        <v>54</v>
      </c>
      <c r="D3" s="13"/>
      <c r="E3" s="13"/>
    </row>
    <row r="4" spans="1:7" x14ac:dyDescent="0.25">
      <c r="A4" t="s">
        <v>48</v>
      </c>
      <c r="B4" s="13">
        <v>16744</v>
      </c>
      <c r="C4" s="13" t="s">
        <v>53</v>
      </c>
      <c r="D4" s="13"/>
      <c r="E4" s="13"/>
      <c r="F4" t="s">
        <v>59</v>
      </c>
    </row>
    <row r="5" spans="1:7" x14ac:dyDescent="0.25">
      <c r="B5" s="13"/>
      <c r="C5" s="13"/>
      <c r="D5" s="13"/>
      <c r="E5" s="13"/>
    </row>
    <row r="6" spans="1:7" x14ac:dyDescent="0.25">
      <c r="A6" t="s">
        <v>49</v>
      </c>
      <c r="B6" s="13" t="s">
        <v>54</v>
      </c>
      <c r="C6" s="13">
        <v>43.65</v>
      </c>
      <c r="D6" s="13" t="s">
        <v>56</v>
      </c>
      <c r="E6" s="13">
        <v>174.62</v>
      </c>
      <c r="F6">
        <v>25</v>
      </c>
    </row>
    <row r="7" spans="1:7" x14ac:dyDescent="0.25">
      <c r="A7" t="s">
        <v>50</v>
      </c>
      <c r="B7" s="13" t="s">
        <v>56</v>
      </c>
      <c r="C7" s="13">
        <v>174.62</v>
      </c>
      <c r="D7" s="13" t="s">
        <v>57</v>
      </c>
      <c r="E7" s="13">
        <v>1046.52</v>
      </c>
      <c r="F7">
        <v>31</v>
      </c>
      <c r="G7" s="21" t="s">
        <v>58</v>
      </c>
    </row>
    <row r="8" spans="1:7" x14ac:dyDescent="0.25">
      <c r="A8" t="s">
        <v>51</v>
      </c>
      <c r="B8" s="13" t="s">
        <v>57</v>
      </c>
      <c r="C8" s="13">
        <v>1046.52</v>
      </c>
      <c r="D8" s="13" t="s">
        <v>53</v>
      </c>
      <c r="E8" s="13">
        <v>16744</v>
      </c>
      <c r="F8">
        <v>48</v>
      </c>
      <c r="G8" s="21" t="s">
        <v>58</v>
      </c>
    </row>
    <row r="9" spans="1:7" x14ac:dyDescent="0.25">
      <c r="F9">
        <f>SUM(F6:F8)</f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opLeftCell="A10" workbookViewId="0">
      <selection activeCell="G17" sqref="G17:G42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14</v>
      </c>
      <c r="C4" t="s">
        <v>35</v>
      </c>
    </row>
    <row r="5" spans="1:14" x14ac:dyDescent="0.25">
      <c r="A5" t="s">
        <v>0</v>
      </c>
      <c r="B5" s="2">
        <f>44100/B4</f>
        <v>3150</v>
      </c>
      <c r="C5" t="s">
        <v>1</v>
      </c>
      <c r="D5" t="s">
        <v>3</v>
      </c>
      <c r="K5">
        <v>2</v>
      </c>
      <c r="L5" t="s">
        <v>25</v>
      </c>
      <c r="N5">
        <v>5512.5</v>
      </c>
    </row>
    <row r="6" spans="1:14" x14ac:dyDescent="0.25">
      <c r="A6" t="s">
        <v>8</v>
      </c>
      <c r="B6" s="20">
        <f>I22</f>
        <v>43.654000000000003</v>
      </c>
      <c r="C6" t="s">
        <v>1</v>
      </c>
      <c r="D6" t="s">
        <v>31</v>
      </c>
      <c r="K6" s="13">
        <f>POWER(2,K5)</f>
        <v>4</v>
      </c>
      <c r="L6" t="s">
        <v>26</v>
      </c>
    </row>
    <row r="7" spans="1:14" x14ac:dyDescent="0.25">
      <c r="A7" t="s">
        <v>15</v>
      </c>
      <c r="B7" s="16">
        <f>K7</f>
        <v>174.61600000000001</v>
      </c>
      <c r="C7" t="s">
        <v>1</v>
      </c>
      <c r="D7" t="s">
        <v>32</v>
      </c>
      <c r="K7" s="13">
        <f>K6*B6</f>
        <v>174.61600000000001</v>
      </c>
      <c r="L7" t="s">
        <v>27</v>
      </c>
    </row>
    <row r="8" spans="1:14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4" ht="15.75" thickBot="1" x14ac:dyDescent="0.3">
      <c r="A9" t="s">
        <v>7</v>
      </c>
      <c r="B9" s="4">
        <f>K9</f>
        <v>25</v>
      </c>
      <c r="D9" t="s">
        <v>23</v>
      </c>
      <c r="G9" s="17" t="s">
        <v>24</v>
      </c>
      <c r="K9">
        <f>(K5*K8)+1</f>
        <v>25</v>
      </c>
      <c r="L9" t="s">
        <v>29</v>
      </c>
    </row>
    <row r="10" spans="1:14" x14ac:dyDescent="0.25">
      <c r="B10" s="19">
        <f>1*B8/B5</f>
        <v>0.32507936507936508</v>
      </c>
      <c r="C10" t="s">
        <v>38</v>
      </c>
      <c r="D10" t="s">
        <v>36</v>
      </c>
      <c r="G10" s="17"/>
    </row>
    <row r="12" spans="1:14" x14ac:dyDescent="0.25">
      <c r="A12" t="s">
        <v>9</v>
      </c>
      <c r="B12" s="12">
        <f>POWER(B7/B6,1/(B9-1))</f>
        <v>1.0594630943592953</v>
      </c>
      <c r="D12" t="s">
        <v>20</v>
      </c>
    </row>
    <row r="13" spans="1:14" x14ac:dyDescent="0.25">
      <c r="A13" t="s">
        <v>2</v>
      </c>
      <c r="B13">
        <f>B5/2</f>
        <v>1575</v>
      </c>
      <c r="C13" t="s">
        <v>1</v>
      </c>
      <c r="D13" t="s">
        <v>16</v>
      </c>
    </row>
    <row r="14" spans="1:14" x14ac:dyDescent="0.25">
      <c r="A14" t="s">
        <v>10</v>
      </c>
      <c r="B14">
        <f>B5/B8</f>
        <v>3.076171875</v>
      </c>
      <c r="C14" t="s">
        <v>1</v>
      </c>
      <c r="D14" t="s">
        <v>4</v>
      </c>
    </row>
    <row r="15" spans="1:14" x14ac:dyDescent="0.25">
      <c r="A15" t="s">
        <v>5</v>
      </c>
      <c r="B15">
        <f>B8/2-1</f>
        <v>511</v>
      </c>
      <c r="D15" t="s">
        <v>17</v>
      </c>
      <c r="L15" t="s">
        <v>39</v>
      </c>
    </row>
    <row r="16" spans="1:14" ht="15.75" thickBot="1" x14ac:dyDescent="0.3">
      <c r="M16" t="s">
        <v>44</v>
      </c>
      <c r="N16" t="s">
        <v>45</v>
      </c>
    </row>
    <row r="17" spans="2:14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12.518134218677549</v>
      </c>
      <c r="L17" t="s">
        <v>40</v>
      </c>
      <c r="M17">
        <f>B9</f>
        <v>25</v>
      </c>
      <c r="N17">
        <f>K5</f>
        <v>2</v>
      </c>
    </row>
    <row r="18" spans="2:14" x14ac:dyDescent="0.25">
      <c r="B18" s="5">
        <v>0</v>
      </c>
      <c r="C18" s="11">
        <f t="shared" ref="C18:C49" si="0">$B$6*POWER($B$12,B18)</f>
        <v>43.654000000000003</v>
      </c>
      <c r="D18" s="6">
        <f t="shared" ref="D18:D81" si="1">C18/$B$14</f>
        <v>14.191014603174605</v>
      </c>
      <c r="E18" s="14">
        <f>D18-((F19-E19)/2)</f>
        <v>13.756549424201358</v>
      </c>
      <c r="F18" s="15">
        <f>((D19-D18)/2)+D18</f>
        <v>14.612935423375959</v>
      </c>
      <c r="G18" s="10">
        <v>14</v>
      </c>
      <c r="H18" t="s">
        <v>52</v>
      </c>
      <c r="L18" t="s">
        <v>41</v>
      </c>
      <c r="M18">
        <f>'31 Bands (44K) (MidSplit)'!B9-1</f>
        <v>30.599999999999998</v>
      </c>
      <c r="N18">
        <f>'31 Bands (44K) (MidSplit)'!K5</f>
        <v>2.5499999999999998</v>
      </c>
    </row>
    <row r="19" spans="2:14" x14ac:dyDescent="0.25">
      <c r="B19" s="5">
        <f>B18+1</f>
        <v>1</v>
      </c>
      <c r="C19" s="11">
        <f t="shared" si="0"/>
        <v>46.249801921160682</v>
      </c>
      <c r="D19" s="6">
        <f t="shared" si="1"/>
        <v>15.034856243577314</v>
      </c>
      <c r="E19" s="14">
        <f>F18</f>
        <v>14.612935423375959</v>
      </c>
      <c r="F19" s="15">
        <f>((D20-D19)/2)+D19</f>
        <v>15.481865781322451</v>
      </c>
      <c r="G19" s="10">
        <f t="shared" ref="G19:G82" si="2">F19</f>
        <v>15.481865781322451</v>
      </c>
      <c r="L19" t="s">
        <v>42</v>
      </c>
      <c r="M19">
        <f>'48 Bands (44K) (HiSplit)'!B9-1</f>
        <v>48</v>
      </c>
      <c r="N19">
        <f>'48 Bands (44K) (HiSplit)'!K5</f>
        <v>4</v>
      </c>
    </row>
    <row r="20" spans="2:14" x14ac:dyDescent="0.25">
      <c r="B20" s="5">
        <f t="shared" ref="B20:B83" si="3">B19+1</f>
        <v>2</v>
      </c>
      <c r="C20" s="11">
        <f t="shared" si="0"/>
        <v>48.999958256897372</v>
      </c>
      <c r="D20" s="6">
        <f t="shared" si="1"/>
        <v>15.92887531906759</v>
      </c>
      <c r="E20" s="14">
        <f t="shared" ref="E20:E83" si="4">F19</f>
        <v>15.481865781322451</v>
      </c>
      <c r="F20" s="15">
        <f t="shared" ref="F20:F83" si="5">((D21-D20)/2)+D20</f>
        <v>16.402465427135176</v>
      </c>
      <c r="G20" s="10">
        <f t="shared" si="2"/>
        <v>16.402465427135176</v>
      </c>
    </row>
    <row r="21" spans="2:14" x14ac:dyDescent="0.25">
      <c r="B21" s="5">
        <f t="shared" si="3"/>
        <v>3</v>
      </c>
      <c r="C21" s="11">
        <f t="shared" si="0"/>
        <v>51.913647398328798</v>
      </c>
      <c r="D21" s="6">
        <f t="shared" si="1"/>
        <v>16.876055535202759</v>
      </c>
      <c r="E21" s="14">
        <f t="shared" si="4"/>
        <v>16.402465427135176</v>
      </c>
      <c r="F21" s="15">
        <f t="shared" si="5"/>
        <v>17.377806776553992</v>
      </c>
      <c r="G21" s="10">
        <f t="shared" si="2"/>
        <v>17.377806776553992</v>
      </c>
      <c r="L21" t="s">
        <v>43</v>
      </c>
      <c r="M21">
        <f>SUM(M17:M20)</f>
        <v>103.6</v>
      </c>
      <c r="N21">
        <f>SUM(N17:N20)</f>
        <v>8.5500000000000007</v>
      </c>
    </row>
    <row r="22" spans="2:14" x14ac:dyDescent="0.25">
      <c r="B22" s="5">
        <f t="shared" si="3"/>
        <v>4</v>
      </c>
      <c r="C22" s="11">
        <f t="shared" si="0"/>
        <v>55.000593512110797</v>
      </c>
      <c r="D22" s="6">
        <f t="shared" si="1"/>
        <v>17.879558017905225</v>
      </c>
      <c r="E22" s="14">
        <f t="shared" si="4"/>
        <v>17.377806776553992</v>
      </c>
      <c r="F22" s="15">
        <f t="shared" si="5"/>
        <v>18.411144940665821</v>
      </c>
      <c r="G22" s="10">
        <f t="shared" si="2"/>
        <v>18.411144940665821</v>
      </c>
      <c r="I22">
        <v>43.654000000000003</v>
      </c>
    </row>
    <row r="23" spans="2:14" x14ac:dyDescent="0.25">
      <c r="B23" s="5">
        <f t="shared" si="3"/>
        <v>5</v>
      </c>
      <c r="C23" s="11">
        <f t="shared" si="0"/>
        <v>58.271098993938686</v>
      </c>
      <c r="D23" s="6">
        <f t="shared" si="1"/>
        <v>18.942731863426417</v>
      </c>
      <c r="E23" s="14">
        <f t="shared" si="4"/>
        <v>18.411144940665821</v>
      </c>
      <c r="F23" s="15">
        <f t="shared" si="5"/>
        <v>19.505928589535294</v>
      </c>
      <c r="G23" s="10">
        <f t="shared" si="2"/>
        <v>19.505928589535294</v>
      </c>
    </row>
    <row r="24" spans="2:14" x14ac:dyDescent="0.25">
      <c r="B24" s="5">
        <f t="shared" si="3"/>
        <v>6</v>
      </c>
      <c r="C24" s="11">
        <f t="shared" si="0"/>
        <v>61.736078851835103</v>
      </c>
      <c r="D24" s="6">
        <f t="shared" si="1"/>
        <v>20.069125315644172</v>
      </c>
      <c r="E24" s="14">
        <f t="shared" si="4"/>
        <v>19.505928589535294</v>
      </c>
      <c r="F24" s="15">
        <f t="shared" si="5"/>
        <v>20.66581146182051</v>
      </c>
      <c r="G24" s="10">
        <f t="shared" si="2"/>
        <v>20.66581146182051</v>
      </c>
    </row>
    <row r="25" spans="2:14" x14ac:dyDescent="0.25">
      <c r="B25" s="5">
        <f t="shared" si="3"/>
        <v>7</v>
      </c>
      <c r="C25" s="11">
        <f t="shared" si="0"/>
        <v>65.407097133974673</v>
      </c>
      <c r="D25" s="6">
        <f t="shared" si="1"/>
        <v>21.262497607996846</v>
      </c>
      <c r="E25" s="14">
        <f t="shared" si="4"/>
        <v>20.66581146182051</v>
      </c>
      <c r="F25" s="15">
        <f t="shared" si="5"/>
        <v>21.894664558786147</v>
      </c>
      <c r="G25" s="10">
        <f t="shared" si="2"/>
        <v>21.894664558786147</v>
      </c>
    </row>
    <row r="26" spans="2:14" x14ac:dyDescent="0.25">
      <c r="B26" s="5">
        <f t="shared" si="3"/>
        <v>8</v>
      </c>
      <c r="C26" s="11">
        <f t="shared" si="0"/>
        <v>69.296405522619793</v>
      </c>
      <c r="D26" s="6">
        <f t="shared" si="1"/>
        <v>22.526831509575452</v>
      </c>
      <c r="E26" s="14">
        <f t="shared" si="4"/>
        <v>21.894664558786147</v>
      </c>
      <c r="F26" s="15">
        <f t="shared" si="5"/>
        <v>23.196589063410364</v>
      </c>
      <c r="G26" s="10">
        <f t="shared" si="2"/>
        <v>23.196589063410364</v>
      </c>
    </row>
    <row r="27" spans="2:14" x14ac:dyDescent="0.25">
      <c r="B27" s="5">
        <f t="shared" si="3"/>
        <v>9</v>
      </c>
      <c r="C27" s="11">
        <f t="shared" si="0"/>
        <v>73.416984222971323</v>
      </c>
      <c r="D27" s="6">
        <f t="shared" si="1"/>
        <v>23.866346617245281</v>
      </c>
      <c r="E27" s="14">
        <f t="shared" si="4"/>
        <v>23.196589063410364</v>
      </c>
      <c r="F27" s="15">
        <f t="shared" si="5"/>
        <v>24.57593002770173</v>
      </c>
      <c r="G27" s="10">
        <f t="shared" si="2"/>
        <v>24.57593002770173</v>
      </c>
    </row>
    <row r="28" spans="2:14" x14ac:dyDescent="0.25">
      <c r="B28" s="5">
        <f t="shared" si="3"/>
        <v>10</v>
      </c>
      <c r="C28" s="11">
        <f t="shared" si="0"/>
        <v>77.782585283396756</v>
      </c>
      <c r="D28" s="6">
        <f t="shared" si="1"/>
        <v>25.285513438158183</v>
      </c>
      <c r="E28" s="14">
        <f t="shared" si="4"/>
        <v>24.57593002770173</v>
      </c>
      <c r="F28" s="15">
        <f t="shared" si="5"/>
        <v>26.0372908739064</v>
      </c>
      <c r="G28" s="10">
        <f t="shared" si="2"/>
        <v>26.0372908739064</v>
      </c>
    </row>
    <row r="29" spans="2:14" x14ac:dyDescent="0.25">
      <c r="B29" s="5">
        <f t="shared" si="3"/>
        <v>11</v>
      </c>
      <c r="C29" s="11">
        <f t="shared" si="0"/>
        <v>82.407778491613328</v>
      </c>
      <c r="D29" s="6">
        <f t="shared" si="1"/>
        <v>26.789068309654617</v>
      </c>
      <c r="E29" s="14">
        <f t="shared" si="4"/>
        <v>26.0372908739064</v>
      </c>
      <c r="F29" s="15">
        <f t="shared" si="5"/>
        <v>27.585548758001913</v>
      </c>
      <c r="G29" s="10">
        <f t="shared" si="2"/>
        <v>27.585548758001913</v>
      </c>
    </row>
    <row r="30" spans="2:14" x14ac:dyDescent="0.25">
      <c r="B30" s="5">
        <f t="shared" si="3"/>
        <v>12</v>
      </c>
      <c r="C30" s="11">
        <f t="shared" si="0"/>
        <v>87.308000000000007</v>
      </c>
      <c r="D30" s="6">
        <f t="shared" si="1"/>
        <v>28.382029206349209</v>
      </c>
      <c r="E30" s="14">
        <f t="shared" si="4"/>
        <v>27.585548758001913</v>
      </c>
      <c r="F30" s="15">
        <f t="shared" si="5"/>
        <v>29.225870846751917</v>
      </c>
      <c r="G30" s="10">
        <f t="shared" si="2"/>
        <v>29.225870846751917</v>
      </c>
    </row>
    <row r="31" spans="2:14" x14ac:dyDescent="0.25">
      <c r="B31" s="5">
        <f t="shared" si="3"/>
        <v>13</v>
      </c>
      <c r="C31" s="11">
        <f t="shared" si="0"/>
        <v>92.499603842321363</v>
      </c>
      <c r="D31" s="6">
        <f t="shared" si="1"/>
        <v>30.069712487154629</v>
      </c>
      <c r="E31" s="14">
        <f t="shared" si="4"/>
        <v>29.225870846751917</v>
      </c>
      <c r="F31" s="15">
        <f t="shared" si="5"/>
        <v>30.963731562644909</v>
      </c>
      <c r="G31" s="10">
        <f t="shared" si="2"/>
        <v>30.963731562644909</v>
      </c>
    </row>
    <row r="32" spans="2:14" x14ac:dyDescent="0.25">
      <c r="B32" s="5">
        <f t="shared" si="3"/>
        <v>14</v>
      </c>
      <c r="C32" s="11">
        <f t="shared" si="0"/>
        <v>97.999916513794773</v>
      </c>
      <c r="D32" s="6">
        <f t="shared" si="1"/>
        <v>31.85775063813519</v>
      </c>
      <c r="E32" s="14">
        <f t="shared" si="4"/>
        <v>30.963731562644909</v>
      </c>
      <c r="F32" s="15">
        <f t="shared" si="5"/>
        <v>32.804930854270353</v>
      </c>
      <c r="G32" s="10">
        <f t="shared" si="2"/>
        <v>32.804930854270353</v>
      </c>
    </row>
    <row r="33" spans="2:7" x14ac:dyDescent="0.25">
      <c r="B33" s="5">
        <f t="shared" si="3"/>
        <v>15</v>
      </c>
      <c r="C33" s="11">
        <f t="shared" si="0"/>
        <v>103.8272947966576</v>
      </c>
      <c r="D33" s="6">
        <f t="shared" si="1"/>
        <v>33.752111070405519</v>
      </c>
      <c r="E33" s="14">
        <f t="shared" si="4"/>
        <v>32.804930854270353</v>
      </c>
      <c r="F33" s="15">
        <f t="shared" si="5"/>
        <v>34.755613553107992</v>
      </c>
      <c r="G33" s="10">
        <f t="shared" si="2"/>
        <v>34.755613553107992</v>
      </c>
    </row>
    <row r="34" spans="2:7" x14ac:dyDescent="0.25">
      <c r="B34" s="5">
        <f t="shared" si="3"/>
        <v>16</v>
      </c>
      <c r="C34" s="11">
        <f t="shared" si="0"/>
        <v>110.00118702422162</v>
      </c>
      <c r="D34" s="6">
        <f t="shared" si="1"/>
        <v>35.759116035810457</v>
      </c>
      <c r="E34" s="14">
        <f t="shared" si="4"/>
        <v>34.755613553107992</v>
      </c>
      <c r="F34" s="15">
        <f t="shared" si="5"/>
        <v>36.822289881331649</v>
      </c>
      <c r="G34" s="10">
        <f t="shared" si="2"/>
        <v>36.822289881331649</v>
      </c>
    </row>
    <row r="35" spans="2:7" x14ac:dyDescent="0.25">
      <c r="B35" s="5">
        <f t="shared" si="3"/>
        <v>17</v>
      </c>
      <c r="C35" s="11">
        <f t="shared" si="0"/>
        <v>116.54219798787739</v>
      </c>
      <c r="D35" s="6">
        <f t="shared" si="1"/>
        <v>37.885463726852841</v>
      </c>
      <c r="E35" s="14">
        <f t="shared" si="4"/>
        <v>36.822289881331649</v>
      </c>
      <c r="F35" s="15">
        <f t="shared" si="5"/>
        <v>39.011857179070596</v>
      </c>
      <c r="G35" s="10">
        <f t="shared" si="2"/>
        <v>39.011857179070596</v>
      </c>
    </row>
    <row r="36" spans="2:7" x14ac:dyDescent="0.25">
      <c r="B36" s="5">
        <f t="shared" si="3"/>
        <v>18</v>
      </c>
      <c r="C36" s="11">
        <f t="shared" si="0"/>
        <v>123.47215770367022</v>
      </c>
      <c r="D36" s="6">
        <f t="shared" si="1"/>
        <v>40.138250631288351</v>
      </c>
      <c r="E36" s="14">
        <f t="shared" si="4"/>
        <v>39.011857179070596</v>
      </c>
      <c r="F36" s="15">
        <f t="shared" si="5"/>
        <v>41.331622923641021</v>
      </c>
      <c r="G36" s="10">
        <f t="shared" si="2"/>
        <v>41.331622923641021</v>
      </c>
    </row>
    <row r="37" spans="2:7" x14ac:dyDescent="0.25">
      <c r="B37" s="5">
        <f t="shared" si="3"/>
        <v>19</v>
      </c>
      <c r="C37" s="11">
        <f t="shared" si="0"/>
        <v>130.81419426794935</v>
      </c>
      <c r="D37" s="6">
        <f t="shared" si="1"/>
        <v>42.524995215993691</v>
      </c>
      <c r="E37" s="14">
        <f t="shared" si="4"/>
        <v>41.331622923641021</v>
      </c>
      <c r="F37" s="15">
        <f t="shared" si="5"/>
        <v>43.789329117572294</v>
      </c>
      <c r="G37" s="10">
        <f t="shared" si="2"/>
        <v>43.789329117572294</v>
      </c>
    </row>
    <row r="38" spans="2:7" x14ac:dyDescent="0.25">
      <c r="B38" s="5">
        <f t="shared" si="3"/>
        <v>20</v>
      </c>
      <c r="C38" s="11">
        <f t="shared" si="0"/>
        <v>138.59281104523959</v>
      </c>
      <c r="D38" s="6">
        <f t="shared" si="1"/>
        <v>45.053663019150903</v>
      </c>
      <c r="E38" s="14">
        <f t="shared" si="4"/>
        <v>43.789329117572294</v>
      </c>
      <c r="F38" s="15">
        <f t="shared" si="5"/>
        <v>46.393178126820736</v>
      </c>
      <c r="G38" s="10">
        <f t="shared" si="2"/>
        <v>46.393178126820736</v>
      </c>
    </row>
    <row r="39" spans="2:7" x14ac:dyDescent="0.25">
      <c r="B39" s="5">
        <f t="shared" si="3"/>
        <v>21</v>
      </c>
      <c r="C39" s="11">
        <f t="shared" si="0"/>
        <v>146.83396844594267</v>
      </c>
      <c r="D39" s="6">
        <f t="shared" si="1"/>
        <v>47.732693234490569</v>
      </c>
      <c r="E39" s="14">
        <f t="shared" si="4"/>
        <v>46.393178126820736</v>
      </c>
      <c r="F39" s="15">
        <f t="shared" si="5"/>
        <v>49.151860055403475</v>
      </c>
      <c r="G39" s="10">
        <f t="shared" si="2"/>
        <v>49.151860055403475</v>
      </c>
    </row>
    <row r="40" spans="2:7" x14ac:dyDescent="0.25">
      <c r="B40" s="5">
        <f t="shared" si="3"/>
        <v>22</v>
      </c>
      <c r="C40" s="11">
        <f t="shared" si="0"/>
        <v>155.56517056679354</v>
      </c>
      <c r="D40" s="6">
        <f t="shared" si="1"/>
        <v>50.571026876316374</v>
      </c>
      <c r="E40" s="14">
        <f t="shared" si="4"/>
        <v>49.151860055403475</v>
      </c>
      <c r="F40" s="15">
        <f t="shared" si="5"/>
        <v>52.0745817478128</v>
      </c>
      <c r="G40" s="10">
        <f t="shared" si="2"/>
        <v>52.0745817478128</v>
      </c>
    </row>
    <row r="41" spans="2:7" x14ac:dyDescent="0.25">
      <c r="B41" s="5">
        <f t="shared" si="3"/>
        <v>23</v>
      </c>
      <c r="C41" s="11">
        <f t="shared" si="0"/>
        <v>164.81555698322666</v>
      </c>
      <c r="D41" s="6">
        <f t="shared" si="1"/>
        <v>53.578136619309234</v>
      </c>
      <c r="E41" s="14">
        <f t="shared" si="4"/>
        <v>52.0745817478128</v>
      </c>
      <c r="F41" s="15">
        <f t="shared" si="5"/>
        <v>55.171097516003826</v>
      </c>
      <c r="G41" s="10">
        <f t="shared" si="2"/>
        <v>55.171097516003826</v>
      </c>
    </row>
    <row r="42" spans="2:7" x14ac:dyDescent="0.25">
      <c r="B42" s="5">
        <f t="shared" si="3"/>
        <v>24</v>
      </c>
      <c r="C42" s="11">
        <f t="shared" si="0"/>
        <v>174.61600000000004</v>
      </c>
      <c r="D42" s="6">
        <f t="shared" si="1"/>
        <v>56.764058412698425</v>
      </c>
      <c r="E42" s="14">
        <f t="shared" si="4"/>
        <v>55.171097516003826</v>
      </c>
      <c r="F42" s="15">
        <f t="shared" si="5"/>
        <v>58.451741693503848</v>
      </c>
      <c r="G42" s="10">
        <f t="shared" si="2"/>
        <v>58.451741693503848</v>
      </c>
    </row>
    <row r="43" spans="2:7" x14ac:dyDescent="0.25">
      <c r="B43" s="5">
        <f t="shared" si="3"/>
        <v>25</v>
      </c>
      <c r="C43" s="11">
        <f t="shared" si="0"/>
        <v>184.99920768464276</v>
      </c>
      <c r="D43" s="6">
        <f t="shared" si="1"/>
        <v>60.139424974309264</v>
      </c>
      <c r="E43" s="14">
        <f t="shared" si="4"/>
        <v>58.451741693503848</v>
      </c>
      <c r="F43" s="15">
        <f t="shared" si="5"/>
        <v>61.927463125289819</v>
      </c>
      <c r="G43" s="10">
        <f t="shared" si="2"/>
        <v>61.927463125289819</v>
      </c>
    </row>
    <row r="44" spans="2:7" x14ac:dyDescent="0.25">
      <c r="B44" s="5">
        <f t="shared" si="3"/>
        <v>26</v>
      </c>
      <c r="C44" s="11">
        <f t="shared" si="0"/>
        <v>195.99983302758955</v>
      </c>
      <c r="D44" s="6">
        <f t="shared" si="1"/>
        <v>63.715501276270381</v>
      </c>
      <c r="E44" s="14">
        <f t="shared" si="4"/>
        <v>61.927463125289819</v>
      </c>
      <c r="F44" s="15">
        <f t="shared" si="5"/>
        <v>65.60986170854072</v>
      </c>
      <c r="G44" s="10">
        <f t="shared" si="2"/>
        <v>65.60986170854072</v>
      </c>
    </row>
    <row r="45" spans="2:7" x14ac:dyDescent="0.25">
      <c r="B45" s="5">
        <f t="shared" si="3"/>
        <v>27</v>
      </c>
      <c r="C45" s="11">
        <f t="shared" si="0"/>
        <v>207.65458959331528</v>
      </c>
      <c r="D45" s="6">
        <f t="shared" si="1"/>
        <v>67.504222140811066</v>
      </c>
      <c r="E45" s="14">
        <f t="shared" si="4"/>
        <v>65.60986170854072</v>
      </c>
      <c r="F45" s="15">
        <f t="shared" si="5"/>
        <v>69.511227106215983</v>
      </c>
      <c r="G45" s="10">
        <f t="shared" si="2"/>
        <v>69.511227106215983</v>
      </c>
    </row>
    <row r="46" spans="2:7" x14ac:dyDescent="0.25">
      <c r="B46" s="5">
        <f t="shared" si="3"/>
        <v>28</v>
      </c>
      <c r="C46" s="11">
        <f t="shared" si="0"/>
        <v>220.00237404844324</v>
      </c>
      <c r="D46" s="6">
        <f t="shared" si="1"/>
        <v>71.518232071620915</v>
      </c>
      <c r="E46" s="14">
        <f t="shared" si="4"/>
        <v>69.511227106215983</v>
      </c>
      <c r="F46" s="15">
        <f t="shared" si="5"/>
        <v>73.644579762663298</v>
      </c>
      <c r="G46" s="10">
        <f t="shared" si="2"/>
        <v>73.644579762663298</v>
      </c>
    </row>
    <row r="47" spans="2:7" x14ac:dyDescent="0.25">
      <c r="B47" s="5">
        <f t="shared" si="3"/>
        <v>29</v>
      </c>
      <c r="C47" s="11">
        <f t="shared" si="0"/>
        <v>233.08439597575477</v>
      </c>
      <c r="D47" s="6">
        <f t="shared" si="1"/>
        <v>75.770927453705681</v>
      </c>
      <c r="E47" s="14">
        <f t="shared" si="4"/>
        <v>73.644579762663298</v>
      </c>
      <c r="F47" s="15">
        <f t="shared" si="5"/>
        <v>78.023714358141206</v>
      </c>
      <c r="G47" s="10">
        <f t="shared" si="2"/>
        <v>78.023714358141206</v>
      </c>
    </row>
    <row r="48" spans="2:7" x14ac:dyDescent="0.25">
      <c r="B48" s="5">
        <f t="shared" si="3"/>
        <v>30</v>
      </c>
      <c r="C48" s="11">
        <f t="shared" si="0"/>
        <v>246.94431540734047</v>
      </c>
      <c r="D48" s="6">
        <f t="shared" si="1"/>
        <v>80.276501262576716</v>
      </c>
      <c r="E48" s="14">
        <f t="shared" si="4"/>
        <v>78.023714358141206</v>
      </c>
      <c r="F48" s="15">
        <f t="shared" si="5"/>
        <v>82.663245847282042</v>
      </c>
      <c r="G48" s="10">
        <f t="shared" si="2"/>
        <v>82.663245847282042</v>
      </c>
    </row>
    <row r="49" spans="2:9" x14ac:dyDescent="0.25">
      <c r="B49" s="5">
        <f t="shared" si="3"/>
        <v>31</v>
      </c>
      <c r="C49" s="11">
        <f t="shared" si="0"/>
        <v>261.62838853589869</v>
      </c>
      <c r="D49" s="6">
        <f t="shared" si="1"/>
        <v>85.049990431987382</v>
      </c>
      <c r="E49" s="14">
        <f t="shared" si="4"/>
        <v>82.663245847282042</v>
      </c>
      <c r="F49" s="15">
        <f t="shared" si="5"/>
        <v>87.578658235144601</v>
      </c>
      <c r="G49" s="10">
        <f t="shared" si="2"/>
        <v>87.578658235144601</v>
      </c>
    </row>
    <row r="50" spans="2:9" x14ac:dyDescent="0.25">
      <c r="B50" s="5">
        <f t="shared" si="3"/>
        <v>32</v>
      </c>
      <c r="C50" s="11">
        <f t="shared" ref="C50:C81" si="6">$B$6*POWER($B$12,B50)</f>
        <v>277.18562209047923</v>
      </c>
      <c r="D50" s="6">
        <f t="shared" si="1"/>
        <v>90.107326038301821</v>
      </c>
      <c r="E50" s="14">
        <f t="shared" si="4"/>
        <v>87.578658235144601</v>
      </c>
      <c r="F50" s="15">
        <f t="shared" si="5"/>
        <v>92.786356253641486</v>
      </c>
      <c r="G50" s="10">
        <f t="shared" si="2"/>
        <v>92.786356253641486</v>
      </c>
    </row>
    <row r="51" spans="2:9" x14ac:dyDescent="0.25">
      <c r="B51" s="5">
        <f t="shared" si="3"/>
        <v>33</v>
      </c>
      <c r="C51" s="11">
        <f t="shared" si="6"/>
        <v>293.66793689188535</v>
      </c>
      <c r="D51" s="6">
        <f t="shared" si="1"/>
        <v>95.465386468981137</v>
      </c>
      <c r="E51" s="14">
        <f t="shared" si="4"/>
        <v>92.786356253641486</v>
      </c>
      <c r="F51" s="15">
        <f t="shared" si="5"/>
        <v>98.30372011080695</v>
      </c>
      <c r="G51" s="10">
        <f t="shared" si="2"/>
        <v>98.30372011080695</v>
      </c>
    </row>
    <row r="52" spans="2:9" x14ac:dyDescent="0.25">
      <c r="B52" s="5">
        <f t="shared" si="3"/>
        <v>34</v>
      </c>
      <c r="C52" s="11">
        <f t="shared" si="6"/>
        <v>311.13034113358708</v>
      </c>
      <c r="D52" s="6">
        <f t="shared" si="1"/>
        <v>101.14205375263275</v>
      </c>
      <c r="E52" s="14">
        <f t="shared" si="4"/>
        <v>98.30372011080695</v>
      </c>
      <c r="F52" s="15">
        <f t="shared" si="5"/>
        <v>104.14916349562563</v>
      </c>
      <c r="G52" s="10">
        <f t="shared" si="2"/>
        <v>104.14916349562563</v>
      </c>
    </row>
    <row r="53" spans="2:9" x14ac:dyDescent="0.25">
      <c r="B53" s="5">
        <f t="shared" si="3"/>
        <v>35</v>
      </c>
      <c r="C53" s="11">
        <f t="shared" si="6"/>
        <v>329.63111396645337</v>
      </c>
      <c r="D53" s="6">
        <f t="shared" si="1"/>
        <v>107.1562732386185</v>
      </c>
      <c r="E53" s="14">
        <f t="shared" si="4"/>
        <v>104.14916349562563</v>
      </c>
      <c r="F53" s="15">
        <f t="shared" si="5"/>
        <v>110.34219503200769</v>
      </c>
      <c r="G53" s="10">
        <f t="shared" si="2"/>
        <v>110.34219503200769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349.2320000000002</v>
      </c>
      <c r="D54" s="6">
        <f t="shared" si="1"/>
        <v>113.52811682539689</v>
      </c>
      <c r="E54" s="14">
        <f t="shared" si="4"/>
        <v>110.34219503200769</v>
      </c>
      <c r="F54" s="15">
        <f t="shared" si="5"/>
        <v>116.90348338700771</v>
      </c>
      <c r="G54" s="10">
        <f t="shared" si="2"/>
        <v>116.90348338700771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369.99841536928551</v>
      </c>
      <c r="D55" s="6">
        <f t="shared" si="1"/>
        <v>120.27884994861853</v>
      </c>
      <c r="E55" s="14">
        <f t="shared" si="4"/>
        <v>116.90348338700771</v>
      </c>
      <c r="F55" s="15">
        <f t="shared" si="5"/>
        <v>123.85492625057965</v>
      </c>
      <c r="G55" s="10">
        <f t="shared" si="2"/>
        <v>123.85492625057965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391.99966605517915</v>
      </c>
      <c r="D56" s="6">
        <f t="shared" si="1"/>
        <v>127.43100255254078</v>
      </c>
      <c r="E56" s="14">
        <f t="shared" si="4"/>
        <v>123.85492625057965</v>
      </c>
      <c r="F56" s="15">
        <f t="shared" si="5"/>
        <v>131.21972341708147</v>
      </c>
      <c r="G56" s="10">
        <f t="shared" si="2"/>
        <v>131.21972341708147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415.30917918663056</v>
      </c>
      <c r="D57" s="6">
        <f t="shared" si="1"/>
        <v>135.00844428162213</v>
      </c>
      <c r="E57" s="14">
        <f t="shared" si="4"/>
        <v>131.21972341708147</v>
      </c>
      <c r="F57" s="15">
        <f t="shared" si="5"/>
        <v>139.022454212432</v>
      </c>
      <c r="G57" s="10">
        <f t="shared" si="2"/>
        <v>139.022454212432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440.00474809688654</v>
      </c>
      <c r="D58" s="6">
        <f t="shared" si="1"/>
        <v>143.03646414324186</v>
      </c>
      <c r="E58" s="14">
        <f t="shared" si="4"/>
        <v>139.022454212432</v>
      </c>
      <c r="F58" s="15">
        <f t="shared" si="5"/>
        <v>147.28915952532662</v>
      </c>
      <c r="G58" s="10">
        <f t="shared" si="2"/>
        <v>147.28915952532662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466.16879195150972</v>
      </c>
      <c r="D59" s="6">
        <f t="shared" si="1"/>
        <v>151.54185490741142</v>
      </c>
      <c r="E59" s="14">
        <f t="shared" si="4"/>
        <v>147.28915952532662</v>
      </c>
      <c r="F59" s="15">
        <f t="shared" si="5"/>
        <v>156.04742871628241</v>
      </c>
      <c r="G59" s="10">
        <f t="shared" si="2"/>
        <v>156.04742871628241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493.88863081468094</v>
      </c>
      <c r="D60" s="6">
        <f t="shared" si="1"/>
        <v>160.55300252515343</v>
      </c>
      <c r="E60" s="14">
        <f t="shared" si="4"/>
        <v>156.04742871628241</v>
      </c>
      <c r="F60" s="15">
        <f t="shared" si="5"/>
        <v>165.32649169456414</v>
      </c>
      <c r="G60" s="10">
        <f t="shared" si="2"/>
        <v>165.32649169456414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523.25677707179761</v>
      </c>
      <c r="D61" s="6">
        <f t="shared" si="1"/>
        <v>170.09998086397485</v>
      </c>
      <c r="E61" s="14">
        <f t="shared" si="4"/>
        <v>165.32649169456414</v>
      </c>
      <c r="F61" s="15">
        <f t="shared" si="5"/>
        <v>175.15731647028923</v>
      </c>
      <c r="G61" s="10">
        <f t="shared" si="2"/>
        <v>175.15731647028923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554.37124418095846</v>
      </c>
      <c r="D62" s="6">
        <f t="shared" si="1"/>
        <v>180.21465207660364</v>
      </c>
      <c r="E62" s="14">
        <f t="shared" si="4"/>
        <v>175.15731647028923</v>
      </c>
      <c r="F62" s="15">
        <f t="shared" si="5"/>
        <v>185.57271250728297</v>
      </c>
      <c r="G62" s="10">
        <f t="shared" si="2"/>
        <v>185.57271250728297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587.33587378377069</v>
      </c>
      <c r="D63" s="6">
        <f t="shared" si="1"/>
        <v>190.93077293796227</v>
      </c>
      <c r="E63" s="14">
        <f t="shared" si="4"/>
        <v>185.57271250728297</v>
      </c>
      <c r="F63" s="15">
        <f t="shared" si="5"/>
        <v>196.60744022161393</v>
      </c>
      <c r="G63" s="10">
        <f t="shared" si="2"/>
        <v>196.60744022161393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622.26068226717439</v>
      </c>
      <c r="D64" s="6">
        <f t="shared" si="1"/>
        <v>202.28410750526558</v>
      </c>
      <c r="E64" s="14">
        <f t="shared" si="4"/>
        <v>196.60744022161393</v>
      </c>
      <c r="F64" s="15">
        <f t="shared" si="5"/>
        <v>208.29832699125129</v>
      </c>
      <c r="G64" s="10">
        <f t="shared" si="2"/>
        <v>208.29832699125129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659.26222793290674</v>
      </c>
      <c r="D65" s="6">
        <f t="shared" si="1"/>
        <v>214.31254647723699</v>
      </c>
      <c r="E65" s="14">
        <f t="shared" si="4"/>
        <v>208.29832699125129</v>
      </c>
      <c r="F65" s="15">
        <f t="shared" si="5"/>
        <v>220.68439006401539</v>
      </c>
      <c r="G65" s="10">
        <f t="shared" si="2"/>
        <v>220.68439006401539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698.4640000000004</v>
      </c>
      <c r="D66" s="6">
        <f t="shared" si="1"/>
        <v>227.05623365079379</v>
      </c>
      <c r="E66" s="14">
        <f t="shared" si="4"/>
        <v>220.68439006401539</v>
      </c>
      <c r="F66" s="15">
        <f t="shared" si="5"/>
        <v>233.80696677401545</v>
      </c>
      <c r="G66" s="10">
        <f t="shared" si="2"/>
        <v>233.80696677401545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739.99683073857125</v>
      </c>
      <c r="D67" s="6">
        <f t="shared" si="1"/>
        <v>240.55769989723714</v>
      </c>
      <c r="E67" s="14">
        <f t="shared" si="4"/>
        <v>233.80696677401545</v>
      </c>
      <c r="F67" s="15">
        <f t="shared" si="5"/>
        <v>247.70985250115936</v>
      </c>
      <c r="G67" s="10">
        <f t="shared" si="2"/>
        <v>247.70985250115936</v>
      </c>
    </row>
    <row r="68" spans="2:9" x14ac:dyDescent="0.25">
      <c r="B68" s="5">
        <f t="shared" si="3"/>
        <v>50</v>
      </c>
      <c r="C68" s="11">
        <f t="shared" si="6"/>
        <v>783.99933211035841</v>
      </c>
      <c r="D68" s="6">
        <f t="shared" si="1"/>
        <v>254.86200510508158</v>
      </c>
      <c r="E68" s="14">
        <f t="shared" si="4"/>
        <v>247.70985250115936</v>
      </c>
      <c r="F68" s="15">
        <f t="shared" si="5"/>
        <v>262.43944683416294</v>
      </c>
      <c r="G68" s="10">
        <f t="shared" si="2"/>
        <v>262.43944683416294</v>
      </c>
    </row>
    <row r="69" spans="2:9" x14ac:dyDescent="0.25">
      <c r="B69" s="5">
        <f t="shared" si="3"/>
        <v>51</v>
      </c>
      <c r="C69" s="11">
        <f t="shared" si="6"/>
        <v>830.61835837326123</v>
      </c>
      <c r="D69" s="6">
        <f t="shared" si="1"/>
        <v>270.01688856324427</v>
      </c>
      <c r="E69" s="14">
        <f t="shared" si="4"/>
        <v>262.43944683416294</v>
      </c>
      <c r="F69" s="15">
        <f t="shared" si="5"/>
        <v>278.04490842486399</v>
      </c>
      <c r="G69" s="10">
        <f t="shared" si="2"/>
        <v>278.04490842486399</v>
      </c>
    </row>
    <row r="70" spans="2:9" x14ac:dyDescent="0.25">
      <c r="B70" s="5">
        <f t="shared" si="3"/>
        <v>52</v>
      </c>
      <c r="C70" s="11">
        <f t="shared" si="6"/>
        <v>880.0094961937732</v>
      </c>
      <c r="D70" s="6">
        <f t="shared" si="1"/>
        <v>286.07292828648372</v>
      </c>
      <c r="E70" s="14">
        <f t="shared" si="4"/>
        <v>278.04490842486399</v>
      </c>
      <c r="F70" s="15">
        <f t="shared" si="5"/>
        <v>294.57831905065325</v>
      </c>
      <c r="G70" s="10">
        <f t="shared" si="2"/>
        <v>294.57831905065325</v>
      </c>
    </row>
    <row r="71" spans="2:9" x14ac:dyDescent="0.25">
      <c r="B71" s="5">
        <f t="shared" si="3"/>
        <v>53</v>
      </c>
      <c r="C71" s="11">
        <f t="shared" si="6"/>
        <v>932.33758390301944</v>
      </c>
      <c r="D71" s="6">
        <f t="shared" si="1"/>
        <v>303.08370981482284</v>
      </c>
      <c r="E71" s="14">
        <f t="shared" si="4"/>
        <v>294.57831905065325</v>
      </c>
      <c r="F71" s="15">
        <f t="shared" si="5"/>
        <v>312.09485743256488</v>
      </c>
      <c r="G71" s="10">
        <f t="shared" si="2"/>
        <v>312.09485743256488</v>
      </c>
    </row>
    <row r="72" spans="2:9" x14ac:dyDescent="0.25">
      <c r="B72" s="5">
        <f t="shared" si="3"/>
        <v>54</v>
      </c>
      <c r="C72" s="11">
        <f t="shared" si="6"/>
        <v>987.7772616293621</v>
      </c>
      <c r="D72" s="6">
        <f t="shared" si="1"/>
        <v>321.10600505030692</v>
      </c>
      <c r="E72" s="14">
        <f t="shared" si="4"/>
        <v>312.09485743256488</v>
      </c>
      <c r="F72" s="15">
        <f t="shared" si="5"/>
        <v>330.65298338912828</v>
      </c>
      <c r="G72" s="10">
        <f t="shared" si="2"/>
        <v>330.65298338912828</v>
      </c>
    </row>
    <row r="73" spans="2:9" x14ac:dyDescent="0.25">
      <c r="B73" s="5">
        <f t="shared" si="3"/>
        <v>55</v>
      </c>
      <c r="C73" s="11">
        <f t="shared" si="6"/>
        <v>1046.5135541435952</v>
      </c>
      <c r="D73" s="6">
        <f t="shared" si="1"/>
        <v>340.1999617279497</v>
      </c>
      <c r="E73" s="14">
        <f t="shared" si="4"/>
        <v>330.65298338912828</v>
      </c>
      <c r="F73" s="15">
        <f t="shared" si="5"/>
        <v>350.31463294057858</v>
      </c>
      <c r="G73" s="10">
        <f t="shared" si="2"/>
        <v>350.31463294057858</v>
      </c>
    </row>
    <row r="74" spans="2:9" x14ac:dyDescent="0.25">
      <c r="B74" s="5">
        <f t="shared" si="3"/>
        <v>56</v>
      </c>
      <c r="C74" s="11">
        <f t="shared" si="6"/>
        <v>1108.7424883619174</v>
      </c>
      <c r="D74" s="6">
        <f t="shared" si="1"/>
        <v>360.4293041532074</v>
      </c>
      <c r="E74" s="14">
        <f t="shared" si="4"/>
        <v>350.31463294057858</v>
      </c>
      <c r="F74" s="15">
        <f t="shared" si="5"/>
        <v>371.14542501456606</v>
      </c>
      <c r="G74" s="10">
        <f t="shared" si="2"/>
        <v>371.14542501456606</v>
      </c>
    </row>
    <row r="75" spans="2:9" x14ac:dyDescent="0.25">
      <c r="B75" s="5">
        <f t="shared" si="3"/>
        <v>57</v>
      </c>
      <c r="C75" s="11">
        <f t="shared" si="6"/>
        <v>1174.6717475675418</v>
      </c>
      <c r="D75" s="6">
        <f t="shared" si="1"/>
        <v>381.86154587592472</v>
      </c>
      <c r="E75" s="14">
        <f t="shared" si="4"/>
        <v>371.14542501456606</v>
      </c>
      <c r="F75" s="15">
        <f t="shared" si="5"/>
        <v>393.21488044322791</v>
      </c>
      <c r="G75" s="10">
        <f t="shared" si="2"/>
        <v>393.21488044322791</v>
      </c>
    </row>
    <row r="76" spans="2:9" x14ac:dyDescent="0.25">
      <c r="B76" s="5">
        <f t="shared" si="3"/>
        <v>58</v>
      </c>
      <c r="C76" s="11">
        <f t="shared" si="6"/>
        <v>1244.5213645343488</v>
      </c>
      <c r="D76" s="6">
        <f t="shared" si="1"/>
        <v>404.56821501053116</v>
      </c>
      <c r="E76" s="14">
        <f t="shared" si="4"/>
        <v>393.21488044322791</v>
      </c>
      <c r="F76" s="15">
        <f t="shared" si="5"/>
        <v>416.59665398250263</v>
      </c>
      <c r="G76" s="10">
        <f t="shared" si="2"/>
        <v>416.59665398250263</v>
      </c>
    </row>
    <row r="77" spans="2:9" x14ac:dyDescent="0.25">
      <c r="B77" s="5">
        <f t="shared" si="3"/>
        <v>59</v>
      </c>
      <c r="C77" s="11">
        <f t="shared" si="6"/>
        <v>1318.5244558658139</v>
      </c>
      <c r="D77" s="6">
        <f t="shared" si="1"/>
        <v>428.6250929544741</v>
      </c>
      <c r="E77" s="14">
        <f t="shared" si="4"/>
        <v>416.59665398250263</v>
      </c>
      <c r="F77" s="15">
        <f t="shared" si="5"/>
        <v>441.36878012803083</v>
      </c>
      <c r="G77" s="10">
        <f t="shared" si="2"/>
        <v>441.36878012803083</v>
      </c>
    </row>
    <row r="78" spans="2:9" x14ac:dyDescent="0.25">
      <c r="B78" s="5">
        <f t="shared" si="3"/>
        <v>60</v>
      </c>
      <c r="C78" s="11">
        <f t="shared" si="6"/>
        <v>1396.9280000000008</v>
      </c>
      <c r="D78" s="6">
        <f t="shared" si="1"/>
        <v>454.11246730158757</v>
      </c>
      <c r="E78" s="14">
        <f t="shared" si="4"/>
        <v>441.36878012803083</v>
      </c>
      <c r="F78" s="15">
        <f t="shared" si="5"/>
        <v>467.6139335480309</v>
      </c>
      <c r="G78" s="10">
        <f t="shared" si="2"/>
        <v>467.6139335480309</v>
      </c>
    </row>
    <row r="79" spans="2:9" x14ac:dyDescent="0.25">
      <c r="B79" s="5">
        <f t="shared" si="3"/>
        <v>61</v>
      </c>
      <c r="C79" s="11">
        <f t="shared" si="6"/>
        <v>1479.9936614771425</v>
      </c>
      <c r="D79" s="6">
        <f t="shared" si="1"/>
        <v>481.11539979447429</v>
      </c>
      <c r="E79" s="14">
        <f t="shared" si="4"/>
        <v>467.6139335480309</v>
      </c>
      <c r="F79" s="15">
        <f t="shared" si="5"/>
        <v>495.41970500231878</v>
      </c>
      <c r="G79" s="10">
        <f t="shared" si="2"/>
        <v>495.41970500231878</v>
      </c>
    </row>
    <row r="80" spans="2:9" x14ac:dyDescent="0.25">
      <c r="B80" s="5">
        <f t="shared" si="3"/>
        <v>62</v>
      </c>
      <c r="C80" s="11">
        <f t="shared" si="6"/>
        <v>1567.9986642207173</v>
      </c>
      <c r="D80" s="6">
        <f t="shared" si="1"/>
        <v>509.72401021016333</v>
      </c>
      <c r="E80" s="14">
        <f t="shared" si="4"/>
        <v>495.41970500231878</v>
      </c>
      <c r="F80" s="15">
        <f t="shared" si="5"/>
        <v>524.87889366832587</v>
      </c>
      <c r="G80" s="10">
        <f t="shared" si="2"/>
        <v>524.87889366832587</v>
      </c>
    </row>
    <row r="81" spans="2:7" x14ac:dyDescent="0.25">
      <c r="B81" s="5">
        <f t="shared" si="3"/>
        <v>63</v>
      </c>
      <c r="C81" s="11">
        <f t="shared" si="6"/>
        <v>1661.2367167465225</v>
      </c>
      <c r="D81" s="6">
        <f t="shared" si="1"/>
        <v>540.03377712648853</v>
      </c>
      <c r="E81" s="14">
        <f t="shared" si="4"/>
        <v>524.87889366832587</v>
      </c>
      <c r="F81" s="15">
        <f t="shared" si="5"/>
        <v>556.08981684972809</v>
      </c>
      <c r="G81" s="10">
        <f t="shared" si="2"/>
        <v>556.08981684972809</v>
      </c>
    </row>
    <row r="82" spans="2:7" x14ac:dyDescent="0.25">
      <c r="B82" s="5">
        <f t="shared" si="3"/>
        <v>64</v>
      </c>
      <c r="C82" s="11">
        <f t="shared" ref="C82:C113" si="7">$B$6*POWER($B$12,B82)</f>
        <v>1760.0189923875469</v>
      </c>
      <c r="D82" s="6">
        <f t="shared" ref="D82:D116" si="8">C82/$B$14</f>
        <v>572.14585657296766</v>
      </c>
      <c r="E82" s="14">
        <f t="shared" si="4"/>
        <v>556.08981684972809</v>
      </c>
      <c r="F82" s="15">
        <f t="shared" si="5"/>
        <v>589.15663810130673</v>
      </c>
      <c r="G82" s="10">
        <f t="shared" si="2"/>
        <v>589.15663810130673</v>
      </c>
    </row>
    <row r="83" spans="2:7" x14ac:dyDescent="0.25">
      <c r="B83" s="5">
        <f t="shared" si="3"/>
        <v>65</v>
      </c>
      <c r="C83" s="11">
        <f t="shared" si="7"/>
        <v>1864.6751678060396</v>
      </c>
      <c r="D83" s="6">
        <f t="shared" si="8"/>
        <v>606.16741962964591</v>
      </c>
      <c r="E83" s="14">
        <f t="shared" si="4"/>
        <v>589.15663810130673</v>
      </c>
      <c r="F83" s="15">
        <f t="shared" si="5"/>
        <v>624.18971486512987</v>
      </c>
      <c r="G83" s="10">
        <f t="shared" ref="G83:G116" si="9">F83</f>
        <v>624.18971486512987</v>
      </c>
    </row>
    <row r="84" spans="2:7" x14ac:dyDescent="0.25">
      <c r="B84" s="5">
        <f t="shared" ref="B84:B116" si="10">B83+1</f>
        <v>66</v>
      </c>
      <c r="C84" s="11">
        <f t="shared" si="7"/>
        <v>1975.5545232587244</v>
      </c>
      <c r="D84" s="6">
        <f t="shared" si="8"/>
        <v>642.21201010061395</v>
      </c>
      <c r="E84" s="14">
        <f t="shared" ref="E84:E116" si="11">F83</f>
        <v>624.18971486512987</v>
      </c>
      <c r="F84" s="15">
        <f t="shared" ref="F84:F116" si="12">((D85-D84)/2)+D84</f>
        <v>661.30596677825679</v>
      </c>
      <c r="G84" s="10">
        <f t="shared" si="9"/>
        <v>661.30596677825679</v>
      </c>
    </row>
    <row r="85" spans="2:7" x14ac:dyDescent="0.25">
      <c r="B85" s="5">
        <f t="shared" si="10"/>
        <v>67</v>
      </c>
      <c r="C85" s="11">
        <f t="shared" si="7"/>
        <v>2093.0271082871909</v>
      </c>
      <c r="D85" s="6">
        <f t="shared" si="8"/>
        <v>680.39992345589951</v>
      </c>
      <c r="E85" s="14">
        <f t="shared" si="11"/>
        <v>661.30596677825679</v>
      </c>
      <c r="F85" s="15">
        <f t="shared" si="12"/>
        <v>700.62926588115715</v>
      </c>
      <c r="G85" s="10">
        <f t="shared" si="9"/>
        <v>700.62926588115715</v>
      </c>
    </row>
    <row r="86" spans="2:7" x14ac:dyDescent="0.25">
      <c r="B86" s="5">
        <f t="shared" si="10"/>
        <v>68</v>
      </c>
      <c r="C86" s="11">
        <f t="shared" si="7"/>
        <v>2217.4849767238347</v>
      </c>
      <c r="D86" s="6">
        <f t="shared" si="8"/>
        <v>720.85860830641479</v>
      </c>
      <c r="E86" s="14">
        <f t="shared" si="11"/>
        <v>700.62926588115715</v>
      </c>
      <c r="F86" s="15">
        <f t="shared" si="12"/>
        <v>742.29085002913212</v>
      </c>
      <c r="G86" s="10">
        <f t="shared" si="9"/>
        <v>742.29085002913212</v>
      </c>
    </row>
    <row r="87" spans="2:7" x14ac:dyDescent="0.25">
      <c r="B87" s="5">
        <f t="shared" si="10"/>
        <v>69</v>
      </c>
      <c r="C87" s="11">
        <f t="shared" si="7"/>
        <v>2349.3434951350837</v>
      </c>
      <c r="D87" s="6">
        <f t="shared" si="8"/>
        <v>763.72309175184944</v>
      </c>
      <c r="E87" s="14">
        <f t="shared" si="11"/>
        <v>742.29085002913212</v>
      </c>
      <c r="F87" s="15">
        <f t="shared" si="12"/>
        <v>786.42976088645594</v>
      </c>
      <c r="G87" s="10">
        <f t="shared" si="9"/>
        <v>786.42976088645594</v>
      </c>
    </row>
    <row r="88" spans="2:7" x14ac:dyDescent="0.25">
      <c r="B88" s="5">
        <f t="shared" si="10"/>
        <v>70</v>
      </c>
      <c r="C88" s="11">
        <f t="shared" si="7"/>
        <v>2489.042729068698</v>
      </c>
      <c r="D88" s="6">
        <f t="shared" si="8"/>
        <v>809.13643002106244</v>
      </c>
      <c r="E88" s="14">
        <f t="shared" si="11"/>
        <v>786.42976088645594</v>
      </c>
      <c r="F88" s="15">
        <f t="shared" si="12"/>
        <v>833.19330796500526</v>
      </c>
      <c r="G88" s="10">
        <f t="shared" si="9"/>
        <v>833.19330796500526</v>
      </c>
    </row>
    <row r="89" spans="2:7" x14ac:dyDescent="0.25">
      <c r="B89" s="5">
        <f t="shared" si="10"/>
        <v>71</v>
      </c>
      <c r="C89" s="11">
        <f t="shared" si="7"/>
        <v>2637.0489117316279</v>
      </c>
      <c r="D89" s="6">
        <f t="shared" si="8"/>
        <v>857.2501859089482</v>
      </c>
      <c r="E89" s="14">
        <f t="shared" si="11"/>
        <v>833.19330796500526</v>
      </c>
      <c r="F89" s="15">
        <f t="shared" si="12"/>
        <v>882.73756025606178</v>
      </c>
      <c r="G89" s="10">
        <f t="shared" si="9"/>
        <v>882.73756025606178</v>
      </c>
    </row>
    <row r="90" spans="2:7" x14ac:dyDescent="0.25">
      <c r="B90" s="5">
        <f t="shared" si="10"/>
        <v>72</v>
      </c>
      <c r="C90" s="11">
        <f t="shared" si="7"/>
        <v>2793.8560000000025</v>
      </c>
      <c r="D90" s="6">
        <f t="shared" si="8"/>
        <v>908.22493460317537</v>
      </c>
      <c r="E90" s="14">
        <f t="shared" si="11"/>
        <v>882.73756025606178</v>
      </c>
      <c r="F90" s="15">
        <f t="shared" si="12"/>
        <v>935.22786709606203</v>
      </c>
      <c r="G90" s="10">
        <f t="shared" si="9"/>
        <v>935.22786709606203</v>
      </c>
    </row>
    <row r="91" spans="2:7" x14ac:dyDescent="0.25">
      <c r="B91" s="5">
        <f t="shared" si="10"/>
        <v>73</v>
      </c>
      <c r="C91" s="11">
        <f t="shared" si="7"/>
        <v>2959.9873229542859</v>
      </c>
      <c r="D91" s="6">
        <f t="shared" si="8"/>
        <v>962.2307995889488</v>
      </c>
      <c r="E91" s="14">
        <f t="shared" si="11"/>
        <v>935.22786709606203</v>
      </c>
      <c r="F91" s="15">
        <f t="shared" si="12"/>
        <v>990.83941000463778</v>
      </c>
      <c r="G91" s="10">
        <f t="shared" si="9"/>
        <v>990.83941000463778</v>
      </c>
    </row>
    <row r="92" spans="2:7" x14ac:dyDescent="0.25">
      <c r="B92" s="5">
        <f t="shared" si="10"/>
        <v>74</v>
      </c>
      <c r="C92" s="11">
        <f t="shared" si="7"/>
        <v>3135.9973284414345</v>
      </c>
      <c r="D92" s="6">
        <f t="shared" si="8"/>
        <v>1019.4480204203267</v>
      </c>
      <c r="E92" s="14">
        <f t="shared" si="11"/>
        <v>990.83941000463778</v>
      </c>
      <c r="F92" s="15">
        <f t="shared" si="12"/>
        <v>1049.7577873366522</v>
      </c>
      <c r="G92" s="10">
        <f t="shared" si="9"/>
        <v>1049.7577873366522</v>
      </c>
    </row>
    <row r="93" spans="2:7" x14ac:dyDescent="0.25">
      <c r="B93" s="5">
        <f t="shared" si="10"/>
        <v>75</v>
      </c>
      <c r="C93" s="11">
        <f t="shared" si="7"/>
        <v>3322.4734334930463</v>
      </c>
      <c r="D93" s="6">
        <f t="shared" si="8"/>
        <v>1080.0675542529775</v>
      </c>
      <c r="E93" s="14">
        <f t="shared" si="11"/>
        <v>1049.7577873366522</v>
      </c>
      <c r="F93" s="15">
        <f t="shared" si="12"/>
        <v>1112.1796336994564</v>
      </c>
      <c r="G93" s="10">
        <f t="shared" si="9"/>
        <v>1112.1796336994564</v>
      </c>
    </row>
    <row r="94" spans="2:7" x14ac:dyDescent="0.25">
      <c r="B94" s="5">
        <f t="shared" si="10"/>
        <v>76</v>
      </c>
      <c r="C94" s="11">
        <f t="shared" si="7"/>
        <v>3520.0379847750937</v>
      </c>
      <c r="D94" s="6">
        <f t="shared" si="8"/>
        <v>1144.2917131459353</v>
      </c>
      <c r="E94" s="14">
        <f t="shared" si="11"/>
        <v>1112.1796336994564</v>
      </c>
      <c r="F94" s="15">
        <f t="shared" si="12"/>
        <v>1178.3132762026135</v>
      </c>
      <c r="G94" s="10">
        <f t="shared" si="9"/>
        <v>1178.3132762026135</v>
      </c>
    </row>
    <row r="95" spans="2:7" x14ac:dyDescent="0.25">
      <c r="B95" s="5">
        <f t="shared" si="10"/>
        <v>77</v>
      </c>
      <c r="C95" s="11">
        <f t="shared" si="7"/>
        <v>3729.3503356120791</v>
      </c>
      <c r="D95" s="6">
        <f t="shared" si="8"/>
        <v>1212.3348392592918</v>
      </c>
      <c r="E95" s="14">
        <f t="shared" si="11"/>
        <v>1178.3132762026135</v>
      </c>
      <c r="F95" s="15">
        <f t="shared" si="12"/>
        <v>1248.3794297302602</v>
      </c>
      <c r="G95" s="10">
        <f t="shared" si="9"/>
        <v>1248.3794297302602</v>
      </c>
    </row>
    <row r="96" spans="2:7" x14ac:dyDescent="0.25">
      <c r="B96" s="5">
        <f t="shared" si="10"/>
        <v>78</v>
      </c>
      <c r="C96" s="11">
        <f t="shared" si="7"/>
        <v>3951.1090465174502</v>
      </c>
      <c r="D96" s="6">
        <f t="shared" si="8"/>
        <v>1284.4240202012284</v>
      </c>
      <c r="E96" s="14">
        <f t="shared" si="11"/>
        <v>1248.3794297302602</v>
      </c>
      <c r="F96" s="15">
        <f t="shared" si="12"/>
        <v>1322.6119335565136</v>
      </c>
      <c r="G96" s="10">
        <f t="shared" si="9"/>
        <v>1322.6119335565136</v>
      </c>
    </row>
    <row r="97" spans="2:10" x14ac:dyDescent="0.25">
      <c r="B97" s="5">
        <f t="shared" si="10"/>
        <v>79</v>
      </c>
      <c r="C97" s="11">
        <f t="shared" si="7"/>
        <v>4186.0542165743818</v>
      </c>
      <c r="D97" s="6">
        <f t="shared" si="8"/>
        <v>1360.799846911799</v>
      </c>
      <c r="E97" s="14">
        <f t="shared" si="11"/>
        <v>1322.6119335565136</v>
      </c>
      <c r="F97" s="15">
        <f t="shared" si="12"/>
        <v>1401.2585317623145</v>
      </c>
      <c r="G97" s="10">
        <f t="shared" si="9"/>
        <v>1401.2585317623145</v>
      </c>
    </row>
    <row r="98" spans="2:10" x14ac:dyDescent="0.25">
      <c r="B98" s="5">
        <f t="shared" si="10"/>
        <v>80</v>
      </c>
      <c r="C98" s="11">
        <f t="shared" si="7"/>
        <v>4434.9699534476704</v>
      </c>
      <c r="D98" s="6">
        <f t="shared" si="8"/>
        <v>1441.71721661283</v>
      </c>
      <c r="E98" s="14">
        <f t="shared" si="11"/>
        <v>1401.2585317623145</v>
      </c>
      <c r="F98" s="15">
        <f t="shared" si="12"/>
        <v>1484.5817000582647</v>
      </c>
      <c r="G98" s="10">
        <f t="shared" si="9"/>
        <v>1484.5817000582647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4698.6869902701683</v>
      </c>
      <c r="D99" s="6">
        <f t="shared" si="8"/>
        <v>1527.4461835036991</v>
      </c>
      <c r="E99" s="14">
        <f t="shared" si="11"/>
        <v>1484.5817000582647</v>
      </c>
      <c r="F99" s="15">
        <f t="shared" si="12"/>
        <v>1572.8595217729121</v>
      </c>
      <c r="G99" s="10">
        <f t="shared" si="9"/>
        <v>1572.8595217729121</v>
      </c>
    </row>
    <row r="100" spans="2:10" x14ac:dyDescent="0.25">
      <c r="B100" s="5">
        <f t="shared" si="10"/>
        <v>82</v>
      </c>
      <c r="C100" s="11">
        <f t="shared" si="7"/>
        <v>4978.0854581373969</v>
      </c>
      <c r="D100" s="6">
        <f t="shared" si="8"/>
        <v>1618.2728600421253</v>
      </c>
      <c r="E100" s="14">
        <f t="shared" si="11"/>
        <v>1572.8595217729121</v>
      </c>
      <c r="F100" s="15">
        <f t="shared" si="12"/>
        <v>1666.3866159300112</v>
      </c>
      <c r="G100" s="10">
        <f t="shared" si="9"/>
        <v>1666.3866159300112</v>
      </c>
    </row>
    <row r="101" spans="2:10" x14ac:dyDescent="0.25">
      <c r="B101" s="5">
        <f t="shared" si="10"/>
        <v>83</v>
      </c>
      <c r="C101" s="11">
        <f t="shared" si="7"/>
        <v>5274.0978234632576</v>
      </c>
      <c r="D101" s="6">
        <f t="shared" si="8"/>
        <v>1714.5003718178971</v>
      </c>
      <c r="E101" s="14">
        <f t="shared" si="11"/>
        <v>1666.3866159300112</v>
      </c>
      <c r="F101" s="15">
        <f t="shared" si="12"/>
        <v>1765.4751205121238</v>
      </c>
      <c r="G101" s="10">
        <f t="shared" si="9"/>
        <v>1765.4751205121238</v>
      </c>
    </row>
    <row r="102" spans="2:10" x14ac:dyDescent="0.25">
      <c r="B102" s="5">
        <f t="shared" si="10"/>
        <v>84</v>
      </c>
      <c r="C102" s="11">
        <f t="shared" si="7"/>
        <v>5587.712000000005</v>
      </c>
      <c r="D102" s="6">
        <f t="shared" si="8"/>
        <v>1816.4498692063507</v>
      </c>
      <c r="E102" s="14">
        <f t="shared" si="11"/>
        <v>1765.4751205121238</v>
      </c>
      <c r="F102" s="15">
        <f t="shared" si="12"/>
        <v>1870.4557341921241</v>
      </c>
      <c r="G102" s="10">
        <f t="shared" si="9"/>
        <v>1870.4557341921241</v>
      </c>
    </row>
    <row r="103" spans="2:10" x14ac:dyDescent="0.25">
      <c r="B103" s="5">
        <f t="shared" si="10"/>
        <v>85</v>
      </c>
      <c r="C103" s="11">
        <f t="shared" si="7"/>
        <v>5919.9746459085718</v>
      </c>
      <c r="D103" s="6">
        <f t="shared" si="8"/>
        <v>1924.4615991778976</v>
      </c>
      <c r="E103" s="14">
        <f t="shared" si="11"/>
        <v>1870.4557341921241</v>
      </c>
      <c r="F103" s="15">
        <f t="shared" si="12"/>
        <v>1981.6788200092756</v>
      </c>
      <c r="G103" s="10">
        <f t="shared" si="9"/>
        <v>1981.6788200092756</v>
      </c>
    </row>
    <row r="104" spans="2:10" x14ac:dyDescent="0.25">
      <c r="B104" s="5">
        <f t="shared" si="10"/>
        <v>86</v>
      </c>
      <c r="C104" s="11">
        <f t="shared" si="7"/>
        <v>6271.99465688287</v>
      </c>
      <c r="D104" s="6">
        <f t="shared" si="8"/>
        <v>2038.8960408406535</v>
      </c>
      <c r="E104" s="14">
        <f t="shared" si="11"/>
        <v>1981.6788200092756</v>
      </c>
      <c r="F104" s="15">
        <f t="shared" si="12"/>
        <v>2099.5155746733044</v>
      </c>
      <c r="G104" s="10">
        <f t="shared" si="9"/>
        <v>2099.5155746733044</v>
      </c>
    </row>
    <row r="105" spans="2:10" x14ac:dyDescent="0.25">
      <c r="B105" s="5">
        <f t="shared" si="10"/>
        <v>87</v>
      </c>
      <c r="C105" s="11">
        <f t="shared" si="7"/>
        <v>6644.9468669860926</v>
      </c>
      <c r="D105" s="6">
        <f t="shared" si="8"/>
        <v>2160.135108505955</v>
      </c>
      <c r="E105" s="14">
        <f t="shared" si="11"/>
        <v>2099.5155746733044</v>
      </c>
      <c r="F105" s="15">
        <f t="shared" si="12"/>
        <v>2224.3592673989128</v>
      </c>
      <c r="G105" s="10">
        <f t="shared" si="9"/>
        <v>2224.3592673989128</v>
      </c>
    </row>
    <row r="106" spans="2:10" x14ac:dyDescent="0.25">
      <c r="B106" s="5">
        <f t="shared" si="10"/>
        <v>88</v>
      </c>
      <c r="C106" s="11">
        <f t="shared" si="7"/>
        <v>7040.0759695501883</v>
      </c>
      <c r="D106" s="6">
        <f t="shared" si="8"/>
        <v>2288.5834262918706</v>
      </c>
      <c r="E106" s="14">
        <f t="shared" si="11"/>
        <v>2224.3592673989128</v>
      </c>
      <c r="F106" s="15">
        <f t="shared" si="12"/>
        <v>2356.6265524052269</v>
      </c>
      <c r="G106" s="10">
        <f t="shared" si="9"/>
        <v>2356.6265524052269</v>
      </c>
    </row>
    <row r="107" spans="2:10" x14ac:dyDescent="0.25">
      <c r="B107" s="5">
        <f t="shared" si="10"/>
        <v>89</v>
      </c>
      <c r="C107" s="11">
        <f t="shared" si="7"/>
        <v>7458.7006712241591</v>
      </c>
      <c r="D107" s="6">
        <f t="shared" si="8"/>
        <v>2424.6696785185836</v>
      </c>
      <c r="E107" s="14">
        <f t="shared" si="11"/>
        <v>2356.6265524052269</v>
      </c>
      <c r="F107" s="15">
        <f t="shared" si="12"/>
        <v>2496.7588594605204</v>
      </c>
      <c r="G107" s="10">
        <f t="shared" si="9"/>
        <v>2496.7588594605204</v>
      </c>
    </row>
    <row r="108" spans="2:10" x14ac:dyDescent="0.25">
      <c r="B108" s="5">
        <f t="shared" si="10"/>
        <v>90</v>
      </c>
      <c r="C108" s="11">
        <f t="shared" si="7"/>
        <v>7902.2180930349004</v>
      </c>
      <c r="D108" s="6">
        <f t="shared" si="8"/>
        <v>2568.8480404024567</v>
      </c>
      <c r="E108" s="14">
        <f t="shared" si="11"/>
        <v>2496.7588594605204</v>
      </c>
      <c r="F108" s="15">
        <f t="shared" si="12"/>
        <v>2645.2238671130281</v>
      </c>
      <c r="G108" s="10">
        <f t="shared" si="9"/>
        <v>2645.2238671130281</v>
      </c>
    </row>
    <row r="109" spans="2:10" x14ac:dyDescent="0.25">
      <c r="B109" s="5">
        <f t="shared" si="10"/>
        <v>91</v>
      </c>
      <c r="C109" s="11">
        <f t="shared" si="7"/>
        <v>8372.1084331487673</v>
      </c>
      <c r="D109" s="6">
        <f t="shared" si="8"/>
        <v>2721.5996938235994</v>
      </c>
      <c r="E109" s="14">
        <f t="shared" si="11"/>
        <v>2645.2238671130281</v>
      </c>
      <c r="F109" s="15">
        <f t="shared" si="12"/>
        <v>2802.5170635246295</v>
      </c>
      <c r="G109" s="10">
        <f t="shared" si="9"/>
        <v>2802.5170635246295</v>
      </c>
    </row>
    <row r="110" spans="2:10" x14ac:dyDescent="0.25">
      <c r="B110" s="5">
        <f t="shared" si="10"/>
        <v>92</v>
      </c>
      <c r="C110" s="11">
        <f t="shared" si="7"/>
        <v>8869.9399068953408</v>
      </c>
      <c r="D110" s="6">
        <f t="shared" si="8"/>
        <v>2883.4344332256601</v>
      </c>
      <c r="E110" s="14">
        <f t="shared" si="11"/>
        <v>2802.5170635246295</v>
      </c>
      <c r="F110" s="15">
        <f t="shared" si="12"/>
        <v>2969.1634001165294</v>
      </c>
      <c r="G110" s="10">
        <f t="shared" si="9"/>
        <v>2969.1634001165294</v>
      </c>
    </row>
    <row r="111" spans="2:10" x14ac:dyDescent="0.25">
      <c r="B111" s="5">
        <f t="shared" si="10"/>
        <v>93</v>
      </c>
      <c r="C111" s="11">
        <f t="shared" si="7"/>
        <v>9397.3739805403366</v>
      </c>
      <c r="D111" s="6">
        <f t="shared" si="8"/>
        <v>3054.8923670073982</v>
      </c>
      <c r="E111" s="14">
        <f t="shared" si="11"/>
        <v>2969.1634001165294</v>
      </c>
      <c r="F111" s="15">
        <f t="shared" si="12"/>
        <v>3145.7190435458247</v>
      </c>
      <c r="G111" s="10">
        <f t="shared" si="9"/>
        <v>3145.7190435458247</v>
      </c>
    </row>
    <row r="112" spans="2:10" x14ac:dyDescent="0.25">
      <c r="B112" s="5">
        <f t="shared" si="10"/>
        <v>94</v>
      </c>
      <c r="C112" s="11">
        <f t="shared" si="7"/>
        <v>9956.1709162747957</v>
      </c>
      <c r="D112" s="6">
        <f t="shared" si="8"/>
        <v>3236.5457200842511</v>
      </c>
      <c r="E112" s="14">
        <f t="shared" si="11"/>
        <v>3145.7190435458247</v>
      </c>
      <c r="F112" s="15">
        <f t="shared" si="12"/>
        <v>3332.7732318600229</v>
      </c>
      <c r="G112" s="10">
        <f t="shared" si="9"/>
        <v>3332.7732318600229</v>
      </c>
    </row>
    <row r="113" spans="2:7" x14ac:dyDescent="0.25">
      <c r="B113" s="5">
        <f t="shared" si="10"/>
        <v>95</v>
      </c>
      <c r="C113" s="11">
        <f t="shared" si="7"/>
        <v>10548.195646926515</v>
      </c>
      <c r="D113" s="6">
        <f t="shared" si="8"/>
        <v>3429.0007436357942</v>
      </c>
      <c r="E113" s="14">
        <f t="shared" si="11"/>
        <v>3332.7732318600229</v>
      </c>
      <c r="F113" s="15">
        <f t="shared" si="12"/>
        <v>3530.9502410242485</v>
      </c>
      <c r="G113" s="10">
        <f t="shared" si="9"/>
        <v>3530.9502410242485</v>
      </c>
    </row>
    <row r="114" spans="2:7" x14ac:dyDescent="0.25">
      <c r="B114" s="5">
        <f t="shared" si="10"/>
        <v>96</v>
      </c>
      <c r="C114" s="11">
        <f t="shared" ref="C114:C116" si="13">$B$6*POWER($B$12,B114)</f>
        <v>11175.424000000014</v>
      </c>
      <c r="D114" s="6">
        <f t="shared" si="8"/>
        <v>3632.8997384127028</v>
      </c>
      <c r="E114" s="14">
        <f t="shared" si="11"/>
        <v>3530.9502410242485</v>
      </c>
      <c r="F114" s="15">
        <f t="shared" si="12"/>
        <v>3740.9114683842499</v>
      </c>
      <c r="G114" s="10">
        <f t="shared" si="9"/>
        <v>3740.9114683842499</v>
      </c>
    </row>
    <row r="115" spans="2:7" x14ac:dyDescent="0.25">
      <c r="B115" s="5">
        <f t="shared" si="10"/>
        <v>97</v>
      </c>
      <c r="C115" s="11">
        <f t="shared" si="13"/>
        <v>11839.949291817147</v>
      </c>
      <c r="D115" s="6">
        <f t="shared" si="8"/>
        <v>3848.9231983557966</v>
      </c>
      <c r="E115" s="14">
        <f t="shared" si="11"/>
        <v>3740.9114683842499</v>
      </c>
      <c r="F115" s="15">
        <f t="shared" si="12"/>
        <v>3963.357640018552</v>
      </c>
      <c r="G115" s="10">
        <f t="shared" si="9"/>
        <v>3963.357640018552</v>
      </c>
    </row>
    <row r="116" spans="2:7" x14ac:dyDescent="0.25">
      <c r="B116" s="5">
        <f t="shared" si="10"/>
        <v>98</v>
      </c>
      <c r="C116" s="11">
        <f t="shared" si="13"/>
        <v>12543.98931376574</v>
      </c>
      <c r="D116" s="6">
        <f t="shared" si="8"/>
        <v>4077.7920816813071</v>
      </c>
      <c r="E116" s="14">
        <f t="shared" si="11"/>
        <v>3963.357640018552</v>
      </c>
      <c r="F116" s="15">
        <f t="shared" si="12"/>
        <v>2038.8960408406535</v>
      </c>
      <c r="G116" s="10">
        <f t="shared" si="9"/>
        <v>2038.8960408406535</v>
      </c>
    </row>
  </sheetData>
  <conditionalFormatting sqref="B18:F18">
    <cfRule type="expression" dxfId="25" priority="8">
      <formula>$B$18&lt;$B$9</formula>
    </cfRule>
  </conditionalFormatting>
  <conditionalFormatting sqref="B19:F46">
    <cfRule type="expression" dxfId="24" priority="7">
      <formula>$B19&lt;$B$9</formula>
    </cfRule>
  </conditionalFormatting>
  <conditionalFormatting sqref="B47:F75">
    <cfRule type="expression" dxfId="23" priority="6">
      <formula>$B47&lt;$B$9</formula>
    </cfRule>
  </conditionalFormatting>
  <conditionalFormatting sqref="B76:F81">
    <cfRule type="expression" dxfId="22" priority="5">
      <formula>$B76&lt;$B$9</formula>
    </cfRule>
  </conditionalFormatting>
  <conditionalFormatting sqref="B84:F99">
    <cfRule type="expression" dxfId="21" priority="3">
      <formula>$B84&lt;$B$9</formula>
    </cfRule>
  </conditionalFormatting>
  <conditionalFormatting sqref="B82:F83">
    <cfRule type="expression" dxfId="20" priority="4">
      <formula>$B82&lt;$B$9</formula>
    </cfRule>
  </conditionalFormatting>
  <conditionalFormatting sqref="B100:F107">
    <cfRule type="expression" dxfId="19" priority="2">
      <formula>$B100&lt;$B$9</formula>
    </cfRule>
  </conditionalFormatting>
  <conditionalFormatting sqref="B108:F116">
    <cfRule type="expression" dxfId="18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opLeftCell="A16" workbookViewId="0">
      <selection activeCell="G18" sqref="G18:G49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7</v>
      </c>
      <c r="C4" t="s">
        <v>37</v>
      </c>
    </row>
    <row r="5" spans="1:12" x14ac:dyDescent="0.25">
      <c r="A5" t="s">
        <v>0</v>
      </c>
      <c r="B5" s="2">
        <f>44100/B4</f>
        <v>6300</v>
      </c>
      <c r="C5" t="s">
        <v>1</v>
      </c>
      <c r="D5" t="s">
        <v>3</v>
      </c>
      <c r="K5">
        <v>2.5499999999999998</v>
      </c>
      <c r="L5" t="s">
        <v>25</v>
      </c>
    </row>
    <row r="6" spans="1:12" x14ac:dyDescent="0.25">
      <c r="A6" t="s">
        <v>8</v>
      </c>
      <c r="B6" s="3">
        <v>174.61500000000001</v>
      </c>
      <c r="C6" t="s">
        <v>1</v>
      </c>
      <c r="D6" t="s">
        <v>31</v>
      </c>
      <c r="K6" s="13">
        <f>POWER(2,K5)</f>
        <v>5.8563427837825</v>
      </c>
      <c r="L6" t="s">
        <v>26</v>
      </c>
    </row>
    <row r="7" spans="1:12" x14ac:dyDescent="0.25">
      <c r="A7" t="s">
        <v>15</v>
      </c>
      <c r="B7" s="16">
        <f>K7</f>
        <v>1022.6052951901813</v>
      </c>
      <c r="C7" t="s">
        <v>1</v>
      </c>
      <c r="D7" t="s">
        <v>32</v>
      </c>
      <c r="K7" s="13">
        <f>K6*B6</f>
        <v>1022.6052951901813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31.599999999999998</v>
      </c>
      <c r="D9" t="s">
        <v>23</v>
      </c>
      <c r="G9" s="17" t="s">
        <v>24</v>
      </c>
      <c r="H9">
        <v>58.5</v>
      </c>
      <c r="K9">
        <f>(K5*K8)+1</f>
        <v>31.599999999999998</v>
      </c>
      <c r="L9" t="s">
        <v>29</v>
      </c>
    </row>
    <row r="10" spans="1:12" x14ac:dyDescent="0.25">
      <c r="B10" s="19">
        <f>1*B8/B5</f>
        <v>0.16253968253968254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3150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6.15234375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27.487852711091378</v>
      </c>
    </row>
    <row r="18" spans="2:7" x14ac:dyDescent="0.25">
      <c r="B18" s="5">
        <v>0</v>
      </c>
      <c r="C18" s="11">
        <f t="shared" ref="C18:C81" si="0">$B$6*POWER($B$12,B18)</f>
        <v>174.61500000000001</v>
      </c>
      <c r="D18" s="6">
        <f t="shared" ref="D18:D81" si="1">C18/$B$14</f>
        <v>28.381866666666667</v>
      </c>
      <c r="E18" s="14">
        <f>D18-((F19-E19)/2)</f>
        <v>27.512941284955787</v>
      </c>
      <c r="F18" s="15">
        <f>((D19-D18)/2)+D18</f>
        <v>29.225703474513136</v>
      </c>
      <c r="G18" s="10">
        <f>F18</f>
        <v>29.225703474513136</v>
      </c>
    </row>
    <row r="19" spans="2:7" x14ac:dyDescent="0.25">
      <c r="B19" s="5">
        <f>B18+1</f>
        <v>1</v>
      </c>
      <c r="C19" s="11">
        <f t="shared" si="0"/>
        <v>184.99814822154835</v>
      </c>
      <c r="D19" s="6">
        <f t="shared" si="1"/>
        <v>30.069540282359604</v>
      </c>
      <c r="E19" s="14">
        <f>F18</f>
        <v>29.225703474513136</v>
      </c>
      <c r="F19" s="15">
        <f>((D20-D19)/2)+D19</f>
        <v>30.963554237934893</v>
      </c>
      <c r="G19" s="10">
        <f t="shared" ref="G19:G82" si="2">F19</f>
        <v>30.963554237934893</v>
      </c>
    </row>
    <row r="20" spans="2:7" x14ac:dyDescent="0.25">
      <c r="B20" s="5">
        <f t="shared" ref="B20:B83" si="3">B19+1</f>
        <v>2</v>
      </c>
      <c r="C20" s="11">
        <f t="shared" si="0"/>
        <v>195.99871056554119</v>
      </c>
      <c r="D20" s="6">
        <f t="shared" si="1"/>
        <v>31.857568193510186</v>
      </c>
      <c r="E20" s="14">
        <f t="shared" ref="E20:E83" si="4">F19</f>
        <v>30.963554237934893</v>
      </c>
      <c r="F20" s="15">
        <f t="shared" ref="F20:F83" si="5">((D21-D20)/2)+D20</f>
        <v>32.804742985284378</v>
      </c>
      <c r="G20" s="10">
        <f t="shared" si="2"/>
        <v>32.804742985284378</v>
      </c>
    </row>
    <row r="21" spans="2:7" x14ac:dyDescent="0.25">
      <c r="B21" s="5">
        <f t="shared" si="3"/>
        <v>3</v>
      </c>
      <c r="C21" s="11">
        <f t="shared" si="0"/>
        <v>207.65340038620019</v>
      </c>
      <c r="D21" s="6">
        <f t="shared" si="1"/>
        <v>33.751917777058573</v>
      </c>
      <c r="E21" s="14">
        <f t="shared" si="4"/>
        <v>32.804742985284378</v>
      </c>
      <c r="F21" s="15">
        <f t="shared" si="5"/>
        <v>34.755414512850777</v>
      </c>
      <c r="G21" s="10">
        <f t="shared" si="2"/>
        <v>34.755414512850777</v>
      </c>
    </row>
    <row r="22" spans="2:7" x14ac:dyDescent="0.25">
      <c r="B22" s="5">
        <f t="shared" si="3"/>
        <v>4</v>
      </c>
      <c r="C22" s="11">
        <f t="shared" si="0"/>
        <v>220.00111412739329</v>
      </c>
      <c r="D22" s="6">
        <f t="shared" si="1"/>
        <v>35.758911248642974</v>
      </c>
      <c r="E22" s="14">
        <f t="shared" si="4"/>
        <v>34.755414512850777</v>
      </c>
      <c r="F22" s="15">
        <f t="shared" si="5"/>
        <v>36.822079005524834</v>
      </c>
      <c r="G22" s="10">
        <f t="shared" si="2"/>
        <v>36.822079005524834</v>
      </c>
    </row>
    <row r="23" spans="2:7" x14ac:dyDescent="0.25">
      <c r="B23" s="5">
        <f t="shared" si="3"/>
        <v>5</v>
      </c>
      <c r="C23" s="11">
        <f t="shared" si="0"/>
        <v>233.08306113590055</v>
      </c>
      <c r="D23" s="6">
        <f t="shared" si="1"/>
        <v>37.885246762406695</v>
      </c>
      <c r="E23" s="14">
        <f t="shared" si="4"/>
        <v>36.822079005524834</v>
      </c>
      <c r="F23" s="15">
        <f t="shared" si="5"/>
        <v>39.011633763935784</v>
      </c>
      <c r="G23" s="10">
        <f t="shared" si="2"/>
        <v>39.011633763935784</v>
      </c>
    </row>
    <row r="24" spans="2:7" x14ac:dyDescent="0.25">
      <c r="B24" s="5">
        <f t="shared" si="3"/>
        <v>6</v>
      </c>
      <c r="C24" s="11">
        <f t="shared" si="0"/>
        <v>246.94290119377803</v>
      </c>
      <c r="D24" s="6">
        <f t="shared" si="1"/>
        <v>40.138020765464873</v>
      </c>
      <c r="E24" s="14">
        <f t="shared" si="4"/>
        <v>39.011633763935784</v>
      </c>
      <c r="F24" s="15">
        <f t="shared" si="5"/>
        <v>41.331386223550972</v>
      </c>
      <c r="G24" s="10">
        <f t="shared" si="2"/>
        <v>41.331386223550972</v>
      </c>
    </row>
    <row r="25" spans="2:7" x14ac:dyDescent="0.25">
      <c r="B25" s="5">
        <f t="shared" si="3"/>
        <v>7</v>
      </c>
      <c r="C25" s="11">
        <f t="shared" si="0"/>
        <v>261.62689022882182</v>
      </c>
      <c r="D25" s="6">
        <f t="shared" si="1"/>
        <v>42.524751681637071</v>
      </c>
      <c r="E25" s="14">
        <f t="shared" si="4"/>
        <v>41.331386223550972</v>
      </c>
      <c r="F25" s="15">
        <f t="shared" si="5"/>
        <v>43.789078342562462</v>
      </c>
      <c r="G25" s="10">
        <f t="shared" si="2"/>
        <v>43.789078342562462</v>
      </c>
    </row>
    <row r="26" spans="2:7" x14ac:dyDescent="0.25">
      <c r="B26" s="5">
        <f t="shared" si="3"/>
        <v>8</v>
      </c>
      <c r="C26" s="11">
        <f t="shared" si="0"/>
        <v>277.18403468942716</v>
      </c>
      <c r="D26" s="6">
        <f t="shared" si="1"/>
        <v>45.053405003487846</v>
      </c>
      <c r="E26" s="14">
        <f t="shared" si="4"/>
        <v>43.789078342562462</v>
      </c>
      <c r="F26" s="15">
        <f t="shared" si="5"/>
        <v>46.392912439952816</v>
      </c>
      <c r="G26" s="10">
        <f t="shared" si="2"/>
        <v>46.392912439952816</v>
      </c>
    </row>
    <row r="27" spans="2:7" x14ac:dyDescent="0.25">
      <c r="B27" s="5">
        <f t="shared" si="3"/>
        <v>9</v>
      </c>
      <c r="C27" s="11">
        <f t="shared" si="0"/>
        <v>293.66625509905475</v>
      </c>
      <c r="D27" s="6">
        <f t="shared" si="1"/>
        <v>47.732419876417786</v>
      </c>
      <c r="E27" s="14">
        <f t="shared" si="4"/>
        <v>46.392912439952816</v>
      </c>
      <c r="F27" s="15">
        <f t="shared" si="5"/>
        <v>49.151578569972251</v>
      </c>
      <c r="G27" s="10">
        <f t="shared" si="2"/>
        <v>49.151578569972251</v>
      </c>
    </row>
    <row r="28" spans="2:7" x14ac:dyDescent="0.25">
      <c r="B28" s="5">
        <f t="shared" si="3"/>
        <v>10</v>
      </c>
      <c r="C28" s="11">
        <f t="shared" si="0"/>
        <v>311.12855933615072</v>
      </c>
      <c r="D28" s="6">
        <f t="shared" si="1"/>
        <v>50.570737263526716</v>
      </c>
      <c r="E28" s="14">
        <f t="shared" si="4"/>
        <v>49.151578569972251</v>
      </c>
      <c r="F28" s="15">
        <f t="shared" si="5"/>
        <v>52.074283524386829</v>
      </c>
      <c r="G28" s="10">
        <f t="shared" si="2"/>
        <v>52.074283524386829</v>
      </c>
    </row>
    <row r="29" spans="2:7" x14ac:dyDescent="0.25">
      <c r="B29" s="5">
        <f t="shared" si="3"/>
        <v>11</v>
      </c>
      <c r="C29" s="11">
        <f t="shared" si="0"/>
        <v>329.62922621782792</v>
      </c>
      <c r="D29" s="6">
        <f t="shared" si="1"/>
        <v>53.577829785246948</v>
      </c>
      <c r="E29" s="14">
        <f t="shared" si="4"/>
        <v>52.074283524386829</v>
      </c>
      <c r="F29" s="15">
        <f t="shared" si="5"/>
        <v>55.170781559290141</v>
      </c>
      <c r="G29" s="10">
        <f t="shared" si="2"/>
        <v>55.170781559290141</v>
      </c>
    </row>
    <row r="30" spans="2:7" x14ac:dyDescent="0.25">
      <c r="B30" s="5">
        <f t="shared" si="3"/>
        <v>12</v>
      </c>
      <c r="C30" s="11">
        <f t="shared" si="0"/>
        <v>349.23</v>
      </c>
      <c r="D30" s="6">
        <f t="shared" si="1"/>
        <v>56.763733333333334</v>
      </c>
      <c r="E30" s="14">
        <f t="shared" si="4"/>
        <v>55.170781559290141</v>
      </c>
      <c r="F30" s="15">
        <f t="shared" si="5"/>
        <v>58.451406949026271</v>
      </c>
      <c r="G30" s="10">
        <f t="shared" si="2"/>
        <v>58.451406949026271</v>
      </c>
    </row>
    <row r="31" spans="2:7" x14ac:dyDescent="0.25">
      <c r="B31" s="5">
        <f t="shared" si="3"/>
        <v>13</v>
      </c>
      <c r="C31" s="11">
        <f t="shared" si="0"/>
        <v>369.9962964430967</v>
      </c>
      <c r="D31" s="6">
        <f t="shared" si="1"/>
        <v>60.139080564719208</v>
      </c>
      <c r="E31" s="14">
        <f t="shared" si="4"/>
        <v>58.451406949026271</v>
      </c>
      <c r="F31" s="15">
        <f t="shared" si="5"/>
        <v>61.927108475869794</v>
      </c>
      <c r="G31" s="10">
        <f t="shared" si="2"/>
        <v>61.927108475869794</v>
      </c>
    </row>
    <row r="32" spans="2:7" x14ac:dyDescent="0.25">
      <c r="B32" s="5">
        <f t="shared" si="3"/>
        <v>14</v>
      </c>
      <c r="C32" s="11">
        <f t="shared" si="0"/>
        <v>391.99742113108243</v>
      </c>
      <c r="D32" s="6">
        <f t="shared" si="1"/>
        <v>63.71513638702038</v>
      </c>
      <c r="E32" s="14">
        <f t="shared" si="4"/>
        <v>61.927108475869794</v>
      </c>
      <c r="F32" s="15">
        <f t="shared" si="5"/>
        <v>65.609485970568755</v>
      </c>
      <c r="G32" s="10">
        <f t="shared" si="2"/>
        <v>65.609485970568755</v>
      </c>
    </row>
    <row r="33" spans="2:9" x14ac:dyDescent="0.25">
      <c r="B33" s="5">
        <f t="shared" si="3"/>
        <v>15</v>
      </c>
      <c r="C33" s="11">
        <f t="shared" si="0"/>
        <v>415.30680077240038</v>
      </c>
      <c r="D33" s="6">
        <f t="shared" si="1"/>
        <v>67.503835554117146</v>
      </c>
      <c r="E33" s="14">
        <f t="shared" si="4"/>
        <v>65.609485970568755</v>
      </c>
      <c r="F33" s="15">
        <f t="shared" si="5"/>
        <v>69.510829025701554</v>
      </c>
      <c r="G33" s="10">
        <f t="shared" si="2"/>
        <v>69.510829025701554</v>
      </c>
    </row>
    <row r="34" spans="2:9" x14ac:dyDescent="0.25">
      <c r="B34" s="5">
        <f t="shared" si="3"/>
        <v>16</v>
      </c>
      <c r="C34" s="11">
        <f t="shared" si="0"/>
        <v>440.00222825478664</v>
      </c>
      <c r="D34" s="6">
        <f t="shared" si="1"/>
        <v>71.517822497285962</v>
      </c>
      <c r="E34" s="14">
        <f t="shared" si="4"/>
        <v>69.510829025701554</v>
      </c>
      <c r="F34" s="15">
        <f t="shared" si="5"/>
        <v>73.644158011049683</v>
      </c>
      <c r="G34" s="10">
        <f t="shared" si="2"/>
        <v>73.644158011049683</v>
      </c>
    </row>
    <row r="35" spans="2:9" x14ac:dyDescent="0.25">
      <c r="B35" s="5">
        <f t="shared" si="3"/>
        <v>17</v>
      </c>
      <c r="C35" s="11">
        <f t="shared" si="0"/>
        <v>466.16612227180121</v>
      </c>
      <c r="D35" s="6">
        <f t="shared" si="1"/>
        <v>75.770493524813403</v>
      </c>
      <c r="E35" s="14">
        <f t="shared" si="4"/>
        <v>73.644158011049683</v>
      </c>
      <c r="F35" s="15">
        <f t="shared" si="5"/>
        <v>78.023267527871582</v>
      </c>
      <c r="G35" s="10">
        <f t="shared" si="2"/>
        <v>78.023267527871582</v>
      </c>
    </row>
    <row r="36" spans="2:9" x14ac:dyDescent="0.25">
      <c r="B36" s="5">
        <f t="shared" si="3"/>
        <v>18</v>
      </c>
      <c r="C36" s="11">
        <f t="shared" si="0"/>
        <v>493.88580238755611</v>
      </c>
      <c r="D36" s="6">
        <f t="shared" si="1"/>
        <v>80.27604153092976</v>
      </c>
      <c r="E36" s="14">
        <f t="shared" si="4"/>
        <v>78.023267527871582</v>
      </c>
      <c r="F36" s="15">
        <f t="shared" si="5"/>
        <v>82.662772447101958</v>
      </c>
      <c r="G36" s="10">
        <f t="shared" si="2"/>
        <v>82.662772447101958</v>
      </c>
    </row>
    <row r="37" spans="2:9" x14ac:dyDescent="0.25">
      <c r="B37" s="5">
        <f t="shared" si="3"/>
        <v>19</v>
      </c>
      <c r="C37" s="11">
        <f t="shared" si="0"/>
        <v>523.25378045764364</v>
      </c>
      <c r="D37" s="6">
        <f t="shared" si="1"/>
        <v>85.049503363274141</v>
      </c>
      <c r="E37" s="14">
        <f t="shared" si="4"/>
        <v>82.662772447101958</v>
      </c>
      <c r="F37" s="15">
        <f t="shared" si="5"/>
        <v>87.578156685124924</v>
      </c>
      <c r="G37" s="10">
        <f t="shared" si="2"/>
        <v>87.578156685124924</v>
      </c>
    </row>
    <row r="38" spans="2:9" x14ac:dyDescent="0.25">
      <c r="B38" s="5">
        <f t="shared" si="3"/>
        <v>20</v>
      </c>
      <c r="C38" s="11">
        <f t="shared" si="0"/>
        <v>554.36806937885444</v>
      </c>
      <c r="D38" s="6">
        <f t="shared" si="1"/>
        <v>90.106810006975707</v>
      </c>
      <c r="E38" s="14">
        <f t="shared" si="4"/>
        <v>87.578156685124924</v>
      </c>
      <c r="F38" s="15">
        <f t="shared" si="5"/>
        <v>92.785824879905647</v>
      </c>
      <c r="G38" s="10">
        <f t="shared" si="2"/>
        <v>92.785824879905647</v>
      </c>
    </row>
    <row r="39" spans="2:9" x14ac:dyDescent="0.25">
      <c r="B39" s="5">
        <f t="shared" si="3"/>
        <v>21</v>
      </c>
      <c r="C39" s="11">
        <f t="shared" si="0"/>
        <v>587.33251019810962</v>
      </c>
      <c r="D39" s="6">
        <f t="shared" si="1"/>
        <v>95.464839752835601</v>
      </c>
      <c r="E39" s="14">
        <f t="shared" si="4"/>
        <v>92.785824879905647</v>
      </c>
      <c r="F39" s="15">
        <f t="shared" si="5"/>
        <v>98.303157139944531</v>
      </c>
      <c r="G39" s="10">
        <f t="shared" si="2"/>
        <v>98.303157139944531</v>
      </c>
    </row>
    <row r="40" spans="2:9" x14ac:dyDescent="0.25">
      <c r="B40" s="5">
        <f t="shared" si="3"/>
        <v>22</v>
      </c>
      <c r="C40" s="11">
        <f t="shared" si="0"/>
        <v>622.25711867230154</v>
      </c>
      <c r="D40" s="6">
        <f t="shared" si="1"/>
        <v>101.14147452705346</v>
      </c>
      <c r="E40" s="14">
        <f t="shared" si="4"/>
        <v>98.303157139944531</v>
      </c>
      <c r="F40" s="15">
        <f t="shared" si="5"/>
        <v>104.14856704877369</v>
      </c>
      <c r="G40" s="10">
        <f t="shared" si="2"/>
        <v>104.14856704877369</v>
      </c>
    </row>
    <row r="41" spans="2:9" x14ac:dyDescent="0.25">
      <c r="B41" s="5">
        <f t="shared" si="3"/>
        <v>23</v>
      </c>
      <c r="C41" s="11">
        <f t="shared" si="0"/>
        <v>659.25845243565595</v>
      </c>
      <c r="D41" s="6">
        <f t="shared" si="1"/>
        <v>107.15565957049392</v>
      </c>
      <c r="E41" s="14">
        <f t="shared" si="4"/>
        <v>104.14856704877369</v>
      </c>
      <c r="F41" s="15">
        <f t="shared" si="5"/>
        <v>110.34156311858031</v>
      </c>
      <c r="G41" s="10">
        <f t="shared" si="2"/>
        <v>110.34156311858031</v>
      </c>
    </row>
    <row r="42" spans="2:9" x14ac:dyDescent="0.25">
      <c r="B42" s="5">
        <f t="shared" si="3"/>
        <v>24</v>
      </c>
      <c r="C42" s="11">
        <f t="shared" si="0"/>
        <v>698.46000000000015</v>
      </c>
      <c r="D42" s="6">
        <f t="shared" si="1"/>
        <v>113.5274666666667</v>
      </c>
      <c r="E42" s="14">
        <f t="shared" si="4"/>
        <v>110.34156311858031</v>
      </c>
      <c r="F42" s="15">
        <f t="shared" si="5"/>
        <v>116.90281389805259</v>
      </c>
      <c r="G42" s="10">
        <f t="shared" si="2"/>
        <v>116.90281389805259</v>
      </c>
    </row>
    <row r="43" spans="2:9" x14ac:dyDescent="0.25">
      <c r="B43" s="5">
        <f t="shared" si="3"/>
        <v>25</v>
      </c>
      <c r="C43" s="11">
        <f t="shared" si="0"/>
        <v>739.99259288619362</v>
      </c>
      <c r="D43" s="6">
        <f t="shared" si="1"/>
        <v>120.27816112943846</v>
      </c>
      <c r="E43" s="14">
        <f t="shared" si="4"/>
        <v>116.90281389805259</v>
      </c>
      <c r="F43" s="15">
        <f t="shared" si="5"/>
        <v>123.8542169517396</v>
      </c>
      <c r="G43" s="10">
        <f t="shared" si="2"/>
        <v>123.8542169517396</v>
      </c>
    </row>
    <row r="44" spans="2:9" x14ac:dyDescent="0.25">
      <c r="B44" s="5">
        <f t="shared" si="3"/>
        <v>26</v>
      </c>
      <c r="C44" s="11">
        <f t="shared" si="0"/>
        <v>783.99484226216487</v>
      </c>
      <c r="D44" s="6">
        <f t="shared" si="1"/>
        <v>127.43027277404076</v>
      </c>
      <c r="E44" s="14">
        <f t="shared" si="4"/>
        <v>123.8542169517396</v>
      </c>
      <c r="F44" s="15">
        <f t="shared" si="5"/>
        <v>131.21897194113754</v>
      </c>
      <c r="G44" s="10">
        <f t="shared" si="2"/>
        <v>131.21897194113754</v>
      </c>
    </row>
    <row r="45" spans="2:9" x14ac:dyDescent="0.25">
      <c r="B45" s="5">
        <f t="shared" si="3"/>
        <v>27</v>
      </c>
      <c r="C45" s="11">
        <f t="shared" si="0"/>
        <v>830.61360154480099</v>
      </c>
      <c r="D45" s="6">
        <f t="shared" si="1"/>
        <v>135.00767110823432</v>
      </c>
      <c r="E45" s="14">
        <f t="shared" si="4"/>
        <v>131.21897194113754</v>
      </c>
      <c r="F45" s="15">
        <f t="shared" si="5"/>
        <v>139.02165805140311</v>
      </c>
      <c r="G45" s="10">
        <f t="shared" si="2"/>
        <v>139.02165805140311</v>
      </c>
      <c r="I45" t="s">
        <v>34</v>
      </c>
    </row>
    <row r="46" spans="2:9" x14ac:dyDescent="0.25">
      <c r="B46" s="5">
        <f t="shared" si="3"/>
        <v>28</v>
      </c>
      <c r="C46" s="11">
        <f t="shared" si="0"/>
        <v>880.00445650957329</v>
      </c>
      <c r="D46" s="6">
        <f t="shared" si="1"/>
        <v>143.03564499457192</v>
      </c>
      <c r="E46" s="14">
        <f t="shared" si="4"/>
        <v>139.02165805140311</v>
      </c>
      <c r="F46" s="15">
        <f t="shared" si="5"/>
        <v>147.28831602209937</v>
      </c>
      <c r="G46" s="10">
        <f t="shared" si="2"/>
        <v>147.28831602209937</v>
      </c>
    </row>
    <row r="47" spans="2:9" x14ac:dyDescent="0.25">
      <c r="B47" s="5">
        <f t="shared" si="3"/>
        <v>29</v>
      </c>
      <c r="C47" s="11">
        <f t="shared" si="0"/>
        <v>932.33224454360243</v>
      </c>
      <c r="D47" s="6">
        <f t="shared" si="1"/>
        <v>151.54098704962681</v>
      </c>
      <c r="E47" s="14">
        <f t="shared" si="4"/>
        <v>147.28831602209937</v>
      </c>
      <c r="F47" s="15">
        <f t="shared" si="5"/>
        <v>156.04653505574316</v>
      </c>
      <c r="G47" s="10">
        <f t="shared" si="2"/>
        <v>156.04653505574316</v>
      </c>
    </row>
    <row r="48" spans="2:9" x14ac:dyDescent="0.25">
      <c r="B48" s="5">
        <f t="shared" si="3"/>
        <v>30</v>
      </c>
      <c r="C48" s="11">
        <f t="shared" si="0"/>
        <v>987.77160477511245</v>
      </c>
      <c r="D48" s="6">
        <f t="shared" si="1"/>
        <v>160.55208306185955</v>
      </c>
      <c r="E48" s="14">
        <f t="shared" si="4"/>
        <v>156.04653505574316</v>
      </c>
      <c r="F48" s="15">
        <f t="shared" si="5"/>
        <v>165.32554489420392</v>
      </c>
      <c r="G48" s="10">
        <f t="shared" si="2"/>
        <v>165.32554489420392</v>
      </c>
    </row>
    <row r="49" spans="2:9" x14ac:dyDescent="0.25">
      <c r="B49" s="5">
        <f t="shared" si="3"/>
        <v>31</v>
      </c>
      <c r="C49" s="11">
        <f t="shared" si="0"/>
        <v>1046.5075609152873</v>
      </c>
      <c r="D49" s="6">
        <f t="shared" si="1"/>
        <v>170.09900672654828</v>
      </c>
      <c r="E49" s="14">
        <f t="shared" si="4"/>
        <v>165.32554489420392</v>
      </c>
      <c r="F49" s="15">
        <f t="shared" si="5"/>
        <v>175.15631337024985</v>
      </c>
      <c r="G49" s="10">
        <f t="shared" si="2"/>
        <v>175.15631337024985</v>
      </c>
    </row>
    <row r="50" spans="2:9" x14ac:dyDescent="0.25">
      <c r="B50" s="5">
        <f t="shared" si="3"/>
        <v>32</v>
      </c>
      <c r="C50" s="11">
        <f t="shared" si="0"/>
        <v>1108.7361387577091</v>
      </c>
      <c r="D50" s="6">
        <f t="shared" si="1"/>
        <v>180.21362001395144</v>
      </c>
      <c r="E50" s="14">
        <f t="shared" si="4"/>
        <v>175.15631337024985</v>
      </c>
      <c r="F50" s="15">
        <f t="shared" si="5"/>
        <v>185.57164975981135</v>
      </c>
      <c r="G50" s="10">
        <f t="shared" si="2"/>
        <v>185.57164975981135</v>
      </c>
    </row>
    <row r="51" spans="2:9" x14ac:dyDescent="0.25">
      <c r="B51" s="5">
        <f t="shared" si="3"/>
        <v>33</v>
      </c>
      <c r="C51" s="11">
        <f t="shared" si="0"/>
        <v>1174.6650203962195</v>
      </c>
      <c r="D51" s="6">
        <f t="shared" si="1"/>
        <v>190.92967950567123</v>
      </c>
      <c r="E51" s="14">
        <f t="shared" si="4"/>
        <v>185.57164975981135</v>
      </c>
      <c r="F51" s="15">
        <f t="shared" si="5"/>
        <v>196.60631427988909</v>
      </c>
      <c r="G51" s="10">
        <f t="shared" si="2"/>
        <v>196.60631427988909</v>
      </c>
    </row>
    <row r="52" spans="2:9" x14ac:dyDescent="0.25">
      <c r="B52" s="5">
        <f t="shared" si="3"/>
        <v>34</v>
      </c>
      <c r="C52" s="11">
        <f t="shared" si="0"/>
        <v>1244.5142373446033</v>
      </c>
      <c r="D52" s="6">
        <f t="shared" si="1"/>
        <v>202.28294905410695</v>
      </c>
      <c r="E52" s="14">
        <f t="shared" si="4"/>
        <v>196.60631427988909</v>
      </c>
      <c r="F52" s="15">
        <f t="shared" si="5"/>
        <v>208.2971340975474</v>
      </c>
      <c r="G52" s="10">
        <f t="shared" si="2"/>
        <v>208.2971340975474</v>
      </c>
    </row>
    <row r="53" spans="2:9" x14ac:dyDescent="0.25">
      <c r="B53" s="5">
        <f t="shared" si="3"/>
        <v>35</v>
      </c>
      <c r="C53" s="11">
        <f t="shared" si="0"/>
        <v>1318.5169048713119</v>
      </c>
      <c r="D53" s="6">
        <f t="shared" si="1"/>
        <v>214.31131914098785</v>
      </c>
      <c r="E53" s="14">
        <f t="shared" si="4"/>
        <v>208.2971340975474</v>
      </c>
      <c r="F53" s="15">
        <f t="shared" si="5"/>
        <v>220.68312623716065</v>
      </c>
      <c r="G53" s="10">
        <f t="shared" si="2"/>
        <v>220.68312623716065</v>
      </c>
      <c r="H53" s="13"/>
      <c r="I53" s="18"/>
    </row>
    <row r="54" spans="2:9" x14ac:dyDescent="0.25">
      <c r="B54" s="5">
        <f t="shared" si="3"/>
        <v>36</v>
      </c>
      <c r="C54" s="11">
        <f t="shared" si="0"/>
        <v>1396.9200000000008</v>
      </c>
      <c r="D54" s="6">
        <f t="shared" si="1"/>
        <v>227.05493333333345</v>
      </c>
      <c r="E54" s="14">
        <f t="shared" si="4"/>
        <v>220.68312623716065</v>
      </c>
      <c r="F54" s="15">
        <f t="shared" si="5"/>
        <v>233.80562779610517</v>
      </c>
      <c r="G54" s="10">
        <f t="shared" si="2"/>
        <v>233.80562779610517</v>
      </c>
      <c r="H54" s="13"/>
      <c r="I54" s="18"/>
    </row>
    <row r="55" spans="2:9" x14ac:dyDescent="0.25">
      <c r="B55" s="5">
        <f t="shared" si="3"/>
        <v>37</v>
      </c>
      <c r="C55" s="11">
        <f t="shared" si="0"/>
        <v>1479.9851857723872</v>
      </c>
      <c r="D55" s="6">
        <f t="shared" si="1"/>
        <v>240.55632225887692</v>
      </c>
      <c r="E55" s="14">
        <f t="shared" si="4"/>
        <v>233.80562779610517</v>
      </c>
      <c r="F55" s="15">
        <f t="shared" si="5"/>
        <v>247.70843390347926</v>
      </c>
      <c r="G55" s="10">
        <f t="shared" si="2"/>
        <v>247.70843390347926</v>
      </c>
      <c r="H55" s="13"/>
      <c r="I55" s="18"/>
    </row>
    <row r="56" spans="2:9" x14ac:dyDescent="0.25">
      <c r="B56" s="5">
        <f t="shared" si="3"/>
        <v>38</v>
      </c>
      <c r="C56" s="11">
        <f t="shared" si="0"/>
        <v>1567.98968452433</v>
      </c>
      <c r="D56" s="6">
        <f t="shared" si="1"/>
        <v>254.86054554808157</v>
      </c>
      <c r="E56" s="14">
        <f t="shared" si="4"/>
        <v>247.70843390347926</v>
      </c>
      <c r="F56" s="15">
        <f t="shared" si="5"/>
        <v>262.43794388227514</v>
      </c>
      <c r="G56" s="10">
        <f t="shared" si="2"/>
        <v>262.43794388227514</v>
      </c>
      <c r="H56" s="13"/>
      <c r="I56" s="18"/>
    </row>
    <row r="57" spans="2:9" x14ac:dyDescent="0.25">
      <c r="B57" s="5">
        <f t="shared" si="3"/>
        <v>39</v>
      </c>
      <c r="C57" s="11">
        <f t="shared" si="0"/>
        <v>1661.227203089602</v>
      </c>
      <c r="D57" s="6">
        <f t="shared" si="1"/>
        <v>270.01534221646864</v>
      </c>
      <c r="E57" s="14">
        <f t="shared" si="4"/>
        <v>262.43794388227514</v>
      </c>
      <c r="F57" s="15">
        <f t="shared" si="5"/>
        <v>278.04331610280627</v>
      </c>
      <c r="G57" s="10">
        <f t="shared" si="2"/>
        <v>278.04331610280627</v>
      </c>
      <c r="H57" s="13"/>
      <c r="I57" s="18"/>
    </row>
    <row r="58" spans="2:9" x14ac:dyDescent="0.25">
      <c r="B58" s="5">
        <f t="shared" si="3"/>
        <v>40</v>
      </c>
      <c r="C58" s="11">
        <f t="shared" si="0"/>
        <v>1760.008913019147</v>
      </c>
      <c r="D58" s="6">
        <f t="shared" si="1"/>
        <v>286.07128998914391</v>
      </c>
      <c r="E58" s="14">
        <f t="shared" si="4"/>
        <v>278.04331610280627</v>
      </c>
      <c r="F58" s="15">
        <f t="shared" si="5"/>
        <v>294.57663204419885</v>
      </c>
      <c r="G58" s="10">
        <f t="shared" si="2"/>
        <v>294.57663204419885</v>
      </c>
      <c r="H58" s="13"/>
      <c r="I58" s="18"/>
    </row>
    <row r="59" spans="2:9" x14ac:dyDescent="0.25">
      <c r="B59" s="5">
        <f t="shared" si="3"/>
        <v>41</v>
      </c>
      <c r="C59" s="11">
        <f t="shared" si="0"/>
        <v>1864.6644890872055</v>
      </c>
      <c r="D59" s="6">
        <f t="shared" si="1"/>
        <v>303.08197409925373</v>
      </c>
      <c r="E59" s="14">
        <f t="shared" si="4"/>
        <v>294.57663204419885</v>
      </c>
      <c r="F59" s="15">
        <f t="shared" si="5"/>
        <v>312.09307011148644</v>
      </c>
      <c r="G59" s="10">
        <f t="shared" si="2"/>
        <v>312.09307011148644</v>
      </c>
      <c r="H59" s="13"/>
      <c r="I59" s="18"/>
    </row>
    <row r="60" spans="2:9" x14ac:dyDescent="0.25">
      <c r="B60" s="5">
        <f t="shared" si="3"/>
        <v>42</v>
      </c>
      <c r="C60" s="11">
        <f t="shared" si="0"/>
        <v>1975.5432095502249</v>
      </c>
      <c r="D60" s="6">
        <f t="shared" si="1"/>
        <v>321.1041661237191</v>
      </c>
      <c r="E60" s="14">
        <f t="shared" si="4"/>
        <v>312.09307011148644</v>
      </c>
      <c r="F60" s="15">
        <f t="shared" si="5"/>
        <v>330.65108978840794</v>
      </c>
      <c r="G60" s="10">
        <f t="shared" si="2"/>
        <v>330.65108978840794</v>
      </c>
      <c r="H60" s="13"/>
      <c r="I60" s="18"/>
    </row>
    <row r="61" spans="2:9" x14ac:dyDescent="0.25">
      <c r="B61" s="5">
        <f t="shared" si="3"/>
        <v>43</v>
      </c>
      <c r="C61" s="11">
        <f t="shared" si="0"/>
        <v>2093.0151218305755</v>
      </c>
      <c r="D61" s="6">
        <f t="shared" si="1"/>
        <v>340.19801345309673</v>
      </c>
      <c r="E61" s="14">
        <f t="shared" si="4"/>
        <v>330.65108978840794</v>
      </c>
      <c r="F61" s="15">
        <f t="shared" si="5"/>
        <v>350.31262674049981</v>
      </c>
      <c r="G61" s="10">
        <f t="shared" si="2"/>
        <v>350.31262674049981</v>
      </c>
      <c r="H61" s="13"/>
      <c r="I61" s="18"/>
    </row>
    <row r="62" spans="2:9" x14ac:dyDescent="0.25">
      <c r="B62" s="5">
        <f t="shared" si="3"/>
        <v>44</v>
      </c>
      <c r="C62" s="11">
        <f t="shared" si="0"/>
        <v>2217.4722775154182</v>
      </c>
      <c r="D62" s="6">
        <f t="shared" si="1"/>
        <v>360.42724002790288</v>
      </c>
      <c r="E62" s="14">
        <f t="shared" si="4"/>
        <v>350.31262674049981</v>
      </c>
      <c r="F62" s="15">
        <f t="shared" si="5"/>
        <v>371.1432995196227</v>
      </c>
      <c r="G62" s="10">
        <f t="shared" si="2"/>
        <v>371.1432995196227</v>
      </c>
      <c r="H62" s="13"/>
      <c r="I62" s="18"/>
    </row>
    <row r="63" spans="2:9" x14ac:dyDescent="0.25">
      <c r="B63" s="5">
        <f t="shared" si="3"/>
        <v>45</v>
      </c>
      <c r="C63" s="11">
        <f t="shared" si="0"/>
        <v>2349.3300407924389</v>
      </c>
      <c r="D63" s="6">
        <f t="shared" si="1"/>
        <v>381.85935901134246</v>
      </c>
      <c r="E63" s="14">
        <f t="shared" si="4"/>
        <v>371.1432995196227</v>
      </c>
      <c r="F63" s="15">
        <f t="shared" si="5"/>
        <v>393.21262855977818</v>
      </c>
      <c r="G63" s="10">
        <f t="shared" si="2"/>
        <v>393.21262855977818</v>
      </c>
      <c r="H63" s="13"/>
      <c r="I63" s="18"/>
    </row>
    <row r="64" spans="2:9" x14ac:dyDescent="0.25">
      <c r="B64" s="5">
        <f t="shared" si="3"/>
        <v>46</v>
      </c>
      <c r="C64" s="11">
        <f t="shared" si="0"/>
        <v>2489.0284746892071</v>
      </c>
      <c r="D64" s="6">
        <f t="shared" si="1"/>
        <v>404.56589810821396</v>
      </c>
      <c r="E64" s="14">
        <f t="shared" si="4"/>
        <v>393.21262855977818</v>
      </c>
      <c r="F64" s="15">
        <f t="shared" si="5"/>
        <v>416.59426819509486</v>
      </c>
      <c r="G64" s="10">
        <f t="shared" si="2"/>
        <v>416.59426819509486</v>
      </c>
      <c r="H64" s="13"/>
      <c r="I64" s="18"/>
    </row>
    <row r="65" spans="2:9" x14ac:dyDescent="0.25">
      <c r="B65" s="5">
        <f t="shared" si="3"/>
        <v>47</v>
      </c>
      <c r="C65" s="11">
        <f t="shared" si="0"/>
        <v>2637.0338097426238</v>
      </c>
      <c r="D65" s="6">
        <f t="shared" si="1"/>
        <v>428.6226382819757</v>
      </c>
      <c r="E65" s="14">
        <f t="shared" si="4"/>
        <v>416.59426819509486</v>
      </c>
      <c r="F65" s="15">
        <f t="shared" si="5"/>
        <v>441.3662524743213</v>
      </c>
      <c r="G65" s="10">
        <f t="shared" si="2"/>
        <v>441.3662524743213</v>
      </c>
      <c r="H65" s="13"/>
      <c r="I65" s="18"/>
    </row>
    <row r="66" spans="2:9" x14ac:dyDescent="0.25">
      <c r="B66" s="5">
        <f t="shared" si="3"/>
        <v>48</v>
      </c>
      <c r="C66" s="11">
        <f t="shared" si="0"/>
        <v>2793.8400000000015</v>
      </c>
      <c r="D66" s="6">
        <f t="shared" si="1"/>
        <v>454.1098666666669</v>
      </c>
      <c r="E66" s="14">
        <f t="shared" si="4"/>
        <v>441.3662524743213</v>
      </c>
      <c r="F66" s="15">
        <f t="shared" si="5"/>
        <v>467.6112555922104</v>
      </c>
      <c r="G66" s="10">
        <f t="shared" si="2"/>
        <v>467.6112555922104</v>
      </c>
      <c r="H66" s="13"/>
      <c r="I66" s="18"/>
    </row>
    <row r="67" spans="2:9" x14ac:dyDescent="0.25">
      <c r="B67" s="5">
        <f t="shared" si="3"/>
        <v>49</v>
      </c>
      <c r="C67" s="11">
        <f t="shared" si="0"/>
        <v>2959.9703715447749</v>
      </c>
      <c r="D67" s="6">
        <f t="shared" si="1"/>
        <v>481.11264451775389</v>
      </c>
      <c r="E67" s="14">
        <f t="shared" si="4"/>
        <v>467.6112555922104</v>
      </c>
      <c r="F67" s="15">
        <f t="shared" si="5"/>
        <v>495.41686780695858</v>
      </c>
      <c r="G67" s="10">
        <f t="shared" si="2"/>
        <v>495.41686780695858</v>
      </c>
    </row>
    <row r="68" spans="2:9" x14ac:dyDescent="0.25">
      <c r="B68" s="5">
        <f t="shared" si="3"/>
        <v>50</v>
      </c>
      <c r="C68" s="11">
        <f t="shared" si="0"/>
        <v>3135.9793690486608</v>
      </c>
      <c r="D68" s="6">
        <f t="shared" si="1"/>
        <v>509.72109109616326</v>
      </c>
      <c r="E68" s="14">
        <f t="shared" si="4"/>
        <v>495.41686780695858</v>
      </c>
      <c r="F68" s="15">
        <f t="shared" si="5"/>
        <v>524.87588776455027</v>
      </c>
      <c r="G68" s="10">
        <f t="shared" si="2"/>
        <v>524.87588776455027</v>
      </c>
    </row>
    <row r="69" spans="2:9" x14ac:dyDescent="0.25">
      <c r="B69" s="5">
        <f t="shared" si="3"/>
        <v>51</v>
      </c>
      <c r="C69" s="11">
        <f t="shared" si="0"/>
        <v>3322.4544061792049</v>
      </c>
      <c r="D69" s="6">
        <f t="shared" si="1"/>
        <v>540.03068443293739</v>
      </c>
      <c r="E69" s="14">
        <f t="shared" si="4"/>
        <v>524.87588776455027</v>
      </c>
      <c r="F69" s="15">
        <f t="shared" si="5"/>
        <v>556.08663220561266</v>
      </c>
      <c r="G69" s="10">
        <f t="shared" si="2"/>
        <v>556.08663220561266</v>
      </c>
    </row>
    <row r="70" spans="2:9" x14ac:dyDescent="0.25">
      <c r="B70" s="5">
        <f t="shared" si="3"/>
        <v>52</v>
      </c>
      <c r="C70" s="11">
        <f t="shared" si="0"/>
        <v>3520.0178260382945</v>
      </c>
      <c r="D70" s="6">
        <f t="shared" si="1"/>
        <v>572.14257997828793</v>
      </c>
      <c r="E70" s="14">
        <f t="shared" si="4"/>
        <v>556.08663220561266</v>
      </c>
      <c r="F70" s="15">
        <f t="shared" si="5"/>
        <v>589.15326408839769</v>
      </c>
      <c r="G70" s="10">
        <f t="shared" si="2"/>
        <v>589.15326408839769</v>
      </c>
    </row>
    <row r="71" spans="2:9" x14ac:dyDescent="0.25">
      <c r="B71" s="5">
        <f t="shared" si="3"/>
        <v>53</v>
      </c>
      <c r="C71" s="11">
        <f t="shared" si="0"/>
        <v>3729.3289781744111</v>
      </c>
      <c r="D71" s="6">
        <f t="shared" si="1"/>
        <v>606.16394819850746</v>
      </c>
      <c r="E71" s="14">
        <f t="shared" si="4"/>
        <v>589.15326408839769</v>
      </c>
      <c r="F71" s="15">
        <f t="shared" si="5"/>
        <v>624.18614022297288</v>
      </c>
      <c r="G71" s="10">
        <f t="shared" si="2"/>
        <v>624.18614022297288</v>
      </c>
    </row>
    <row r="72" spans="2:9" x14ac:dyDescent="0.25">
      <c r="B72" s="5">
        <f t="shared" si="3"/>
        <v>54</v>
      </c>
      <c r="C72" s="11">
        <f t="shared" si="0"/>
        <v>3951.0864191004503</v>
      </c>
      <c r="D72" s="6">
        <f t="shared" si="1"/>
        <v>642.20833224743831</v>
      </c>
      <c r="E72" s="14">
        <f t="shared" si="4"/>
        <v>624.18614022297288</v>
      </c>
      <c r="F72" s="15">
        <f t="shared" si="5"/>
        <v>661.30217957681589</v>
      </c>
      <c r="G72" s="10">
        <f t="shared" si="2"/>
        <v>661.30217957681589</v>
      </c>
    </row>
    <row r="73" spans="2:9" x14ac:dyDescent="0.25">
      <c r="B73" s="5">
        <f t="shared" si="3"/>
        <v>55</v>
      </c>
      <c r="C73" s="11">
        <f t="shared" si="0"/>
        <v>4186.030243661151</v>
      </c>
      <c r="D73" s="6">
        <f t="shared" si="1"/>
        <v>680.39602690619347</v>
      </c>
      <c r="E73" s="14">
        <f t="shared" si="4"/>
        <v>661.30217957681589</v>
      </c>
      <c r="F73" s="15">
        <f t="shared" si="5"/>
        <v>700.62525348099973</v>
      </c>
      <c r="G73" s="10">
        <f t="shared" si="2"/>
        <v>700.62525348099973</v>
      </c>
    </row>
    <row r="74" spans="2:9" x14ac:dyDescent="0.25">
      <c r="B74" s="5">
        <f t="shared" si="3"/>
        <v>56</v>
      </c>
      <c r="C74" s="11">
        <f t="shared" si="0"/>
        <v>4434.9445550308374</v>
      </c>
      <c r="D74" s="6">
        <f t="shared" si="1"/>
        <v>720.85448005580599</v>
      </c>
      <c r="E74" s="14">
        <f t="shared" si="4"/>
        <v>700.62525348099973</v>
      </c>
      <c r="F74" s="15">
        <f t="shared" si="5"/>
        <v>742.28659903924552</v>
      </c>
      <c r="G74" s="10">
        <f t="shared" si="2"/>
        <v>742.28659903924552</v>
      </c>
    </row>
    <row r="75" spans="2:9" x14ac:dyDescent="0.25">
      <c r="B75" s="5">
        <f t="shared" si="3"/>
        <v>57</v>
      </c>
      <c r="C75" s="11">
        <f t="shared" si="0"/>
        <v>4698.6600815848788</v>
      </c>
      <c r="D75" s="6">
        <f t="shared" si="1"/>
        <v>763.71871802268504</v>
      </c>
      <c r="E75" s="14">
        <f t="shared" si="4"/>
        <v>742.28659903924552</v>
      </c>
      <c r="F75" s="15">
        <f t="shared" si="5"/>
        <v>786.42525711955648</v>
      </c>
      <c r="G75" s="10">
        <f t="shared" si="2"/>
        <v>786.42525711955648</v>
      </c>
    </row>
    <row r="76" spans="2:9" x14ac:dyDescent="0.25">
      <c r="B76" s="5">
        <f t="shared" si="3"/>
        <v>58</v>
      </c>
      <c r="C76" s="11">
        <f t="shared" si="0"/>
        <v>4978.0569493784142</v>
      </c>
      <c r="D76" s="6">
        <f t="shared" si="1"/>
        <v>809.13179621642792</v>
      </c>
      <c r="E76" s="14">
        <f t="shared" si="4"/>
        <v>786.42525711955648</v>
      </c>
      <c r="F76" s="15">
        <f t="shared" si="5"/>
        <v>833.18853639018994</v>
      </c>
      <c r="G76" s="10">
        <f t="shared" si="2"/>
        <v>833.18853639018994</v>
      </c>
    </row>
    <row r="77" spans="2:9" x14ac:dyDescent="0.25">
      <c r="B77" s="5">
        <f t="shared" si="3"/>
        <v>59</v>
      </c>
      <c r="C77" s="11">
        <f t="shared" si="0"/>
        <v>5274.0676194852504</v>
      </c>
      <c r="D77" s="6">
        <f t="shared" si="1"/>
        <v>857.24527656395185</v>
      </c>
      <c r="E77" s="14">
        <f t="shared" si="4"/>
        <v>833.18853639018994</v>
      </c>
      <c r="F77" s="15">
        <f t="shared" si="5"/>
        <v>882.73250494864283</v>
      </c>
      <c r="G77" s="10">
        <f t="shared" si="2"/>
        <v>882.73250494864283</v>
      </c>
    </row>
    <row r="78" spans="2:9" x14ac:dyDescent="0.25">
      <c r="B78" s="5">
        <f t="shared" si="3"/>
        <v>60</v>
      </c>
      <c r="C78" s="11">
        <f t="shared" si="0"/>
        <v>5587.680000000003</v>
      </c>
      <c r="D78" s="6">
        <f t="shared" si="1"/>
        <v>908.21973333333381</v>
      </c>
      <c r="E78" s="14">
        <f t="shared" si="4"/>
        <v>882.73250494864283</v>
      </c>
      <c r="F78" s="15">
        <f t="shared" si="5"/>
        <v>935.2225111844208</v>
      </c>
      <c r="G78" s="10">
        <f t="shared" si="2"/>
        <v>935.2225111844208</v>
      </c>
    </row>
    <row r="79" spans="2:9" x14ac:dyDescent="0.25">
      <c r="B79" s="5">
        <f t="shared" si="3"/>
        <v>61</v>
      </c>
      <c r="C79" s="11">
        <f t="shared" si="0"/>
        <v>5919.9407430895499</v>
      </c>
      <c r="D79" s="6">
        <f t="shared" si="1"/>
        <v>962.22528903550779</v>
      </c>
      <c r="E79" s="14">
        <f t="shared" si="4"/>
        <v>935.2225111844208</v>
      </c>
      <c r="F79" s="15">
        <f t="shared" si="5"/>
        <v>990.83373561391727</v>
      </c>
      <c r="G79" s="10">
        <f t="shared" si="2"/>
        <v>990.83373561391727</v>
      </c>
    </row>
    <row r="80" spans="2:9" x14ac:dyDescent="0.25">
      <c r="B80" s="5">
        <f t="shared" si="3"/>
        <v>62</v>
      </c>
      <c r="C80" s="11">
        <f t="shared" si="0"/>
        <v>6271.9587380973226</v>
      </c>
      <c r="D80" s="6">
        <f t="shared" si="1"/>
        <v>1019.4421821923268</v>
      </c>
      <c r="E80" s="14">
        <f t="shared" si="4"/>
        <v>990.83373561391727</v>
      </c>
      <c r="F80" s="15">
        <f t="shared" si="5"/>
        <v>1049.7517755291008</v>
      </c>
      <c r="G80" s="10">
        <f t="shared" si="2"/>
        <v>1049.7517755291008</v>
      </c>
    </row>
    <row r="81" spans="2:7" x14ac:dyDescent="0.25">
      <c r="B81" s="5">
        <f t="shared" si="3"/>
        <v>63</v>
      </c>
      <c r="C81" s="11">
        <f t="shared" si="0"/>
        <v>6644.9088123584097</v>
      </c>
      <c r="D81" s="6">
        <f t="shared" si="1"/>
        <v>1080.0613688658748</v>
      </c>
      <c r="E81" s="14">
        <f t="shared" si="4"/>
        <v>1049.7517755291008</v>
      </c>
      <c r="F81" s="15">
        <f t="shared" si="5"/>
        <v>1112.1732644112253</v>
      </c>
      <c r="G81" s="10">
        <f t="shared" si="2"/>
        <v>1112.1732644112253</v>
      </c>
    </row>
    <row r="82" spans="2:7" x14ac:dyDescent="0.25">
      <c r="B82" s="5">
        <f t="shared" si="3"/>
        <v>64</v>
      </c>
      <c r="C82" s="11">
        <f t="shared" ref="C82:C116" si="6">$B$6*POWER($B$12,B82)</f>
        <v>7040.0356520765899</v>
      </c>
      <c r="D82" s="6">
        <f t="shared" ref="D82:D116" si="7">C82/$B$14</f>
        <v>1144.2851599565759</v>
      </c>
      <c r="E82" s="14">
        <f t="shared" si="4"/>
        <v>1112.1732644112253</v>
      </c>
      <c r="F82" s="15">
        <f t="shared" si="5"/>
        <v>1178.3065281767954</v>
      </c>
      <c r="G82" s="10">
        <f t="shared" si="2"/>
        <v>1178.3065281767954</v>
      </c>
    </row>
    <row r="83" spans="2:7" x14ac:dyDescent="0.25">
      <c r="B83" s="5">
        <f t="shared" si="3"/>
        <v>65</v>
      </c>
      <c r="C83" s="11">
        <f t="shared" si="6"/>
        <v>7458.657956348824</v>
      </c>
      <c r="D83" s="6">
        <f t="shared" si="7"/>
        <v>1212.3278963970151</v>
      </c>
      <c r="E83" s="14">
        <f t="shared" si="4"/>
        <v>1178.3065281767954</v>
      </c>
      <c r="F83" s="15">
        <f t="shared" si="5"/>
        <v>1248.3722804459458</v>
      </c>
      <c r="G83" s="10">
        <f t="shared" ref="G83:G116" si="8">F83</f>
        <v>1248.3722804459458</v>
      </c>
    </row>
    <row r="84" spans="2:7" x14ac:dyDescent="0.25">
      <c r="B84" s="5">
        <f t="shared" ref="B84:B116" si="9">B83+1</f>
        <v>66</v>
      </c>
      <c r="C84" s="11">
        <f t="shared" si="6"/>
        <v>7902.1728382009014</v>
      </c>
      <c r="D84" s="6">
        <f t="shared" si="7"/>
        <v>1284.4166644948766</v>
      </c>
      <c r="E84" s="14">
        <f t="shared" ref="E84:E116" si="10">F83</f>
        <v>1248.3722804459458</v>
      </c>
      <c r="F84" s="15">
        <f t="shared" ref="F84:F116" si="11">((D85-D84)/2)+D84</f>
        <v>1322.6043591536318</v>
      </c>
      <c r="G84" s="10">
        <f t="shared" si="8"/>
        <v>1322.6043591536318</v>
      </c>
    </row>
    <row r="85" spans="2:7" x14ac:dyDescent="0.25">
      <c r="B85" s="5">
        <f t="shared" si="9"/>
        <v>67</v>
      </c>
      <c r="C85" s="11">
        <f t="shared" si="6"/>
        <v>8372.0604873223037</v>
      </c>
      <c r="D85" s="6">
        <f t="shared" si="7"/>
        <v>1360.7920538123872</v>
      </c>
      <c r="E85" s="14">
        <f t="shared" si="10"/>
        <v>1322.6043591536318</v>
      </c>
      <c r="F85" s="15">
        <f t="shared" si="11"/>
        <v>1401.2505069619997</v>
      </c>
      <c r="G85" s="10">
        <f t="shared" si="8"/>
        <v>1401.2505069619997</v>
      </c>
    </row>
    <row r="86" spans="2:7" x14ac:dyDescent="0.25">
      <c r="B86" s="5">
        <f t="shared" si="9"/>
        <v>68</v>
      </c>
      <c r="C86" s="11">
        <f t="shared" si="6"/>
        <v>8869.8891100616765</v>
      </c>
      <c r="D86" s="6">
        <f t="shared" si="7"/>
        <v>1441.7089601116122</v>
      </c>
      <c r="E86" s="14">
        <f t="shared" si="10"/>
        <v>1401.2505069619997</v>
      </c>
      <c r="F86" s="15">
        <f t="shared" si="11"/>
        <v>1484.5731980784913</v>
      </c>
      <c r="G86" s="10">
        <f t="shared" si="8"/>
        <v>1484.5731980784913</v>
      </c>
    </row>
    <row r="87" spans="2:7" x14ac:dyDescent="0.25">
      <c r="B87" s="5">
        <f t="shared" si="9"/>
        <v>69</v>
      </c>
      <c r="C87" s="11">
        <f t="shared" si="6"/>
        <v>9397.3201631697593</v>
      </c>
      <c r="D87" s="6">
        <f t="shared" si="7"/>
        <v>1527.4374360453703</v>
      </c>
      <c r="E87" s="14">
        <f t="shared" si="10"/>
        <v>1484.5731980784913</v>
      </c>
      <c r="F87" s="15">
        <f t="shared" si="11"/>
        <v>1572.8505142391134</v>
      </c>
      <c r="G87" s="10">
        <f t="shared" si="8"/>
        <v>1572.8505142391134</v>
      </c>
    </row>
    <row r="88" spans="2:7" x14ac:dyDescent="0.25">
      <c r="B88" s="5">
        <f t="shared" si="9"/>
        <v>70</v>
      </c>
      <c r="C88" s="11">
        <f t="shared" si="6"/>
        <v>9956.113898756832</v>
      </c>
      <c r="D88" s="6">
        <f t="shared" si="7"/>
        <v>1618.2635924328565</v>
      </c>
      <c r="E88" s="14">
        <f t="shared" si="10"/>
        <v>1572.8505142391134</v>
      </c>
      <c r="F88" s="15">
        <f t="shared" si="11"/>
        <v>1666.3770727803801</v>
      </c>
      <c r="G88" s="10">
        <f t="shared" si="8"/>
        <v>1666.3770727803801</v>
      </c>
    </row>
    <row r="89" spans="2:7" x14ac:dyDescent="0.25">
      <c r="B89" s="5">
        <f t="shared" si="9"/>
        <v>71</v>
      </c>
      <c r="C89" s="11">
        <f t="shared" si="6"/>
        <v>10548.135238970501</v>
      </c>
      <c r="D89" s="6">
        <f t="shared" si="7"/>
        <v>1714.4905531279037</v>
      </c>
      <c r="E89" s="14">
        <f t="shared" si="10"/>
        <v>1666.3770727803801</v>
      </c>
      <c r="F89" s="15">
        <f t="shared" si="11"/>
        <v>1765.4650098972861</v>
      </c>
      <c r="G89" s="10">
        <f t="shared" si="8"/>
        <v>1765.4650098972861</v>
      </c>
    </row>
    <row r="90" spans="2:7" x14ac:dyDescent="0.25">
      <c r="B90" s="5">
        <f t="shared" si="9"/>
        <v>72</v>
      </c>
      <c r="C90" s="11">
        <f t="shared" si="6"/>
        <v>11175.36000000001</v>
      </c>
      <c r="D90" s="6">
        <f t="shared" si="7"/>
        <v>1816.4394666666683</v>
      </c>
      <c r="E90" s="14">
        <f t="shared" si="10"/>
        <v>1765.4650098972861</v>
      </c>
      <c r="F90" s="15">
        <f t="shared" si="11"/>
        <v>1870.4450223688423</v>
      </c>
      <c r="G90" s="10">
        <f t="shared" si="8"/>
        <v>1870.4450223688423</v>
      </c>
    </row>
    <row r="91" spans="2:7" x14ac:dyDescent="0.25">
      <c r="B91" s="5">
        <f t="shared" si="9"/>
        <v>73</v>
      </c>
      <c r="C91" s="11">
        <f t="shared" si="6"/>
        <v>11839.881486179105</v>
      </c>
      <c r="D91" s="6">
        <f t="shared" si="7"/>
        <v>1924.4505780710165</v>
      </c>
      <c r="E91" s="14">
        <f t="shared" si="10"/>
        <v>1870.4450223688423</v>
      </c>
      <c r="F91" s="15">
        <f t="shared" si="11"/>
        <v>1981.667471227835</v>
      </c>
      <c r="G91" s="10">
        <f t="shared" si="8"/>
        <v>1981.667471227835</v>
      </c>
    </row>
    <row r="92" spans="2:7" x14ac:dyDescent="0.25">
      <c r="B92" s="5">
        <f t="shared" si="9"/>
        <v>74</v>
      </c>
      <c r="C92" s="11">
        <f t="shared" si="6"/>
        <v>12543.917476194645</v>
      </c>
      <c r="D92" s="6">
        <f t="shared" si="7"/>
        <v>2038.8843643846535</v>
      </c>
      <c r="E92" s="14">
        <f t="shared" si="10"/>
        <v>1981.667471227835</v>
      </c>
      <c r="F92" s="15">
        <f t="shared" si="11"/>
        <v>2099.503551058202</v>
      </c>
      <c r="G92" s="10">
        <f t="shared" si="8"/>
        <v>2099.503551058202</v>
      </c>
    </row>
    <row r="93" spans="2:7" x14ac:dyDescent="0.25">
      <c r="B93" s="5">
        <f t="shared" si="9"/>
        <v>75</v>
      </c>
      <c r="C93" s="11">
        <f t="shared" si="6"/>
        <v>13289.817624716825</v>
      </c>
      <c r="D93" s="6">
        <f t="shared" si="7"/>
        <v>2160.1227377317505</v>
      </c>
      <c r="E93" s="14">
        <f t="shared" si="10"/>
        <v>2099.503551058202</v>
      </c>
      <c r="F93" s="15">
        <f t="shared" si="11"/>
        <v>2224.3465288224511</v>
      </c>
      <c r="G93" s="10">
        <f t="shared" si="8"/>
        <v>2224.3465288224511</v>
      </c>
    </row>
    <row r="94" spans="2:7" x14ac:dyDescent="0.25">
      <c r="B94" s="5">
        <f t="shared" si="9"/>
        <v>76</v>
      </c>
      <c r="C94" s="11">
        <f t="shared" si="6"/>
        <v>14080.07130415318</v>
      </c>
      <c r="D94" s="6">
        <f t="shared" si="7"/>
        <v>2288.5703199131517</v>
      </c>
      <c r="E94" s="14">
        <f t="shared" si="10"/>
        <v>2224.3465288224511</v>
      </c>
      <c r="F94" s="15">
        <f t="shared" si="11"/>
        <v>2356.6130563535908</v>
      </c>
      <c r="G94" s="10">
        <f t="shared" si="8"/>
        <v>2356.6130563535908</v>
      </c>
    </row>
    <row r="95" spans="2:7" x14ac:dyDescent="0.25">
      <c r="B95" s="5">
        <f t="shared" si="9"/>
        <v>77</v>
      </c>
      <c r="C95" s="11">
        <f t="shared" si="6"/>
        <v>14917.315912697648</v>
      </c>
      <c r="D95" s="6">
        <f t="shared" si="7"/>
        <v>2424.6557927940303</v>
      </c>
      <c r="E95" s="14">
        <f t="shared" si="10"/>
        <v>2356.6130563535908</v>
      </c>
      <c r="F95" s="15">
        <f t="shared" si="11"/>
        <v>2496.7445608918924</v>
      </c>
      <c r="G95" s="10">
        <f t="shared" si="8"/>
        <v>2496.7445608918924</v>
      </c>
    </row>
    <row r="96" spans="2:7" x14ac:dyDescent="0.25">
      <c r="B96" s="5">
        <f t="shared" si="9"/>
        <v>78</v>
      </c>
      <c r="C96" s="11">
        <f t="shared" si="6"/>
        <v>15804.345676401808</v>
      </c>
      <c r="D96" s="6">
        <f t="shared" si="7"/>
        <v>2568.8333289897541</v>
      </c>
      <c r="E96" s="14">
        <f t="shared" si="10"/>
        <v>2496.7445608918924</v>
      </c>
      <c r="F96" s="15">
        <f t="shared" si="11"/>
        <v>2645.2087183072645</v>
      </c>
      <c r="G96" s="10">
        <f t="shared" si="8"/>
        <v>2645.2087183072645</v>
      </c>
    </row>
    <row r="97" spans="2:10" x14ac:dyDescent="0.25">
      <c r="B97" s="5">
        <f t="shared" si="9"/>
        <v>79</v>
      </c>
      <c r="C97" s="11">
        <f t="shared" si="6"/>
        <v>16744.120974644607</v>
      </c>
      <c r="D97" s="6">
        <f t="shared" si="7"/>
        <v>2721.5841076247743</v>
      </c>
      <c r="E97" s="14">
        <f t="shared" si="10"/>
        <v>2645.2087183072645</v>
      </c>
      <c r="F97" s="15">
        <f t="shared" si="11"/>
        <v>2802.5010139239994</v>
      </c>
      <c r="G97" s="10">
        <f t="shared" si="8"/>
        <v>2802.5010139239994</v>
      </c>
    </row>
    <row r="98" spans="2:10" x14ac:dyDescent="0.25">
      <c r="B98" s="5">
        <f t="shared" si="9"/>
        <v>80</v>
      </c>
      <c r="C98" s="11">
        <f t="shared" si="6"/>
        <v>17739.778220123353</v>
      </c>
      <c r="D98" s="6">
        <f t="shared" si="7"/>
        <v>2883.4179202232244</v>
      </c>
      <c r="E98" s="14">
        <f t="shared" si="10"/>
        <v>2802.5010139239994</v>
      </c>
      <c r="F98" s="15">
        <f t="shared" si="11"/>
        <v>2969.1463961569825</v>
      </c>
      <c r="G98" s="10">
        <f t="shared" si="8"/>
        <v>2969.1463961569825</v>
      </c>
      <c r="J98" t="s">
        <v>30</v>
      </c>
    </row>
    <row r="99" spans="2:10" x14ac:dyDescent="0.25">
      <c r="B99" s="5">
        <f t="shared" si="9"/>
        <v>81</v>
      </c>
      <c r="C99" s="11">
        <f t="shared" si="6"/>
        <v>18794.640326339519</v>
      </c>
      <c r="D99" s="6">
        <f t="shared" si="7"/>
        <v>3054.8748720907406</v>
      </c>
      <c r="E99" s="14">
        <f t="shared" si="10"/>
        <v>2969.1463961569825</v>
      </c>
      <c r="F99" s="15">
        <f t="shared" si="11"/>
        <v>3145.7010284782268</v>
      </c>
      <c r="G99" s="10">
        <f t="shared" si="8"/>
        <v>3145.7010284782268</v>
      </c>
    </row>
    <row r="100" spans="2:10" x14ac:dyDescent="0.25">
      <c r="B100" s="5">
        <f t="shared" si="9"/>
        <v>82</v>
      </c>
      <c r="C100" s="11">
        <f t="shared" si="6"/>
        <v>19912.227797513664</v>
      </c>
      <c r="D100" s="6">
        <f t="shared" si="7"/>
        <v>3236.527184865713</v>
      </c>
      <c r="E100" s="14">
        <f t="shared" si="10"/>
        <v>3145.7010284782268</v>
      </c>
      <c r="F100" s="15">
        <f t="shared" si="11"/>
        <v>3332.7541455607607</v>
      </c>
      <c r="G100" s="10">
        <f t="shared" si="8"/>
        <v>3332.7541455607607</v>
      </c>
    </row>
    <row r="101" spans="2:10" x14ac:dyDescent="0.25">
      <c r="B101" s="5">
        <f t="shared" si="9"/>
        <v>83</v>
      </c>
      <c r="C101" s="11">
        <f t="shared" si="6"/>
        <v>21096.270477941005</v>
      </c>
      <c r="D101" s="6">
        <f t="shared" si="7"/>
        <v>3428.9811062558078</v>
      </c>
      <c r="E101" s="14">
        <f t="shared" si="10"/>
        <v>3332.7541455607607</v>
      </c>
      <c r="F101" s="15">
        <f t="shared" si="11"/>
        <v>3530.9300197945722</v>
      </c>
      <c r="G101" s="10">
        <f t="shared" si="8"/>
        <v>3530.9300197945722</v>
      </c>
    </row>
    <row r="102" spans="2:10" x14ac:dyDescent="0.25">
      <c r="B102" s="5">
        <f t="shared" si="9"/>
        <v>84</v>
      </c>
      <c r="C102" s="11">
        <f t="shared" si="6"/>
        <v>22350.720000000019</v>
      </c>
      <c r="D102" s="6">
        <f t="shared" si="7"/>
        <v>3632.8789333333366</v>
      </c>
      <c r="E102" s="14">
        <f t="shared" si="10"/>
        <v>3530.9300197945722</v>
      </c>
      <c r="F102" s="15">
        <f t="shared" si="11"/>
        <v>3740.8900447376845</v>
      </c>
      <c r="G102" s="10">
        <f t="shared" si="8"/>
        <v>3740.8900447376845</v>
      </c>
    </row>
    <row r="103" spans="2:10" x14ac:dyDescent="0.25">
      <c r="B103" s="5">
        <f t="shared" si="9"/>
        <v>85</v>
      </c>
      <c r="C103" s="11">
        <f t="shared" si="6"/>
        <v>23679.76297235821</v>
      </c>
      <c r="D103" s="6">
        <f t="shared" si="7"/>
        <v>3848.901156142033</v>
      </c>
      <c r="E103" s="14">
        <f t="shared" si="10"/>
        <v>3740.8900447376845</v>
      </c>
      <c r="F103" s="15">
        <f t="shared" si="11"/>
        <v>3963.3349424556704</v>
      </c>
      <c r="G103" s="10">
        <f t="shared" si="8"/>
        <v>3963.3349424556704</v>
      </c>
    </row>
    <row r="104" spans="2:10" x14ac:dyDescent="0.25">
      <c r="B104" s="5">
        <f t="shared" si="9"/>
        <v>86</v>
      </c>
      <c r="C104" s="11">
        <f t="shared" si="6"/>
        <v>25087.834952389298</v>
      </c>
      <c r="D104" s="6">
        <f t="shared" si="7"/>
        <v>4077.7687287693079</v>
      </c>
      <c r="E104" s="14">
        <f t="shared" si="10"/>
        <v>3963.3349424556704</v>
      </c>
      <c r="F104" s="15">
        <f t="shared" si="11"/>
        <v>4199.007102116404</v>
      </c>
      <c r="G104" s="10">
        <f t="shared" si="8"/>
        <v>4199.007102116404</v>
      </c>
    </row>
    <row r="105" spans="2:10" x14ac:dyDescent="0.25">
      <c r="B105" s="5">
        <f t="shared" si="9"/>
        <v>87</v>
      </c>
      <c r="C105" s="11">
        <f t="shared" si="6"/>
        <v>26579.63524943365</v>
      </c>
      <c r="D105" s="6">
        <f t="shared" si="7"/>
        <v>4320.245475463501</v>
      </c>
      <c r="E105" s="14">
        <f t="shared" si="10"/>
        <v>4199.007102116404</v>
      </c>
      <c r="F105" s="15">
        <f t="shared" si="11"/>
        <v>4448.6930576449031</v>
      </c>
      <c r="G105" s="10">
        <f t="shared" si="8"/>
        <v>4448.6930576449031</v>
      </c>
    </row>
    <row r="106" spans="2:10" x14ac:dyDescent="0.25">
      <c r="B106" s="5">
        <f t="shared" si="9"/>
        <v>88</v>
      </c>
      <c r="C106" s="11">
        <f t="shared" si="6"/>
        <v>28160.142608306367</v>
      </c>
      <c r="D106" s="6">
        <f t="shared" si="7"/>
        <v>4577.1406398263043</v>
      </c>
      <c r="E106" s="14">
        <f t="shared" si="10"/>
        <v>4448.6930576449031</v>
      </c>
      <c r="F106" s="15">
        <f t="shared" si="11"/>
        <v>4713.2261127071833</v>
      </c>
      <c r="G106" s="10">
        <f t="shared" si="8"/>
        <v>4713.2261127071833</v>
      </c>
    </row>
    <row r="107" spans="2:10" x14ac:dyDescent="0.25">
      <c r="B107" s="5">
        <f t="shared" si="9"/>
        <v>89</v>
      </c>
      <c r="C107" s="11">
        <f t="shared" si="6"/>
        <v>29834.631825395303</v>
      </c>
      <c r="D107" s="6">
        <f t="shared" si="7"/>
        <v>4849.3115855880624</v>
      </c>
      <c r="E107" s="14">
        <f t="shared" si="10"/>
        <v>4713.2261127071833</v>
      </c>
      <c r="F107" s="15">
        <f t="shared" si="11"/>
        <v>4993.4891217837849</v>
      </c>
      <c r="G107" s="10">
        <f t="shared" si="8"/>
        <v>4993.4891217837849</v>
      </c>
    </row>
    <row r="108" spans="2:10" x14ac:dyDescent="0.25">
      <c r="B108" s="5">
        <f t="shared" si="9"/>
        <v>90</v>
      </c>
      <c r="C108" s="11">
        <f t="shared" si="6"/>
        <v>31608.691352803617</v>
      </c>
      <c r="D108" s="6">
        <f t="shared" si="7"/>
        <v>5137.6666579795083</v>
      </c>
      <c r="E108" s="14">
        <f t="shared" si="10"/>
        <v>4993.4891217837849</v>
      </c>
      <c r="F108" s="15">
        <f t="shared" si="11"/>
        <v>5290.4174366145289</v>
      </c>
      <c r="G108" s="10">
        <f t="shared" si="8"/>
        <v>5290.4174366145289</v>
      </c>
    </row>
    <row r="109" spans="2:10" x14ac:dyDescent="0.25">
      <c r="B109" s="5">
        <f t="shared" si="9"/>
        <v>91</v>
      </c>
      <c r="C109" s="11">
        <f t="shared" si="6"/>
        <v>33488.241949289222</v>
      </c>
      <c r="D109" s="6">
        <f t="shared" si="7"/>
        <v>5443.1682152495496</v>
      </c>
      <c r="E109" s="14">
        <f t="shared" si="10"/>
        <v>5290.4174366145289</v>
      </c>
      <c r="F109" s="15">
        <f t="shared" si="11"/>
        <v>5605.0020278479988</v>
      </c>
      <c r="G109" s="10">
        <f t="shared" si="8"/>
        <v>5605.0020278479988</v>
      </c>
    </row>
    <row r="110" spans="2:10" x14ac:dyDescent="0.25">
      <c r="B110" s="5">
        <f t="shared" si="9"/>
        <v>92</v>
      </c>
      <c r="C110" s="11">
        <f t="shared" si="6"/>
        <v>35479.556440246706</v>
      </c>
      <c r="D110" s="6">
        <f t="shared" si="7"/>
        <v>5766.8358404464489</v>
      </c>
      <c r="E110" s="14">
        <f t="shared" si="10"/>
        <v>5605.0020278479988</v>
      </c>
      <c r="F110" s="15">
        <f t="shared" si="11"/>
        <v>5938.292792313965</v>
      </c>
      <c r="G110" s="10">
        <f t="shared" si="8"/>
        <v>5938.292792313965</v>
      </c>
    </row>
    <row r="111" spans="2:10" x14ac:dyDescent="0.25">
      <c r="B111" s="5">
        <f t="shared" si="9"/>
        <v>93</v>
      </c>
      <c r="C111" s="11">
        <f t="shared" si="6"/>
        <v>37589.280652679037</v>
      </c>
      <c r="D111" s="6">
        <f t="shared" si="7"/>
        <v>6109.7497441814812</v>
      </c>
      <c r="E111" s="14">
        <f t="shared" si="10"/>
        <v>5938.292792313965</v>
      </c>
      <c r="F111" s="15">
        <f t="shared" si="11"/>
        <v>6291.4020569564545</v>
      </c>
      <c r="G111" s="10">
        <f t="shared" si="8"/>
        <v>6291.4020569564545</v>
      </c>
    </row>
    <row r="112" spans="2:10" x14ac:dyDescent="0.25">
      <c r="B112" s="5">
        <f t="shared" si="9"/>
        <v>94</v>
      </c>
      <c r="C112" s="11">
        <f t="shared" si="6"/>
        <v>39824.455595027335</v>
      </c>
      <c r="D112" s="6">
        <f t="shared" si="7"/>
        <v>6473.054369731427</v>
      </c>
      <c r="E112" s="14">
        <f t="shared" si="10"/>
        <v>6291.4020569564545</v>
      </c>
      <c r="F112" s="15">
        <f t="shared" si="11"/>
        <v>6665.5082911215213</v>
      </c>
      <c r="G112" s="10">
        <f t="shared" si="8"/>
        <v>6665.5082911215213</v>
      </c>
    </row>
    <row r="113" spans="2:7" x14ac:dyDescent="0.25">
      <c r="B113" s="5">
        <f t="shared" si="9"/>
        <v>95</v>
      </c>
      <c r="C113" s="11">
        <f t="shared" si="6"/>
        <v>42192.54095588201</v>
      </c>
      <c r="D113" s="6">
        <f t="shared" si="7"/>
        <v>6857.9622125116157</v>
      </c>
      <c r="E113" s="14">
        <f t="shared" si="10"/>
        <v>6665.5082911215213</v>
      </c>
      <c r="F113" s="15">
        <f t="shared" si="11"/>
        <v>7061.8600395891453</v>
      </c>
      <c r="G113" s="10">
        <f t="shared" si="8"/>
        <v>7061.8600395891453</v>
      </c>
    </row>
    <row r="114" spans="2:7" x14ac:dyDescent="0.25">
      <c r="B114" s="5">
        <f t="shared" si="9"/>
        <v>96</v>
      </c>
      <c r="C114" s="11">
        <f t="shared" si="6"/>
        <v>44701.440000000053</v>
      </c>
      <c r="D114" s="6">
        <f t="shared" si="7"/>
        <v>7265.757866666675</v>
      </c>
      <c r="E114" s="14">
        <f t="shared" si="10"/>
        <v>7061.8600395891453</v>
      </c>
      <c r="F114" s="15">
        <f t="shared" si="11"/>
        <v>7481.7800894753709</v>
      </c>
      <c r="G114" s="10">
        <f t="shared" si="8"/>
        <v>7481.7800894753709</v>
      </c>
    </row>
    <row r="115" spans="2:7" x14ac:dyDescent="0.25">
      <c r="B115" s="5">
        <f t="shared" si="9"/>
        <v>97</v>
      </c>
      <c r="C115" s="11">
        <f t="shared" si="6"/>
        <v>47359.525944716428</v>
      </c>
      <c r="D115" s="6">
        <f t="shared" si="7"/>
        <v>7697.8023122840668</v>
      </c>
      <c r="E115" s="14">
        <f t="shared" si="10"/>
        <v>7481.7800894753709</v>
      </c>
      <c r="F115" s="15">
        <f t="shared" si="11"/>
        <v>7926.6698849113418</v>
      </c>
      <c r="G115" s="10">
        <f t="shared" si="8"/>
        <v>7926.6698849113418</v>
      </c>
    </row>
    <row r="116" spans="2:7" x14ac:dyDescent="0.25">
      <c r="B116" s="5">
        <f t="shared" si="9"/>
        <v>98</v>
      </c>
      <c r="C116" s="11">
        <f t="shared" si="6"/>
        <v>50175.669904778595</v>
      </c>
      <c r="D116" s="6">
        <f t="shared" si="7"/>
        <v>8155.5374575386159</v>
      </c>
      <c r="E116" s="14">
        <f t="shared" si="10"/>
        <v>7926.6698849113418</v>
      </c>
      <c r="F116" s="15">
        <f t="shared" si="11"/>
        <v>4077.7687287693079</v>
      </c>
      <c r="G116" s="10">
        <f t="shared" si="8"/>
        <v>4077.7687287693079</v>
      </c>
    </row>
  </sheetData>
  <conditionalFormatting sqref="B18:D18 F18">
    <cfRule type="expression" dxfId="17" priority="10">
      <formula>$B$18&lt;$B$9</formula>
    </cfRule>
  </conditionalFormatting>
  <conditionalFormatting sqref="B19:F46">
    <cfRule type="expression" dxfId="16" priority="9">
      <formula>$B19&lt;$B$9</formula>
    </cfRule>
  </conditionalFormatting>
  <conditionalFormatting sqref="B47:F75">
    <cfRule type="expression" dxfId="15" priority="8">
      <formula>$B47&lt;$B$9</formula>
    </cfRule>
  </conditionalFormatting>
  <conditionalFormatting sqref="B76:F81">
    <cfRule type="expression" dxfId="14" priority="7">
      <formula>$B76&lt;$B$9</formula>
    </cfRule>
  </conditionalFormatting>
  <conditionalFormatting sqref="B84:F99">
    <cfRule type="expression" dxfId="13" priority="5">
      <formula>$B84&lt;$B$9</formula>
    </cfRule>
  </conditionalFormatting>
  <conditionalFormatting sqref="B82:F83">
    <cfRule type="expression" dxfId="12" priority="6">
      <formula>$B82&lt;$B$9</formula>
    </cfRule>
  </conditionalFormatting>
  <conditionalFormatting sqref="B100:F107">
    <cfRule type="expression" dxfId="11" priority="4">
      <formula>$B100&lt;$B$9</formula>
    </cfRule>
  </conditionalFormatting>
  <conditionalFormatting sqref="B108:F116">
    <cfRule type="expression" dxfId="10" priority="3">
      <formula>$B108&lt;$B$9</formula>
    </cfRule>
  </conditionalFormatting>
  <conditionalFormatting sqref="E18">
    <cfRule type="expression" dxfId="9" priority="1">
      <formula>$B$18&lt;$B$9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39" workbookViewId="0">
      <selection activeCell="G18" sqref="G18:G66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37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4</v>
      </c>
      <c r="L5" t="s">
        <v>25</v>
      </c>
    </row>
    <row r="6" spans="1:12" x14ac:dyDescent="0.25">
      <c r="A6" t="s">
        <v>8</v>
      </c>
      <c r="B6" s="3">
        <v>1046.5</v>
      </c>
      <c r="C6" t="s">
        <v>1</v>
      </c>
      <c r="D6" t="s">
        <v>31</v>
      </c>
      <c r="K6" s="13">
        <f>POWER(2,K5)</f>
        <v>16</v>
      </c>
      <c r="L6" t="s">
        <v>26</v>
      </c>
    </row>
    <row r="7" spans="1:12" x14ac:dyDescent="0.25">
      <c r="A7" t="s">
        <v>15</v>
      </c>
      <c r="B7" s="16">
        <f>K7</f>
        <v>16744</v>
      </c>
      <c r="C7" t="s">
        <v>1</v>
      </c>
      <c r="D7" t="s">
        <v>32</v>
      </c>
      <c r="K7" s="13">
        <f>K6*B6</f>
        <v>16744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49</v>
      </c>
      <c r="D9" t="s">
        <v>23</v>
      </c>
      <c r="G9" s="17" t="s">
        <v>24</v>
      </c>
      <c r="H9">
        <v>58.5</v>
      </c>
      <c r="K9">
        <f>(K5*K8)+1</f>
        <v>49</v>
      </c>
      <c r="L9" t="s">
        <v>29</v>
      </c>
    </row>
    <row r="10" spans="1:12" x14ac:dyDescent="0.25">
      <c r="B10" s="19">
        <f>1*B8/B5</f>
        <v>2.3219954648526078E-2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43.06640625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23.534255249023062</v>
      </c>
    </row>
    <row r="18" spans="2:7" x14ac:dyDescent="0.25">
      <c r="B18" s="5">
        <v>0</v>
      </c>
      <c r="C18" s="11">
        <f t="shared" ref="C18:C49" si="0">$B$6*POWER($B$12,B18)</f>
        <v>1046.5</v>
      </c>
      <c r="D18" s="6">
        <f t="shared" ref="D18:D81" si="1">C18/$B$14</f>
        <v>24.299682539682539</v>
      </c>
      <c r="E18" s="14">
        <f>D18-((F19-E19)/2)</f>
        <v>23.555735315413283</v>
      </c>
      <c r="F18" s="15">
        <f>((D19-D18)/2)+D18</f>
        <v>25.022149697561574</v>
      </c>
      <c r="G18" s="10">
        <f>F18</f>
        <v>25.022149697561574</v>
      </c>
    </row>
    <row r="19" spans="2:7" x14ac:dyDescent="0.25">
      <c r="B19" s="5">
        <f>B18+1</f>
        <v>1</v>
      </c>
      <c r="C19" s="11">
        <f t="shared" si="0"/>
        <v>1108.7281282470026</v>
      </c>
      <c r="D19" s="6">
        <f t="shared" si="1"/>
        <v>25.744616855440604</v>
      </c>
      <c r="E19" s="14">
        <f>F18</f>
        <v>25.022149697561574</v>
      </c>
      <c r="F19" s="15">
        <f>((D20-D19)/2)+D19</f>
        <v>26.510044146100086</v>
      </c>
      <c r="G19" s="10">
        <f t="shared" ref="G19:G82" si="2">F19</f>
        <v>26.510044146100086</v>
      </c>
    </row>
    <row r="20" spans="2:7" x14ac:dyDescent="0.25">
      <c r="B20" s="5">
        <f t="shared" ref="B20:B83" si="3">B19+1</f>
        <v>2</v>
      </c>
      <c r="C20" s="11">
        <f t="shared" si="0"/>
        <v>1174.6565335557589</v>
      </c>
      <c r="D20" s="6">
        <f t="shared" si="1"/>
        <v>27.27547143675957</v>
      </c>
      <c r="E20" s="14">
        <f t="shared" ref="E20:E83" si="4">F19</f>
        <v>26.510044146100086</v>
      </c>
      <c r="F20" s="15">
        <f t="shared" ref="F20:F83" si="5">((D21-D20)/2)+D20</f>
        <v>28.086413402628722</v>
      </c>
      <c r="G20" s="10">
        <f t="shared" si="2"/>
        <v>28.086413402628722</v>
      </c>
    </row>
    <row r="21" spans="2:7" x14ac:dyDescent="0.25">
      <c r="B21" s="5">
        <f t="shared" si="3"/>
        <v>3</v>
      </c>
      <c r="C21" s="11">
        <f t="shared" si="0"/>
        <v>1244.5052458503478</v>
      </c>
      <c r="D21" s="6">
        <f t="shared" si="1"/>
        <v>28.897355368497873</v>
      </c>
      <c r="E21" s="14">
        <f t="shared" si="4"/>
        <v>28.086413402628722</v>
      </c>
      <c r="F21" s="15">
        <f t="shared" si="5"/>
        <v>29.756518453003409</v>
      </c>
      <c r="G21" s="10">
        <f t="shared" si="2"/>
        <v>29.756518453003409</v>
      </c>
    </row>
    <row r="22" spans="2:7" x14ac:dyDescent="0.25">
      <c r="B22" s="5">
        <f t="shared" si="3"/>
        <v>4</v>
      </c>
      <c r="C22" s="11">
        <f t="shared" si="0"/>
        <v>1318.5073787149847</v>
      </c>
      <c r="D22" s="6">
        <f t="shared" si="1"/>
        <v>30.615681537508941</v>
      </c>
      <c r="E22" s="14">
        <f t="shared" si="4"/>
        <v>29.756518453003409</v>
      </c>
      <c r="F22" s="15">
        <f t="shared" si="5"/>
        <v>31.525933117578457</v>
      </c>
      <c r="G22" s="10">
        <f t="shared" si="2"/>
        <v>31.525933117578457</v>
      </c>
    </row>
    <row r="23" spans="2:7" x14ac:dyDescent="0.25">
      <c r="B23" s="5">
        <f t="shared" si="3"/>
        <v>5</v>
      </c>
      <c r="C23" s="11">
        <f t="shared" si="0"/>
        <v>1396.9099073889411</v>
      </c>
      <c r="D23" s="6">
        <f t="shared" si="1"/>
        <v>32.436184697647974</v>
      </c>
      <c r="E23" s="14">
        <f t="shared" si="4"/>
        <v>31.525933117578457</v>
      </c>
      <c r="F23" s="15">
        <f t="shared" si="5"/>
        <v>33.400562653313855</v>
      </c>
      <c r="G23" s="10">
        <f t="shared" si="2"/>
        <v>33.400562653313855</v>
      </c>
    </row>
    <row r="24" spans="2:7" x14ac:dyDescent="0.25">
      <c r="B24" s="5">
        <f t="shared" si="3"/>
        <v>6</v>
      </c>
      <c r="C24" s="11">
        <f t="shared" si="0"/>
        <v>1479.974493023444</v>
      </c>
      <c r="D24" s="6">
        <f t="shared" si="1"/>
        <v>34.364940608979744</v>
      </c>
      <c r="E24" s="14">
        <f t="shared" si="4"/>
        <v>33.400562653313855</v>
      </c>
      <c r="F24" s="15">
        <f t="shared" si="5"/>
        <v>35.386663462021417</v>
      </c>
      <c r="G24" s="10">
        <f t="shared" si="2"/>
        <v>35.386663462021417</v>
      </c>
    </row>
    <row r="25" spans="2:7" x14ac:dyDescent="0.25">
      <c r="B25" s="5">
        <f t="shared" si="3"/>
        <v>7</v>
      </c>
      <c r="C25" s="11">
        <f t="shared" si="0"/>
        <v>1567.9783559514474</v>
      </c>
      <c r="D25" s="6">
        <f t="shared" si="1"/>
        <v>36.408386315063083</v>
      </c>
      <c r="E25" s="14">
        <f t="shared" si="4"/>
        <v>35.386663462021417</v>
      </c>
      <c r="F25" s="15">
        <f t="shared" si="5"/>
        <v>37.490863970524217</v>
      </c>
      <c r="G25" s="10">
        <f t="shared" si="2"/>
        <v>37.490863970524217</v>
      </c>
    </row>
    <row r="26" spans="2:7" x14ac:dyDescent="0.25">
      <c r="B26" s="5">
        <f t="shared" si="3"/>
        <v>8</v>
      </c>
      <c r="C26" s="11">
        <f t="shared" si="0"/>
        <v>1661.2152008847208</v>
      </c>
      <c r="D26" s="6">
        <f t="shared" si="1"/>
        <v>38.573341625985357</v>
      </c>
      <c r="E26" s="14">
        <f t="shared" si="4"/>
        <v>37.490863970524217</v>
      </c>
      <c r="F26" s="15">
        <f t="shared" si="5"/>
        <v>39.720186752415003</v>
      </c>
      <c r="G26" s="10">
        <f t="shared" si="2"/>
        <v>39.720186752415003</v>
      </c>
    </row>
    <row r="27" spans="2:7" x14ac:dyDescent="0.25">
      <c r="B27" s="5">
        <f t="shared" si="3"/>
        <v>9</v>
      </c>
      <c r="C27" s="11">
        <f t="shared" si="0"/>
        <v>1759.9961971260248</v>
      </c>
      <c r="D27" s="6">
        <f t="shared" si="1"/>
        <v>40.867031878844656</v>
      </c>
      <c r="E27" s="14">
        <f t="shared" si="4"/>
        <v>39.720186752415003</v>
      </c>
      <c r="F27" s="15">
        <f t="shared" si="5"/>
        <v>42.08207196524269</v>
      </c>
      <c r="G27" s="10">
        <f t="shared" si="2"/>
        <v>42.08207196524269</v>
      </c>
    </row>
    <row r="28" spans="2:7" x14ac:dyDescent="0.25">
      <c r="B28" s="5">
        <f t="shared" si="3"/>
        <v>10</v>
      </c>
      <c r="C28" s="11">
        <f t="shared" si="0"/>
        <v>1864.6510170677304</v>
      </c>
      <c r="D28" s="6">
        <f t="shared" si="1"/>
        <v>43.297112051640724</v>
      </c>
      <c r="E28" s="14">
        <f t="shared" si="4"/>
        <v>42.08207196524269</v>
      </c>
      <c r="F28" s="15">
        <f t="shared" si="5"/>
        <v>44.584402181346576</v>
      </c>
      <c r="G28" s="10">
        <f t="shared" si="2"/>
        <v>44.584402181346576</v>
      </c>
    </row>
    <row r="29" spans="2:7" x14ac:dyDescent="0.25">
      <c r="B29" s="5">
        <f t="shared" si="3"/>
        <v>11</v>
      </c>
      <c r="C29" s="11">
        <f t="shared" si="0"/>
        <v>1975.5289364427849</v>
      </c>
      <c r="D29" s="6">
        <f t="shared" si="1"/>
        <v>45.871692311052421</v>
      </c>
      <c r="E29" s="14">
        <f t="shared" si="4"/>
        <v>44.584402181346576</v>
      </c>
      <c r="F29" s="15">
        <f t="shared" si="5"/>
        <v>47.23552869520875</v>
      </c>
      <c r="G29" s="10">
        <f t="shared" si="2"/>
        <v>47.23552869520875</v>
      </c>
    </row>
    <row r="30" spans="2:7" x14ac:dyDescent="0.25">
      <c r="B30" s="5">
        <f t="shared" si="3"/>
        <v>12</v>
      </c>
      <c r="C30" s="11">
        <f t="shared" si="0"/>
        <v>2093</v>
      </c>
      <c r="D30" s="6">
        <f t="shared" si="1"/>
        <v>48.599365079365079</v>
      </c>
      <c r="E30" s="14">
        <f t="shared" si="4"/>
        <v>47.23552869520875</v>
      </c>
      <c r="F30" s="15">
        <f t="shared" si="5"/>
        <v>50.044299395123147</v>
      </c>
      <c r="G30" s="10">
        <f t="shared" si="2"/>
        <v>50.044299395123147</v>
      </c>
    </row>
    <row r="31" spans="2:7" x14ac:dyDescent="0.25">
      <c r="B31" s="5">
        <f t="shared" si="3"/>
        <v>13</v>
      </c>
      <c r="C31" s="11">
        <f t="shared" si="0"/>
        <v>2217.4562564940052</v>
      </c>
      <c r="D31" s="6">
        <f t="shared" si="1"/>
        <v>51.489233710881209</v>
      </c>
      <c r="E31" s="14">
        <f t="shared" si="4"/>
        <v>50.044299395123147</v>
      </c>
      <c r="F31" s="15">
        <f t="shared" si="5"/>
        <v>53.020088292200185</v>
      </c>
      <c r="G31" s="10">
        <f t="shared" si="2"/>
        <v>53.020088292200185</v>
      </c>
    </row>
    <row r="32" spans="2:7" x14ac:dyDescent="0.25">
      <c r="B32" s="5">
        <f t="shared" si="3"/>
        <v>14</v>
      </c>
      <c r="C32" s="11">
        <f t="shared" si="0"/>
        <v>2349.3130671115182</v>
      </c>
      <c r="D32" s="6">
        <f t="shared" si="1"/>
        <v>54.550942873519155</v>
      </c>
      <c r="E32" s="14">
        <f t="shared" si="4"/>
        <v>53.020088292200185</v>
      </c>
      <c r="F32" s="15">
        <f t="shared" si="5"/>
        <v>56.172826805257451</v>
      </c>
      <c r="G32" s="10">
        <f t="shared" si="2"/>
        <v>56.172826805257451</v>
      </c>
    </row>
    <row r="33" spans="2:7" x14ac:dyDescent="0.25">
      <c r="B33" s="5">
        <f t="shared" si="3"/>
        <v>15</v>
      </c>
      <c r="C33" s="11">
        <f t="shared" si="0"/>
        <v>2489.0104917006956</v>
      </c>
      <c r="D33" s="6">
        <f t="shared" si="1"/>
        <v>57.794710736995746</v>
      </c>
      <c r="E33" s="14">
        <f t="shared" si="4"/>
        <v>56.172826805257451</v>
      </c>
      <c r="F33" s="15">
        <f t="shared" si="5"/>
        <v>59.513036906006818</v>
      </c>
      <c r="G33" s="10">
        <f t="shared" si="2"/>
        <v>59.513036906006818</v>
      </c>
    </row>
    <row r="34" spans="2:7" x14ac:dyDescent="0.25">
      <c r="B34" s="5">
        <f t="shared" si="3"/>
        <v>16</v>
      </c>
      <c r="C34" s="11">
        <f t="shared" si="0"/>
        <v>2637.0147574299699</v>
      </c>
      <c r="D34" s="6">
        <f t="shared" si="1"/>
        <v>61.231363075017896</v>
      </c>
      <c r="E34" s="14">
        <f t="shared" si="4"/>
        <v>59.513036906006818</v>
      </c>
      <c r="F34" s="15">
        <f t="shared" si="5"/>
        <v>63.051866235156929</v>
      </c>
      <c r="G34" s="10">
        <f t="shared" si="2"/>
        <v>63.051866235156929</v>
      </c>
    </row>
    <row r="35" spans="2:7" x14ac:dyDescent="0.25">
      <c r="B35" s="5">
        <f t="shared" si="3"/>
        <v>17</v>
      </c>
      <c r="C35" s="11">
        <f t="shared" si="0"/>
        <v>2793.8198147778826</v>
      </c>
      <c r="D35" s="6">
        <f t="shared" si="1"/>
        <v>64.872369395295962</v>
      </c>
      <c r="E35" s="14">
        <f t="shared" si="4"/>
        <v>63.051866235156929</v>
      </c>
      <c r="F35" s="15">
        <f t="shared" si="5"/>
        <v>66.801125306627739</v>
      </c>
      <c r="G35" s="10">
        <f t="shared" si="2"/>
        <v>66.801125306627739</v>
      </c>
    </row>
    <row r="36" spans="2:7" x14ac:dyDescent="0.25">
      <c r="B36" s="5">
        <f t="shared" si="3"/>
        <v>18</v>
      </c>
      <c r="C36" s="11">
        <f t="shared" si="0"/>
        <v>2959.9489860468884</v>
      </c>
      <c r="D36" s="6">
        <f t="shared" si="1"/>
        <v>68.729881217959502</v>
      </c>
      <c r="E36" s="14">
        <f t="shared" si="4"/>
        <v>66.801125306627739</v>
      </c>
      <c r="F36" s="15">
        <f t="shared" si="5"/>
        <v>70.773326924042834</v>
      </c>
      <c r="G36" s="10">
        <f t="shared" si="2"/>
        <v>70.773326924042834</v>
      </c>
    </row>
    <row r="37" spans="2:7" x14ac:dyDescent="0.25">
      <c r="B37" s="5">
        <f t="shared" si="3"/>
        <v>19</v>
      </c>
      <c r="C37" s="11">
        <f t="shared" si="0"/>
        <v>3135.9567119028952</v>
      </c>
      <c r="D37" s="6">
        <f t="shared" si="1"/>
        <v>72.816772630126181</v>
      </c>
      <c r="E37" s="14">
        <f t="shared" si="4"/>
        <v>70.773326924042834</v>
      </c>
      <c r="F37" s="15">
        <f t="shared" si="5"/>
        <v>74.981727941048447</v>
      </c>
      <c r="G37" s="10">
        <f t="shared" si="2"/>
        <v>74.981727941048447</v>
      </c>
    </row>
    <row r="38" spans="2:7" x14ac:dyDescent="0.25">
      <c r="B38" s="5">
        <f t="shared" si="3"/>
        <v>20</v>
      </c>
      <c r="C38" s="11">
        <f t="shared" si="0"/>
        <v>3322.4304017694421</v>
      </c>
      <c r="D38" s="6">
        <f t="shared" si="1"/>
        <v>77.146683251970714</v>
      </c>
      <c r="E38" s="14">
        <f t="shared" si="4"/>
        <v>74.981727941048447</v>
      </c>
      <c r="F38" s="15">
        <f t="shared" si="5"/>
        <v>79.440373504830021</v>
      </c>
      <c r="G38" s="10">
        <f t="shared" si="2"/>
        <v>79.440373504830021</v>
      </c>
    </row>
    <row r="39" spans="2:7" x14ac:dyDescent="0.25">
      <c r="B39" s="5">
        <f t="shared" si="3"/>
        <v>21</v>
      </c>
      <c r="C39" s="11">
        <f t="shared" si="0"/>
        <v>3519.99239425205</v>
      </c>
      <c r="D39" s="6">
        <f t="shared" si="1"/>
        <v>81.734063757689327</v>
      </c>
      <c r="E39" s="14">
        <f t="shared" si="4"/>
        <v>79.440373504830021</v>
      </c>
      <c r="F39" s="15">
        <f t="shared" si="5"/>
        <v>84.164143930485395</v>
      </c>
      <c r="G39" s="10">
        <f t="shared" si="2"/>
        <v>84.164143930485395</v>
      </c>
    </row>
    <row r="40" spans="2:7" x14ac:dyDescent="0.25">
      <c r="B40" s="5">
        <f t="shared" si="3"/>
        <v>22</v>
      </c>
      <c r="C40" s="11">
        <f t="shared" si="0"/>
        <v>3729.3020341354613</v>
      </c>
      <c r="D40" s="6">
        <f t="shared" si="1"/>
        <v>86.594224103281462</v>
      </c>
      <c r="E40" s="14">
        <f t="shared" si="4"/>
        <v>84.164143930485395</v>
      </c>
      <c r="F40" s="15">
        <f t="shared" si="5"/>
        <v>89.168804362693152</v>
      </c>
      <c r="G40" s="10">
        <f t="shared" si="2"/>
        <v>89.168804362693152</v>
      </c>
    </row>
    <row r="41" spans="2:7" x14ac:dyDescent="0.25">
      <c r="B41" s="5">
        <f t="shared" si="3"/>
        <v>23</v>
      </c>
      <c r="C41" s="11">
        <f t="shared" si="0"/>
        <v>3951.0578728855703</v>
      </c>
      <c r="D41" s="6">
        <f t="shared" si="1"/>
        <v>91.743384622104855</v>
      </c>
      <c r="E41" s="14">
        <f t="shared" si="4"/>
        <v>89.168804362693152</v>
      </c>
      <c r="F41" s="15">
        <f t="shared" si="5"/>
        <v>94.471057390417513</v>
      </c>
      <c r="G41" s="10">
        <f t="shared" si="2"/>
        <v>94.471057390417513</v>
      </c>
    </row>
    <row r="42" spans="2:7" x14ac:dyDescent="0.25">
      <c r="B42" s="5">
        <f t="shared" si="3"/>
        <v>24</v>
      </c>
      <c r="C42" s="11">
        <f t="shared" si="0"/>
        <v>4186.0000000000009</v>
      </c>
      <c r="D42" s="6">
        <f t="shared" si="1"/>
        <v>97.198730158730186</v>
      </c>
      <c r="E42" s="14">
        <f t="shared" si="4"/>
        <v>94.471057390417513</v>
      </c>
      <c r="F42" s="15">
        <f t="shared" si="5"/>
        <v>100.08859879024631</v>
      </c>
      <c r="G42" s="10">
        <f t="shared" si="2"/>
        <v>100.08859879024631</v>
      </c>
    </row>
    <row r="43" spans="2:7" x14ac:dyDescent="0.25">
      <c r="B43" s="5">
        <f t="shared" si="3"/>
        <v>25</v>
      </c>
      <c r="C43" s="11">
        <f t="shared" si="0"/>
        <v>4434.9125129880113</v>
      </c>
      <c r="D43" s="6">
        <f t="shared" si="1"/>
        <v>102.97846742176243</v>
      </c>
      <c r="E43" s="14">
        <f t="shared" si="4"/>
        <v>100.08859879024631</v>
      </c>
      <c r="F43" s="15">
        <f t="shared" si="5"/>
        <v>106.04017658440037</v>
      </c>
      <c r="G43" s="10">
        <f t="shared" si="2"/>
        <v>106.04017658440037</v>
      </c>
    </row>
    <row r="44" spans="2:7" x14ac:dyDescent="0.25">
      <c r="B44" s="5">
        <f t="shared" si="3"/>
        <v>26</v>
      </c>
      <c r="C44" s="11">
        <f t="shared" si="0"/>
        <v>4698.6261342230364</v>
      </c>
      <c r="D44" s="6">
        <f t="shared" si="1"/>
        <v>109.10188574703831</v>
      </c>
      <c r="E44" s="14">
        <f t="shared" si="4"/>
        <v>106.04017658440037</v>
      </c>
      <c r="F44" s="15">
        <f t="shared" si="5"/>
        <v>112.34565361051492</v>
      </c>
      <c r="G44" s="10">
        <f t="shared" si="2"/>
        <v>112.34565361051492</v>
      </c>
    </row>
    <row r="45" spans="2:7" x14ac:dyDescent="0.25">
      <c r="B45" s="5">
        <f t="shared" si="3"/>
        <v>27</v>
      </c>
      <c r="C45" s="11">
        <f t="shared" si="0"/>
        <v>4978.0209834013931</v>
      </c>
      <c r="D45" s="6">
        <f t="shared" si="1"/>
        <v>115.58942147399154</v>
      </c>
      <c r="E45" s="14">
        <f t="shared" si="4"/>
        <v>112.34565361051492</v>
      </c>
      <c r="F45" s="15">
        <f t="shared" si="5"/>
        <v>119.02607381201366</v>
      </c>
      <c r="G45" s="10">
        <f t="shared" si="2"/>
        <v>119.02607381201366</v>
      </c>
    </row>
    <row r="46" spans="2:7" x14ac:dyDescent="0.25">
      <c r="B46" s="5">
        <f t="shared" si="3"/>
        <v>28</v>
      </c>
      <c r="C46" s="11">
        <f t="shared" si="0"/>
        <v>5274.0295148599398</v>
      </c>
      <c r="D46" s="6">
        <f t="shared" si="1"/>
        <v>122.46272615003579</v>
      </c>
      <c r="E46" s="14">
        <f t="shared" si="4"/>
        <v>119.02607381201366</v>
      </c>
      <c r="F46" s="15">
        <f t="shared" si="5"/>
        <v>126.10373247031386</v>
      </c>
      <c r="G46" s="10">
        <f t="shared" si="2"/>
        <v>126.10373247031386</v>
      </c>
    </row>
    <row r="47" spans="2:7" x14ac:dyDescent="0.25">
      <c r="B47" s="5">
        <f t="shared" si="3"/>
        <v>29</v>
      </c>
      <c r="C47" s="11">
        <f t="shared" si="0"/>
        <v>5587.6396295557652</v>
      </c>
      <c r="D47" s="6">
        <f t="shared" si="1"/>
        <v>129.74473879059192</v>
      </c>
      <c r="E47" s="14">
        <f t="shared" si="4"/>
        <v>126.10373247031386</v>
      </c>
      <c r="F47" s="15">
        <f t="shared" si="5"/>
        <v>133.60225061325548</v>
      </c>
      <c r="G47" s="10">
        <f t="shared" si="2"/>
        <v>133.60225061325548</v>
      </c>
    </row>
    <row r="48" spans="2:7" x14ac:dyDescent="0.25">
      <c r="B48" s="5">
        <f t="shared" si="3"/>
        <v>30</v>
      </c>
      <c r="C48" s="11">
        <f t="shared" si="0"/>
        <v>5919.8979720937778</v>
      </c>
      <c r="D48" s="6">
        <f t="shared" si="1"/>
        <v>137.459762435919</v>
      </c>
      <c r="E48" s="14">
        <f t="shared" si="4"/>
        <v>133.60225061325548</v>
      </c>
      <c r="F48" s="15">
        <f t="shared" si="5"/>
        <v>141.54665384808567</v>
      </c>
      <c r="G48" s="10">
        <f t="shared" si="2"/>
        <v>141.54665384808567</v>
      </c>
    </row>
    <row r="49" spans="2:9" x14ac:dyDescent="0.25">
      <c r="B49" s="5">
        <f t="shared" si="3"/>
        <v>31</v>
      </c>
      <c r="C49" s="11">
        <f t="shared" si="0"/>
        <v>6271.9134238057904</v>
      </c>
      <c r="D49" s="6">
        <f t="shared" si="1"/>
        <v>145.63354526025236</v>
      </c>
      <c r="E49" s="14">
        <f t="shared" si="4"/>
        <v>141.54665384808567</v>
      </c>
      <c r="F49" s="15">
        <f t="shared" si="5"/>
        <v>149.96345588209692</v>
      </c>
      <c r="G49" s="10">
        <f t="shared" si="2"/>
        <v>149.96345588209692</v>
      </c>
    </row>
    <row r="50" spans="2:9" x14ac:dyDescent="0.25">
      <c r="B50" s="5">
        <f t="shared" si="3"/>
        <v>32</v>
      </c>
      <c r="C50" s="11">
        <f t="shared" ref="C50:C81" si="6">$B$6*POWER($B$12,B50)</f>
        <v>6644.8608035388852</v>
      </c>
      <c r="D50" s="6">
        <f t="shared" si="1"/>
        <v>154.29336650394146</v>
      </c>
      <c r="E50" s="14">
        <f t="shared" si="4"/>
        <v>149.96345588209692</v>
      </c>
      <c r="F50" s="15">
        <f t="shared" si="5"/>
        <v>158.88074700966007</v>
      </c>
      <c r="G50" s="10">
        <f t="shared" si="2"/>
        <v>158.88074700966007</v>
      </c>
    </row>
    <row r="51" spans="2:9" x14ac:dyDescent="0.25">
      <c r="B51" s="5">
        <f t="shared" si="3"/>
        <v>33</v>
      </c>
      <c r="C51" s="11">
        <f t="shared" si="6"/>
        <v>7039.9847885041008</v>
      </c>
      <c r="D51" s="6">
        <f t="shared" si="1"/>
        <v>163.46812751537865</v>
      </c>
      <c r="E51" s="14">
        <f t="shared" si="4"/>
        <v>158.88074700966007</v>
      </c>
      <c r="F51" s="15">
        <f t="shared" si="5"/>
        <v>168.32828786097082</v>
      </c>
      <c r="G51" s="10">
        <f t="shared" si="2"/>
        <v>168.32828786097082</v>
      </c>
    </row>
    <row r="52" spans="2:9" x14ac:dyDescent="0.25">
      <c r="B52" s="5">
        <f t="shared" si="3"/>
        <v>34</v>
      </c>
      <c r="C52" s="11">
        <f t="shared" si="6"/>
        <v>7458.6040682709236</v>
      </c>
      <c r="D52" s="6">
        <f t="shared" si="1"/>
        <v>173.18844820656295</v>
      </c>
      <c r="E52" s="14">
        <f t="shared" si="4"/>
        <v>168.32828786097082</v>
      </c>
      <c r="F52" s="15">
        <f t="shared" si="5"/>
        <v>178.33760872538636</v>
      </c>
      <c r="G52" s="10">
        <f t="shared" si="2"/>
        <v>178.33760872538636</v>
      </c>
    </row>
    <row r="53" spans="2:9" x14ac:dyDescent="0.25">
      <c r="B53" s="5">
        <f t="shared" si="3"/>
        <v>35</v>
      </c>
      <c r="C53" s="11">
        <f t="shared" si="6"/>
        <v>7902.1157457711415</v>
      </c>
      <c r="D53" s="6">
        <f t="shared" si="1"/>
        <v>183.48676924420974</v>
      </c>
      <c r="E53" s="14">
        <f t="shared" si="4"/>
        <v>178.33760872538636</v>
      </c>
      <c r="F53" s="15">
        <f t="shared" si="5"/>
        <v>188.94211478083508</v>
      </c>
      <c r="G53" s="10">
        <f t="shared" si="2"/>
        <v>188.94211478083508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8372.0000000000036</v>
      </c>
      <c r="D54" s="6">
        <f t="shared" si="1"/>
        <v>194.3974603174604</v>
      </c>
      <c r="E54" s="14">
        <f t="shared" si="4"/>
        <v>188.94211478083508</v>
      </c>
      <c r="F54" s="15">
        <f t="shared" si="5"/>
        <v>200.17719758049265</v>
      </c>
      <c r="G54" s="10">
        <f t="shared" si="2"/>
        <v>200.17719758049265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8869.8250259760225</v>
      </c>
      <c r="D55" s="6">
        <f t="shared" si="1"/>
        <v>205.95693484352486</v>
      </c>
      <c r="E55" s="14">
        <f t="shared" si="4"/>
        <v>200.17719758049265</v>
      </c>
      <c r="F55" s="15">
        <f t="shared" si="5"/>
        <v>212.08035316880074</v>
      </c>
      <c r="G55" s="10">
        <f t="shared" si="2"/>
        <v>212.08035316880074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9397.2522684460746</v>
      </c>
      <c r="D56" s="6">
        <f t="shared" si="1"/>
        <v>218.20377149407665</v>
      </c>
      <c r="E56" s="14">
        <f t="shared" si="4"/>
        <v>212.08035316880074</v>
      </c>
      <c r="F56" s="15">
        <f t="shared" si="5"/>
        <v>224.69130722102986</v>
      </c>
      <c r="G56" s="10">
        <f t="shared" si="2"/>
        <v>224.69130722102986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9956.0419668027862</v>
      </c>
      <c r="D57" s="6">
        <f t="shared" si="1"/>
        <v>231.17884294798307</v>
      </c>
      <c r="E57" s="14">
        <f t="shared" si="4"/>
        <v>224.69130722102986</v>
      </c>
      <c r="F57" s="15">
        <f t="shared" si="5"/>
        <v>238.05214762402733</v>
      </c>
      <c r="G57" s="10">
        <f t="shared" si="2"/>
        <v>238.05214762402733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10548.059029719881</v>
      </c>
      <c r="D58" s="6">
        <f t="shared" si="1"/>
        <v>244.92545230007161</v>
      </c>
      <c r="E58" s="14">
        <f t="shared" si="4"/>
        <v>238.05214762402733</v>
      </c>
      <c r="F58" s="15">
        <f t="shared" si="5"/>
        <v>252.20746494062774</v>
      </c>
      <c r="G58" s="10">
        <f t="shared" si="2"/>
        <v>252.20746494062774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11175.279259111534</v>
      </c>
      <c r="D59" s="6">
        <f t="shared" si="1"/>
        <v>259.48947758118391</v>
      </c>
      <c r="E59" s="14">
        <f t="shared" si="4"/>
        <v>252.20746494062774</v>
      </c>
      <c r="F59" s="15">
        <f t="shared" si="5"/>
        <v>267.20450122651096</v>
      </c>
      <c r="G59" s="10">
        <f t="shared" si="2"/>
        <v>267.20450122651096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11839.795944187556</v>
      </c>
      <c r="D60" s="6">
        <f t="shared" si="1"/>
        <v>274.91952487183801</v>
      </c>
      <c r="E60" s="14">
        <f t="shared" si="4"/>
        <v>267.20450122651096</v>
      </c>
      <c r="F60" s="15">
        <f t="shared" si="5"/>
        <v>283.09330769617145</v>
      </c>
      <c r="G60" s="10">
        <f t="shared" si="2"/>
        <v>283.09330769617145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12543.826847611585</v>
      </c>
      <c r="D61" s="6">
        <f t="shared" si="1"/>
        <v>291.26709052050484</v>
      </c>
      <c r="E61" s="14">
        <f t="shared" si="4"/>
        <v>283.09330769617145</v>
      </c>
      <c r="F61" s="15">
        <f t="shared" si="5"/>
        <v>299.92691176419385</v>
      </c>
      <c r="G61" s="10">
        <f t="shared" si="2"/>
        <v>299.92691176419385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13289.72160707777</v>
      </c>
      <c r="D62" s="6">
        <f t="shared" si="1"/>
        <v>308.58673300788291</v>
      </c>
      <c r="E62" s="14">
        <f t="shared" si="4"/>
        <v>299.92691176419385</v>
      </c>
      <c r="F62" s="15">
        <f t="shared" si="5"/>
        <v>317.76149401932014</v>
      </c>
      <c r="G62" s="10">
        <f t="shared" si="2"/>
        <v>317.76149401932014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14079.969577008202</v>
      </c>
      <c r="D63" s="6">
        <f t="shared" si="1"/>
        <v>326.93625503075731</v>
      </c>
      <c r="E63" s="14">
        <f t="shared" si="4"/>
        <v>317.76149401932014</v>
      </c>
      <c r="F63" s="15">
        <f t="shared" si="5"/>
        <v>336.65657572194164</v>
      </c>
      <c r="G63" s="10">
        <f t="shared" si="2"/>
        <v>336.65657572194164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14917.208136541851</v>
      </c>
      <c r="D64" s="6">
        <f t="shared" si="1"/>
        <v>346.37689641312596</v>
      </c>
      <c r="E64" s="14">
        <f t="shared" si="4"/>
        <v>336.65657572194164</v>
      </c>
      <c r="F64" s="15">
        <f t="shared" si="5"/>
        <v>356.67521745077272</v>
      </c>
      <c r="G64" s="10">
        <f t="shared" si="2"/>
        <v>356.67521745077272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15804.231491542283</v>
      </c>
      <c r="D65" s="6">
        <f t="shared" si="1"/>
        <v>366.97353848841948</v>
      </c>
      <c r="E65" s="14">
        <f t="shared" si="4"/>
        <v>356.67521745077272</v>
      </c>
      <c r="F65" s="15">
        <f t="shared" si="5"/>
        <v>377.88422956167017</v>
      </c>
      <c r="G65" s="10">
        <f t="shared" si="2"/>
        <v>377.88422956167017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16744.000000000007</v>
      </c>
      <c r="D66" s="6">
        <f t="shared" si="1"/>
        <v>388.7949206349208</v>
      </c>
      <c r="E66" s="14">
        <f t="shared" si="4"/>
        <v>377.88422956167017</v>
      </c>
      <c r="F66" s="15">
        <f t="shared" si="5"/>
        <v>400.35439516098529</v>
      </c>
      <c r="G66" s="10">
        <f t="shared" si="2"/>
        <v>400.35439516098529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17739.650051952049</v>
      </c>
      <c r="D67" s="6">
        <f t="shared" si="1"/>
        <v>411.91386968704984</v>
      </c>
      <c r="E67" s="14">
        <f t="shared" si="4"/>
        <v>400.35439516098529</v>
      </c>
      <c r="F67" s="15">
        <f t="shared" si="5"/>
        <v>424.1607063376016</v>
      </c>
      <c r="G67" s="10">
        <f t="shared" si="2"/>
        <v>424.1607063376016</v>
      </c>
    </row>
    <row r="68" spans="2:9" x14ac:dyDescent="0.25">
      <c r="B68" s="5">
        <f t="shared" si="3"/>
        <v>50</v>
      </c>
      <c r="C68" s="11">
        <f t="shared" si="6"/>
        <v>18794.504536892153</v>
      </c>
      <c r="D68" s="6">
        <f t="shared" si="1"/>
        <v>436.40754298815341</v>
      </c>
      <c r="E68" s="14">
        <f t="shared" si="4"/>
        <v>424.1607063376016</v>
      </c>
      <c r="F68" s="15">
        <f t="shared" si="5"/>
        <v>449.38261444205978</v>
      </c>
      <c r="G68" s="10">
        <f t="shared" si="2"/>
        <v>449.38261444205978</v>
      </c>
    </row>
    <row r="69" spans="2:9" x14ac:dyDescent="0.25">
      <c r="B69" s="5">
        <f t="shared" si="3"/>
        <v>51</v>
      </c>
      <c r="C69" s="11">
        <f t="shared" si="6"/>
        <v>19912.083933605576</v>
      </c>
      <c r="D69" s="6">
        <f t="shared" si="1"/>
        <v>462.3576858959662</v>
      </c>
      <c r="E69" s="14">
        <f t="shared" si="4"/>
        <v>449.38261444205978</v>
      </c>
      <c r="F69" s="15">
        <f t="shared" si="5"/>
        <v>476.10429524805477</v>
      </c>
      <c r="G69" s="10">
        <f t="shared" si="2"/>
        <v>476.10429524805477</v>
      </c>
    </row>
    <row r="70" spans="2:9" x14ac:dyDescent="0.25">
      <c r="B70" s="5">
        <f t="shared" si="3"/>
        <v>52</v>
      </c>
      <c r="C70" s="11">
        <f t="shared" si="6"/>
        <v>21096.118059439767</v>
      </c>
      <c r="D70" s="6">
        <f t="shared" si="1"/>
        <v>489.85090460014334</v>
      </c>
      <c r="E70" s="14">
        <f t="shared" si="4"/>
        <v>476.10429524805477</v>
      </c>
      <c r="F70" s="15">
        <f t="shared" si="5"/>
        <v>504.4149298812556</v>
      </c>
      <c r="G70" s="10">
        <f t="shared" si="2"/>
        <v>504.4149298812556</v>
      </c>
    </row>
    <row r="71" spans="2:9" x14ac:dyDescent="0.25">
      <c r="B71" s="5">
        <f t="shared" si="3"/>
        <v>53</v>
      </c>
      <c r="C71" s="11">
        <f t="shared" si="6"/>
        <v>22350.558518223068</v>
      </c>
      <c r="D71" s="6">
        <f t="shared" si="1"/>
        <v>518.97895516236781</v>
      </c>
      <c r="E71" s="14">
        <f t="shared" si="4"/>
        <v>504.4149298812556</v>
      </c>
      <c r="F71" s="15">
        <f t="shared" si="5"/>
        <v>534.40900245302191</v>
      </c>
      <c r="G71" s="10">
        <f t="shared" si="2"/>
        <v>534.40900245302191</v>
      </c>
    </row>
    <row r="72" spans="2:9" x14ac:dyDescent="0.25">
      <c r="B72" s="5">
        <f t="shared" si="3"/>
        <v>54</v>
      </c>
      <c r="C72" s="11">
        <f t="shared" si="6"/>
        <v>23679.591888375115</v>
      </c>
      <c r="D72" s="6">
        <f t="shared" si="1"/>
        <v>549.83904974367613</v>
      </c>
      <c r="E72" s="14">
        <f t="shared" si="4"/>
        <v>534.40900245302191</v>
      </c>
      <c r="F72" s="15">
        <f t="shared" si="5"/>
        <v>566.1866153923429</v>
      </c>
      <c r="G72" s="10">
        <f t="shared" si="2"/>
        <v>566.1866153923429</v>
      </c>
    </row>
    <row r="73" spans="2:9" x14ac:dyDescent="0.25">
      <c r="B73" s="5">
        <f t="shared" si="3"/>
        <v>55</v>
      </c>
      <c r="C73" s="11">
        <f t="shared" si="6"/>
        <v>25087.653695223173</v>
      </c>
      <c r="D73" s="6">
        <f t="shared" si="1"/>
        <v>582.53418104100967</v>
      </c>
      <c r="E73" s="14">
        <f t="shared" si="4"/>
        <v>566.1866153923429</v>
      </c>
      <c r="F73" s="15">
        <f t="shared" si="5"/>
        <v>599.85382352838792</v>
      </c>
      <c r="G73" s="10">
        <f t="shared" si="2"/>
        <v>599.85382352838792</v>
      </c>
    </row>
    <row r="74" spans="2:9" x14ac:dyDescent="0.25">
      <c r="B74" s="5">
        <f t="shared" si="3"/>
        <v>56</v>
      </c>
      <c r="C74" s="11">
        <f t="shared" si="6"/>
        <v>26579.443214155548</v>
      </c>
      <c r="D74" s="6">
        <f t="shared" si="1"/>
        <v>617.17346601576605</v>
      </c>
      <c r="E74" s="14">
        <f t="shared" si="4"/>
        <v>599.85382352838792</v>
      </c>
      <c r="F74" s="15">
        <f t="shared" si="5"/>
        <v>635.52298803864051</v>
      </c>
      <c r="G74" s="10">
        <f t="shared" si="2"/>
        <v>635.52298803864051</v>
      </c>
    </row>
    <row r="75" spans="2:9" x14ac:dyDescent="0.25">
      <c r="B75" s="5">
        <f t="shared" si="3"/>
        <v>57</v>
      </c>
      <c r="C75" s="11">
        <f t="shared" si="6"/>
        <v>28159.939154016411</v>
      </c>
      <c r="D75" s="6">
        <f t="shared" si="1"/>
        <v>653.87251006151484</v>
      </c>
      <c r="E75" s="14">
        <f t="shared" si="4"/>
        <v>635.52298803864051</v>
      </c>
      <c r="F75" s="15">
        <f t="shared" si="5"/>
        <v>673.31315144388338</v>
      </c>
      <c r="G75" s="10">
        <f t="shared" si="2"/>
        <v>673.31315144388338</v>
      </c>
    </row>
    <row r="76" spans="2:9" x14ac:dyDescent="0.25">
      <c r="B76" s="5">
        <f t="shared" si="3"/>
        <v>58</v>
      </c>
      <c r="C76" s="11">
        <f t="shared" si="6"/>
        <v>29834.416273083702</v>
      </c>
      <c r="D76" s="6">
        <f t="shared" si="1"/>
        <v>692.75379282625192</v>
      </c>
      <c r="E76" s="14">
        <f t="shared" si="4"/>
        <v>673.31315144388338</v>
      </c>
      <c r="F76" s="15">
        <f t="shared" si="5"/>
        <v>713.35043490154567</v>
      </c>
      <c r="G76" s="10">
        <f t="shared" si="2"/>
        <v>713.35043490154567</v>
      </c>
    </row>
    <row r="77" spans="2:9" x14ac:dyDescent="0.25">
      <c r="B77" s="5">
        <f t="shared" si="3"/>
        <v>59</v>
      </c>
      <c r="C77" s="11">
        <f t="shared" si="6"/>
        <v>31608.462983084581</v>
      </c>
      <c r="D77" s="6">
        <f t="shared" si="1"/>
        <v>733.9470769768393</v>
      </c>
      <c r="E77" s="14">
        <f t="shared" si="4"/>
        <v>713.35043490154567</v>
      </c>
      <c r="F77" s="15">
        <f t="shared" si="5"/>
        <v>755.76845912334045</v>
      </c>
      <c r="G77" s="10">
        <f t="shared" si="2"/>
        <v>755.76845912334045</v>
      </c>
    </row>
    <row r="78" spans="2:9" x14ac:dyDescent="0.25">
      <c r="B78" s="5">
        <f t="shared" si="3"/>
        <v>60</v>
      </c>
      <c r="C78" s="11">
        <f t="shared" si="6"/>
        <v>33488.000000000015</v>
      </c>
      <c r="D78" s="6">
        <f t="shared" si="1"/>
        <v>777.5898412698416</v>
      </c>
      <c r="E78" s="14">
        <f t="shared" si="4"/>
        <v>755.76845912334045</v>
      </c>
      <c r="F78" s="15">
        <f t="shared" si="5"/>
        <v>800.70879032197058</v>
      </c>
      <c r="G78" s="10">
        <f t="shared" si="2"/>
        <v>800.70879032197058</v>
      </c>
    </row>
    <row r="79" spans="2:9" x14ac:dyDescent="0.25">
      <c r="B79" s="5">
        <f t="shared" si="3"/>
        <v>61</v>
      </c>
      <c r="C79" s="11">
        <f t="shared" si="6"/>
        <v>35479.300103904097</v>
      </c>
      <c r="D79" s="6">
        <f t="shared" si="1"/>
        <v>823.82773937409968</v>
      </c>
      <c r="E79" s="14">
        <f t="shared" si="4"/>
        <v>800.70879032197058</v>
      </c>
      <c r="F79" s="15">
        <f t="shared" si="5"/>
        <v>848.32141267520331</v>
      </c>
      <c r="G79" s="10">
        <f t="shared" si="2"/>
        <v>848.32141267520331</v>
      </c>
    </row>
    <row r="80" spans="2:9" x14ac:dyDescent="0.25">
      <c r="B80" s="5">
        <f t="shared" si="3"/>
        <v>62</v>
      </c>
      <c r="C80" s="11">
        <f t="shared" si="6"/>
        <v>37589.009073784313</v>
      </c>
      <c r="D80" s="6">
        <f t="shared" si="1"/>
        <v>872.81508597630693</v>
      </c>
      <c r="E80" s="14">
        <f t="shared" si="4"/>
        <v>848.32141267520331</v>
      </c>
      <c r="F80" s="15">
        <f t="shared" si="5"/>
        <v>898.76522888411967</v>
      </c>
      <c r="G80" s="10">
        <f t="shared" si="2"/>
        <v>898.76522888411967</v>
      </c>
    </row>
    <row r="81" spans="2:7" x14ac:dyDescent="0.25">
      <c r="B81" s="5">
        <f t="shared" si="3"/>
        <v>63</v>
      </c>
      <c r="C81" s="11">
        <f t="shared" si="6"/>
        <v>39824.167867211152</v>
      </c>
      <c r="D81" s="6">
        <f t="shared" si="1"/>
        <v>924.7153717919324</v>
      </c>
      <c r="E81" s="14">
        <f t="shared" si="4"/>
        <v>898.76522888411967</v>
      </c>
      <c r="F81" s="15">
        <f t="shared" si="5"/>
        <v>952.20859049610954</v>
      </c>
      <c r="G81" s="10">
        <f t="shared" si="2"/>
        <v>952.20859049610954</v>
      </c>
    </row>
    <row r="82" spans="2:7" x14ac:dyDescent="0.25">
      <c r="B82" s="5">
        <f t="shared" si="3"/>
        <v>64</v>
      </c>
      <c r="C82" s="11">
        <f t="shared" ref="C82:C113" si="7">$B$6*POWER($B$12,B82)</f>
        <v>42192.23611887954</v>
      </c>
      <c r="D82" s="6">
        <f t="shared" ref="D82:D116" si="8">C82/$B$14</f>
        <v>979.70180920028679</v>
      </c>
      <c r="E82" s="14">
        <f t="shared" si="4"/>
        <v>952.20859049610954</v>
      </c>
      <c r="F82" s="15">
        <f t="shared" si="5"/>
        <v>1008.8298597625114</v>
      </c>
      <c r="G82" s="10">
        <f t="shared" si="2"/>
        <v>1008.8298597625114</v>
      </c>
    </row>
    <row r="83" spans="2:7" x14ac:dyDescent="0.25">
      <c r="B83" s="5">
        <f t="shared" si="3"/>
        <v>65</v>
      </c>
      <c r="C83" s="11">
        <f t="shared" si="7"/>
        <v>44701.11703644615</v>
      </c>
      <c r="D83" s="6">
        <f t="shared" si="8"/>
        <v>1037.9579103247361</v>
      </c>
      <c r="E83" s="14">
        <f t="shared" si="4"/>
        <v>1008.8298597625114</v>
      </c>
      <c r="F83" s="15">
        <f t="shared" si="5"/>
        <v>1068.8180049060443</v>
      </c>
      <c r="G83" s="10">
        <f t="shared" ref="G83:G116" si="9">F83</f>
        <v>1068.8180049060443</v>
      </c>
    </row>
    <row r="84" spans="2:7" x14ac:dyDescent="0.25">
      <c r="B84" s="5">
        <f t="shared" ref="B84:B116" si="10">B83+1</f>
        <v>66</v>
      </c>
      <c r="C84" s="11">
        <f t="shared" si="7"/>
        <v>47359.183776750237</v>
      </c>
      <c r="D84" s="6">
        <f t="shared" si="8"/>
        <v>1099.6780994873525</v>
      </c>
      <c r="E84" s="14">
        <f t="shared" ref="E84:E116" si="11">F83</f>
        <v>1068.8180049060443</v>
      </c>
      <c r="F84" s="15">
        <f t="shared" ref="F84:F116" si="12">((D85-D84)/2)+D84</f>
        <v>1132.373230784686</v>
      </c>
      <c r="G84" s="10">
        <f t="shared" si="9"/>
        <v>1132.373230784686</v>
      </c>
    </row>
    <row r="85" spans="2:7" x14ac:dyDescent="0.25">
      <c r="B85" s="5">
        <f t="shared" si="10"/>
        <v>67</v>
      </c>
      <c r="C85" s="11">
        <f t="shared" si="7"/>
        <v>50175.307390446353</v>
      </c>
      <c r="D85" s="6">
        <f t="shared" si="8"/>
        <v>1165.0683620820196</v>
      </c>
      <c r="E85" s="14">
        <f t="shared" si="11"/>
        <v>1132.373230784686</v>
      </c>
      <c r="F85" s="15">
        <f t="shared" si="12"/>
        <v>1199.7076470567758</v>
      </c>
      <c r="G85" s="10">
        <f t="shared" si="9"/>
        <v>1199.7076470567758</v>
      </c>
    </row>
    <row r="86" spans="2:7" x14ac:dyDescent="0.25">
      <c r="B86" s="5">
        <f t="shared" si="10"/>
        <v>68</v>
      </c>
      <c r="C86" s="11">
        <f t="shared" si="7"/>
        <v>53158.886428311103</v>
      </c>
      <c r="D86" s="6">
        <f t="shared" si="8"/>
        <v>1234.3469320315321</v>
      </c>
      <c r="E86" s="14">
        <f t="shared" si="11"/>
        <v>1199.7076470567758</v>
      </c>
      <c r="F86" s="15">
        <f t="shared" si="12"/>
        <v>1271.045976077281</v>
      </c>
      <c r="G86" s="10">
        <f t="shared" si="9"/>
        <v>1271.045976077281</v>
      </c>
    </row>
    <row r="87" spans="2:7" x14ac:dyDescent="0.25">
      <c r="B87" s="5">
        <f t="shared" si="10"/>
        <v>69</v>
      </c>
      <c r="C87" s="11">
        <f t="shared" si="7"/>
        <v>56319.878308032828</v>
      </c>
      <c r="D87" s="6">
        <f t="shared" si="8"/>
        <v>1307.7450201230299</v>
      </c>
      <c r="E87" s="14">
        <f t="shared" si="11"/>
        <v>1271.045976077281</v>
      </c>
      <c r="F87" s="15">
        <f t="shared" si="12"/>
        <v>1346.626302887767</v>
      </c>
      <c r="G87" s="10">
        <f t="shared" si="9"/>
        <v>1346.626302887767</v>
      </c>
    </row>
    <row r="88" spans="2:7" x14ac:dyDescent="0.25">
      <c r="B88" s="5">
        <f t="shared" si="10"/>
        <v>70</v>
      </c>
      <c r="C88" s="11">
        <f t="shared" si="7"/>
        <v>59668.832546167418</v>
      </c>
      <c r="D88" s="6">
        <f t="shared" si="8"/>
        <v>1385.5075856525043</v>
      </c>
      <c r="E88" s="14">
        <f t="shared" si="11"/>
        <v>1346.626302887767</v>
      </c>
      <c r="F88" s="15">
        <f t="shared" si="12"/>
        <v>1426.7008698030913</v>
      </c>
      <c r="G88" s="10">
        <f t="shared" si="9"/>
        <v>1426.7008698030913</v>
      </c>
    </row>
    <row r="89" spans="2:7" x14ac:dyDescent="0.25">
      <c r="B89" s="5">
        <f t="shared" si="10"/>
        <v>71</v>
      </c>
      <c r="C89" s="11">
        <f t="shared" si="7"/>
        <v>63216.925966169161</v>
      </c>
      <c r="D89" s="6">
        <f t="shared" si="8"/>
        <v>1467.8941539536786</v>
      </c>
      <c r="E89" s="14">
        <f t="shared" si="11"/>
        <v>1426.7008698030913</v>
      </c>
      <c r="F89" s="15">
        <f t="shared" si="12"/>
        <v>1511.5369182466811</v>
      </c>
      <c r="G89" s="10">
        <f t="shared" si="9"/>
        <v>1511.5369182466811</v>
      </c>
    </row>
    <row r="90" spans="2:7" x14ac:dyDescent="0.25">
      <c r="B90" s="5">
        <f t="shared" si="10"/>
        <v>72</v>
      </c>
      <c r="C90" s="11">
        <f t="shared" si="7"/>
        <v>66976.000000000058</v>
      </c>
      <c r="D90" s="6">
        <f t="shared" si="8"/>
        <v>1555.1796825396839</v>
      </c>
      <c r="E90" s="14">
        <f t="shared" si="11"/>
        <v>1511.5369182466811</v>
      </c>
      <c r="F90" s="15">
        <f t="shared" si="12"/>
        <v>1601.4175806439421</v>
      </c>
      <c r="G90" s="10">
        <f t="shared" si="9"/>
        <v>1601.4175806439421</v>
      </c>
    </row>
    <row r="91" spans="2:7" x14ac:dyDescent="0.25">
      <c r="B91" s="5">
        <f t="shared" si="10"/>
        <v>73</v>
      </c>
      <c r="C91" s="11">
        <f t="shared" si="7"/>
        <v>70958.600207808224</v>
      </c>
      <c r="D91" s="6">
        <f t="shared" si="8"/>
        <v>1647.6554787482</v>
      </c>
      <c r="E91" s="14">
        <f t="shared" si="11"/>
        <v>1601.4175806439421</v>
      </c>
      <c r="F91" s="15">
        <f t="shared" si="12"/>
        <v>1696.6428253504068</v>
      </c>
      <c r="G91" s="10">
        <f t="shared" si="9"/>
        <v>1696.6428253504068</v>
      </c>
    </row>
    <row r="92" spans="2:7" x14ac:dyDescent="0.25">
      <c r="B92" s="5">
        <f t="shared" si="10"/>
        <v>74</v>
      </c>
      <c r="C92" s="11">
        <f t="shared" si="7"/>
        <v>75178.018147568626</v>
      </c>
      <c r="D92" s="6">
        <f t="shared" si="8"/>
        <v>1745.6301719526139</v>
      </c>
      <c r="E92" s="14">
        <f t="shared" si="11"/>
        <v>1696.6428253504068</v>
      </c>
      <c r="F92" s="15">
        <f t="shared" si="12"/>
        <v>1797.5304577682396</v>
      </c>
      <c r="G92" s="10">
        <f t="shared" si="9"/>
        <v>1797.5304577682396</v>
      </c>
    </row>
    <row r="93" spans="2:7" x14ac:dyDescent="0.25">
      <c r="B93" s="5">
        <f t="shared" si="10"/>
        <v>75</v>
      </c>
      <c r="C93" s="11">
        <f t="shared" si="7"/>
        <v>79648.335734422333</v>
      </c>
      <c r="D93" s="6">
        <f t="shared" si="8"/>
        <v>1849.4307435838655</v>
      </c>
      <c r="E93" s="14">
        <f t="shared" si="11"/>
        <v>1797.5304577682396</v>
      </c>
      <c r="F93" s="15">
        <f t="shared" si="12"/>
        <v>1904.4171809922195</v>
      </c>
      <c r="G93" s="10">
        <f t="shared" si="9"/>
        <v>1904.4171809922195</v>
      </c>
    </row>
    <row r="94" spans="2:7" x14ac:dyDescent="0.25">
      <c r="B94" s="5">
        <f t="shared" si="10"/>
        <v>76</v>
      </c>
      <c r="C94" s="11">
        <f t="shared" si="7"/>
        <v>84384.472237759081</v>
      </c>
      <c r="D94" s="6">
        <f t="shared" si="8"/>
        <v>1959.4036184005736</v>
      </c>
      <c r="E94" s="14">
        <f t="shared" si="11"/>
        <v>1904.4171809922195</v>
      </c>
      <c r="F94" s="15">
        <f t="shared" si="12"/>
        <v>2017.6597195250229</v>
      </c>
      <c r="G94" s="10">
        <f t="shared" si="9"/>
        <v>2017.6597195250229</v>
      </c>
    </row>
    <row r="95" spans="2:7" x14ac:dyDescent="0.25">
      <c r="B95" s="5">
        <f t="shared" si="10"/>
        <v>77</v>
      </c>
      <c r="C95" s="11">
        <f t="shared" si="7"/>
        <v>89402.234072892301</v>
      </c>
      <c r="D95" s="6">
        <f t="shared" si="8"/>
        <v>2075.9158206494722</v>
      </c>
      <c r="E95" s="14">
        <f t="shared" si="11"/>
        <v>2017.6597195250229</v>
      </c>
      <c r="F95" s="15">
        <f t="shared" si="12"/>
        <v>2137.636009812089</v>
      </c>
      <c r="G95" s="10">
        <f t="shared" si="9"/>
        <v>2137.636009812089</v>
      </c>
    </row>
    <row r="96" spans="2:7" x14ac:dyDescent="0.25">
      <c r="B96" s="5">
        <f t="shared" si="10"/>
        <v>78</v>
      </c>
      <c r="C96" s="11">
        <f t="shared" si="7"/>
        <v>94718.367553500517</v>
      </c>
      <c r="D96" s="6">
        <f t="shared" si="8"/>
        <v>2199.3561989747059</v>
      </c>
      <c r="E96" s="14">
        <f t="shared" si="11"/>
        <v>2137.636009812089</v>
      </c>
      <c r="F96" s="15">
        <f t="shared" si="12"/>
        <v>2264.7464615693725</v>
      </c>
      <c r="G96" s="10">
        <f t="shared" si="9"/>
        <v>2264.7464615693725</v>
      </c>
    </row>
    <row r="97" spans="2:10" x14ac:dyDescent="0.25">
      <c r="B97" s="5">
        <f t="shared" si="10"/>
        <v>79</v>
      </c>
      <c r="C97" s="11">
        <f t="shared" si="7"/>
        <v>100350.61478089271</v>
      </c>
      <c r="D97" s="6">
        <f t="shared" si="8"/>
        <v>2330.1367241640392</v>
      </c>
      <c r="E97" s="14">
        <f t="shared" si="11"/>
        <v>2264.7464615693725</v>
      </c>
      <c r="F97" s="15">
        <f t="shared" si="12"/>
        <v>2399.4152941135517</v>
      </c>
      <c r="G97" s="10">
        <f t="shared" si="9"/>
        <v>2399.4152941135517</v>
      </c>
    </row>
    <row r="98" spans="2:10" x14ac:dyDescent="0.25">
      <c r="B98" s="5">
        <f t="shared" si="10"/>
        <v>80</v>
      </c>
      <c r="C98" s="11">
        <f t="shared" si="7"/>
        <v>106317.77285662222</v>
      </c>
      <c r="D98" s="6">
        <f t="shared" si="8"/>
        <v>2468.6938640630647</v>
      </c>
      <c r="E98" s="14">
        <f t="shared" si="11"/>
        <v>2399.4152941135517</v>
      </c>
      <c r="F98" s="15">
        <f t="shared" si="12"/>
        <v>2542.091952154562</v>
      </c>
      <c r="G98" s="10">
        <f t="shared" si="9"/>
        <v>2542.091952154562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112639.75661606567</v>
      </c>
      <c r="D99" s="6">
        <f t="shared" si="8"/>
        <v>2615.4900402460598</v>
      </c>
      <c r="E99" s="14">
        <f t="shared" si="11"/>
        <v>2542.091952154562</v>
      </c>
      <c r="F99" s="15">
        <f t="shared" si="12"/>
        <v>2693.252605775534</v>
      </c>
      <c r="G99" s="10">
        <f t="shared" si="9"/>
        <v>2693.252605775534</v>
      </c>
    </row>
    <row r="100" spans="2:10" x14ac:dyDescent="0.25">
      <c r="B100" s="5">
        <f t="shared" si="10"/>
        <v>82</v>
      </c>
      <c r="C100" s="11">
        <f t="shared" si="7"/>
        <v>119337.66509233485</v>
      </c>
      <c r="D100" s="6">
        <f t="shared" si="8"/>
        <v>2771.0151713050086</v>
      </c>
      <c r="E100" s="14">
        <f t="shared" si="11"/>
        <v>2693.252605775534</v>
      </c>
      <c r="F100" s="15">
        <f t="shared" si="12"/>
        <v>2853.4017396061831</v>
      </c>
      <c r="G100" s="10">
        <f t="shared" si="9"/>
        <v>2853.4017396061831</v>
      </c>
    </row>
    <row r="101" spans="2:10" x14ac:dyDescent="0.25">
      <c r="B101" s="5">
        <f t="shared" si="10"/>
        <v>83</v>
      </c>
      <c r="C101" s="11">
        <f t="shared" si="7"/>
        <v>126433.85193233835</v>
      </c>
      <c r="D101" s="6">
        <f t="shared" si="8"/>
        <v>2935.7883079073576</v>
      </c>
      <c r="E101" s="14">
        <f t="shared" si="11"/>
        <v>2853.4017396061831</v>
      </c>
      <c r="F101" s="15">
        <f t="shared" si="12"/>
        <v>3023.0738364933627</v>
      </c>
      <c r="G101" s="10">
        <f t="shared" si="9"/>
        <v>3023.0738364933627</v>
      </c>
    </row>
    <row r="102" spans="2:10" x14ac:dyDescent="0.25">
      <c r="B102" s="5">
        <f t="shared" si="10"/>
        <v>84</v>
      </c>
      <c r="C102" s="11">
        <f t="shared" si="7"/>
        <v>133952.00000000012</v>
      </c>
      <c r="D102" s="6">
        <f t="shared" si="8"/>
        <v>3110.3593650793678</v>
      </c>
      <c r="E102" s="14">
        <f t="shared" si="11"/>
        <v>3023.0738364933627</v>
      </c>
      <c r="F102" s="15">
        <f t="shared" si="12"/>
        <v>3202.8351612878841</v>
      </c>
      <c r="G102" s="10">
        <f t="shared" si="9"/>
        <v>3202.8351612878841</v>
      </c>
    </row>
    <row r="103" spans="2:10" x14ac:dyDescent="0.25">
      <c r="B103" s="5">
        <f t="shared" si="10"/>
        <v>85</v>
      </c>
      <c r="C103" s="11">
        <f t="shared" si="7"/>
        <v>141917.20041561645</v>
      </c>
      <c r="D103" s="6">
        <f t="shared" si="8"/>
        <v>3295.3109574964001</v>
      </c>
      <c r="E103" s="14">
        <f t="shared" si="11"/>
        <v>3202.8351612878841</v>
      </c>
      <c r="F103" s="15">
        <f t="shared" si="12"/>
        <v>3393.2856507008146</v>
      </c>
      <c r="G103" s="10">
        <f t="shared" si="9"/>
        <v>3393.2856507008146</v>
      </c>
    </row>
    <row r="104" spans="2:10" x14ac:dyDescent="0.25">
      <c r="B104" s="5">
        <f t="shared" si="10"/>
        <v>86</v>
      </c>
      <c r="C104" s="11">
        <f t="shared" si="7"/>
        <v>150356.03629513728</v>
      </c>
      <c r="D104" s="6">
        <f t="shared" si="8"/>
        <v>3491.2603439052286</v>
      </c>
      <c r="E104" s="14">
        <f t="shared" si="11"/>
        <v>3393.2856507008146</v>
      </c>
      <c r="F104" s="15">
        <f t="shared" si="12"/>
        <v>3595.06091553648</v>
      </c>
      <c r="G104" s="10">
        <f t="shared" si="9"/>
        <v>3595.06091553648</v>
      </c>
    </row>
    <row r="105" spans="2:10" x14ac:dyDescent="0.25">
      <c r="B105" s="5">
        <f t="shared" si="10"/>
        <v>87</v>
      </c>
      <c r="C105" s="11">
        <f t="shared" si="7"/>
        <v>159296.67146884467</v>
      </c>
      <c r="D105" s="6">
        <f t="shared" si="8"/>
        <v>3698.861487167731</v>
      </c>
      <c r="E105" s="14">
        <f t="shared" si="11"/>
        <v>3595.06091553648</v>
      </c>
      <c r="F105" s="15">
        <f t="shared" si="12"/>
        <v>3808.8343619844395</v>
      </c>
      <c r="G105" s="10">
        <f t="shared" si="9"/>
        <v>3808.8343619844395</v>
      </c>
    </row>
    <row r="106" spans="2:10" x14ac:dyDescent="0.25">
      <c r="B106" s="5">
        <f t="shared" si="10"/>
        <v>88</v>
      </c>
      <c r="C106" s="11">
        <f t="shared" si="7"/>
        <v>168768.94447551819</v>
      </c>
      <c r="D106" s="6">
        <f t="shared" si="8"/>
        <v>3918.8072368011481</v>
      </c>
      <c r="E106" s="14">
        <f t="shared" si="11"/>
        <v>3808.8343619844395</v>
      </c>
      <c r="F106" s="15">
        <f t="shared" si="12"/>
        <v>4035.3194390500462</v>
      </c>
      <c r="G106" s="10">
        <f t="shared" si="9"/>
        <v>4035.3194390500462</v>
      </c>
    </row>
    <row r="107" spans="2:10" x14ac:dyDescent="0.25">
      <c r="B107" s="5">
        <f t="shared" si="10"/>
        <v>89</v>
      </c>
      <c r="C107" s="11">
        <f t="shared" si="7"/>
        <v>178804.46814578463</v>
      </c>
      <c r="D107" s="6">
        <f t="shared" si="8"/>
        <v>4151.8316412989443</v>
      </c>
      <c r="E107" s="14">
        <f t="shared" si="11"/>
        <v>4035.3194390500462</v>
      </c>
      <c r="F107" s="15">
        <f t="shared" si="12"/>
        <v>4275.272019624178</v>
      </c>
      <c r="G107" s="10">
        <f t="shared" si="9"/>
        <v>4275.272019624178</v>
      </c>
    </row>
    <row r="108" spans="2:10" x14ac:dyDescent="0.25">
      <c r="B108" s="5">
        <f t="shared" si="10"/>
        <v>90</v>
      </c>
      <c r="C108" s="11">
        <f t="shared" si="7"/>
        <v>189436.73510700103</v>
      </c>
      <c r="D108" s="6">
        <f t="shared" si="8"/>
        <v>4398.7123979494118</v>
      </c>
      <c r="E108" s="14">
        <f t="shared" si="11"/>
        <v>4275.272019624178</v>
      </c>
      <c r="F108" s="15">
        <f t="shared" si="12"/>
        <v>4529.4929231387459</v>
      </c>
      <c r="G108" s="10">
        <f t="shared" si="9"/>
        <v>4529.4929231387459</v>
      </c>
    </row>
    <row r="109" spans="2:10" x14ac:dyDescent="0.25">
      <c r="B109" s="5">
        <f t="shared" si="10"/>
        <v>91</v>
      </c>
      <c r="C109" s="11">
        <f t="shared" si="7"/>
        <v>200701.22956178547</v>
      </c>
      <c r="D109" s="6">
        <f t="shared" si="8"/>
        <v>4660.2734483280801</v>
      </c>
      <c r="E109" s="14">
        <f t="shared" si="11"/>
        <v>4529.4929231387459</v>
      </c>
      <c r="F109" s="15">
        <f t="shared" si="12"/>
        <v>4798.8305882271052</v>
      </c>
      <c r="G109" s="10">
        <f t="shared" si="9"/>
        <v>4798.8305882271052</v>
      </c>
    </row>
    <row r="110" spans="2:10" x14ac:dyDescent="0.25">
      <c r="B110" s="5">
        <f t="shared" si="10"/>
        <v>92</v>
      </c>
      <c r="C110" s="11">
        <f t="shared" si="7"/>
        <v>212635.54571324444</v>
      </c>
      <c r="D110" s="6">
        <f t="shared" si="8"/>
        <v>4937.3877281261293</v>
      </c>
      <c r="E110" s="14">
        <f t="shared" si="11"/>
        <v>4798.8305882271052</v>
      </c>
      <c r="F110" s="15">
        <f t="shared" si="12"/>
        <v>5084.183904309124</v>
      </c>
      <c r="G110" s="10">
        <f t="shared" si="9"/>
        <v>5084.183904309124</v>
      </c>
    </row>
    <row r="111" spans="2:10" x14ac:dyDescent="0.25">
      <c r="B111" s="5">
        <f t="shared" si="10"/>
        <v>93</v>
      </c>
      <c r="C111" s="11">
        <f t="shared" si="7"/>
        <v>225279.51323213134</v>
      </c>
      <c r="D111" s="6">
        <f t="shared" si="8"/>
        <v>5230.9800804921197</v>
      </c>
      <c r="E111" s="14">
        <f t="shared" si="11"/>
        <v>5084.183904309124</v>
      </c>
      <c r="F111" s="15">
        <f t="shared" si="12"/>
        <v>5386.5052115510689</v>
      </c>
      <c r="G111" s="10">
        <f t="shared" si="9"/>
        <v>5386.5052115510689</v>
      </c>
    </row>
    <row r="112" spans="2:10" x14ac:dyDescent="0.25">
      <c r="B112" s="5">
        <f t="shared" si="10"/>
        <v>94</v>
      </c>
      <c r="C112" s="11">
        <f t="shared" si="7"/>
        <v>238675.33018466973</v>
      </c>
      <c r="D112" s="6">
        <f t="shared" si="8"/>
        <v>5542.0303426100181</v>
      </c>
      <c r="E112" s="14">
        <f t="shared" si="11"/>
        <v>5386.5052115510689</v>
      </c>
      <c r="F112" s="15">
        <f t="shared" si="12"/>
        <v>5706.8034792123672</v>
      </c>
      <c r="G112" s="10">
        <f t="shared" si="9"/>
        <v>5706.8034792123672</v>
      </c>
    </row>
    <row r="113" spans="2:7" x14ac:dyDescent="0.25">
      <c r="B113" s="5">
        <f t="shared" si="10"/>
        <v>95</v>
      </c>
      <c r="C113" s="11">
        <f t="shared" si="7"/>
        <v>252867.7038646767</v>
      </c>
      <c r="D113" s="6">
        <f t="shared" si="8"/>
        <v>5871.5766158147153</v>
      </c>
      <c r="E113" s="14">
        <f t="shared" si="11"/>
        <v>5706.8034792123672</v>
      </c>
      <c r="F113" s="15">
        <f t="shared" si="12"/>
        <v>6046.1476729867263</v>
      </c>
      <c r="G113" s="10">
        <f t="shared" si="9"/>
        <v>6046.1476729867263</v>
      </c>
    </row>
    <row r="114" spans="2:7" x14ac:dyDescent="0.25">
      <c r="B114" s="5">
        <f t="shared" si="10"/>
        <v>96</v>
      </c>
      <c r="C114" s="11">
        <f t="shared" ref="C114:C116" si="13">$B$6*POWER($B$12,B114)</f>
        <v>267904.00000000029</v>
      </c>
      <c r="D114" s="6">
        <f t="shared" si="8"/>
        <v>6220.7187301587373</v>
      </c>
      <c r="E114" s="14">
        <f t="shared" si="11"/>
        <v>6046.1476729867263</v>
      </c>
      <c r="F114" s="15">
        <f t="shared" si="12"/>
        <v>6405.6703225757692</v>
      </c>
      <c r="G114" s="10">
        <f t="shared" si="9"/>
        <v>6405.6703225757692</v>
      </c>
    </row>
    <row r="115" spans="2:7" x14ac:dyDescent="0.25">
      <c r="B115" s="5">
        <f t="shared" si="10"/>
        <v>97</v>
      </c>
      <c r="C115" s="11">
        <f t="shared" si="13"/>
        <v>283834.40083123295</v>
      </c>
      <c r="D115" s="6">
        <f t="shared" si="8"/>
        <v>6590.6219149928011</v>
      </c>
      <c r="E115" s="14">
        <f t="shared" si="11"/>
        <v>6405.6703225757692</v>
      </c>
      <c r="F115" s="15">
        <f t="shared" si="12"/>
        <v>6786.5713014016292</v>
      </c>
      <c r="G115" s="10">
        <f t="shared" si="9"/>
        <v>6786.5713014016292</v>
      </c>
    </row>
    <row r="116" spans="2:7" x14ac:dyDescent="0.25">
      <c r="B116" s="5">
        <f t="shared" si="10"/>
        <v>98</v>
      </c>
      <c r="C116" s="11">
        <f t="shared" si="13"/>
        <v>300712.07259027456</v>
      </c>
      <c r="D116" s="6">
        <f t="shared" si="8"/>
        <v>6982.5206878104573</v>
      </c>
      <c r="E116" s="14">
        <f t="shared" si="11"/>
        <v>6786.5713014016292</v>
      </c>
      <c r="F116" s="15">
        <f t="shared" si="12"/>
        <v>3491.2603439052286</v>
      </c>
      <c r="G116" s="10">
        <f t="shared" si="9"/>
        <v>3491.2603439052286</v>
      </c>
    </row>
  </sheetData>
  <conditionalFormatting sqref="B18:D18 F18">
    <cfRule type="expression" dxfId="8" priority="9">
      <formula>$B$18&lt;$B$9</formula>
    </cfRule>
  </conditionalFormatting>
  <conditionalFormatting sqref="B19:F46">
    <cfRule type="expression" dxfId="7" priority="8">
      <formula>$B19&lt;$B$9</formula>
    </cfRule>
  </conditionalFormatting>
  <conditionalFormatting sqref="B47:F75">
    <cfRule type="expression" dxfId="6" priority="7">
      <formula>$B47&lt;$B$9</formula>
    </cfRule>
  </conditionalFormatting>
  <conditionalFormatting sqref="B76:F81">
    <cfRule type="expression" dxfId="5" priority="6">
      <formula>$B76&lt;$B$9</formula>
    </cfRule>
  </conditionalFormatting>
  <conditionalFormatting sqref="B84:F99">
    <cfRule type="expression" dxfId="4" priority="4">
      <formula>$B84&lt;$B$9</formula>
    </cfRule>
  </conditionalFormatting>
  <conditionalFormatting sqref="B82:F83">
    <cfRule type="expression" dxfId="3" priority="5">
      <formula>$B82&lt;$B$9</formula>
    </cfRule>
  </conditionalFormatting>
  <conditionalFormatting sqref="B100:F107">
    <cfRule type="expression" dxfId="2" priority="3">
      <formula>$B100&lt;$B$9</formula>
    </cfRule>
  </conditionalFormatting>
  <conditionalFormatting sqref="B108:F116">
    <cfRule type="expression" dxfId="1" priority="2">
      <formula>$B108&lt;$B$9</formula>
    </cfRule>
  </conditionalFormatting>
  <conditionalFormatting sqref="E18">
    <cfRule type="expression" dxfId="0" priority="1">
      <formula>$B$18&lt;$B$9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25 Bands (44K) (LoSplit)</vt:lpstr>
      <vt:lpstr>31 Bands (44K) (MidSplit)</vt:lpstr>
      <vt:lpstr>48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2021-11-26T03:39:19Z</dcterms:modified>
</cp:coreProperties>
</file>