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hil\GitHub\VisualEar\"/>
    </mc:Choice>
  </mc:AlternateContent>
  <xr:revisionPtr revIDLastSave="0" documentId="13_ncr:1_{E20F3A83-7207-4169-A769-A94072075BC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verview" sheetId="7" r:id="rId1"/>
    <sheet name="40 Bands (44K) (LoSplit)" sheetId="5" r:id="rId2"/>
    <sheet name="57 Bands (44K) (HighSplit)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5" i="6"/>
  <c r="B6" i="5" l="1"/>
  <c r="F9" i="7"/>
  <c r="B20" i="6" l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9" i="6"/>
  <c r="B15" i="6"/>
  <c r="K9" i="6"/>
  <c r="B9" i="6" s="1"/>
  <c r="K6" i="6"/>
  <c r="K7" i="6" s="1"/>
  <c r="B7" i="6" s="1"/>
  <c r="B13" i="6"/>
  <c r="K6" i="5"/>
  <c r="B12" i="6" l="1"/>
  <c r="C96" i="6" s="1"/>
  <c r="B10" i="6"/>
  <c r="B14" i="6"/>
  <c r="C49" i="6" l="1"/>
  <c r="D49" i="6" s="1"/>
  <c r="C75" i="6"/>
  <c r="D75" i="6" s="1"/>
  <c r="C85" i="6"/>
  <c r="D85" i="6" s="1"/>
  <c r="C34" i="6"/>
  <c r="D34" i="6" s="1"/>
  <c r="C27" i="6"/>
  <c r="D27" i="6" s="1"/>
  <c r="C32" i="6"/>
  <c r="D32" i="6" s="1"/>
  <c r="C83" i="6"/>
  <c r="D83" i="6" s="1"/>
  <c r="C78" i="6"/>
  <c r="D78" i="6" s="1"/>
  <c r="C59" i="6"/>
  <c r="D59" i="6" s="1"/>
  <c r="C95" i="6"/>
  <c r="D95" i="6" s="1"/>
  <c r="C44" i="6"/>
  <c r="D44" i="6" s="1"/>
  <c r="C97" i="6"/>
  <c r="D97" i="6" s="1"/>
  <c r="C53" i="6"/>
  <c r="D53" i="6" s="1"/>
  <c r="C82" i="6"/>
  <c r="D82" i="6" s="1"/>
  <c r="C24" i="6"/>
  <c r="D24" i="6" s="1"/>
  <c r="C101" i="6"/>
  <c r="D101" i="6" s="1"/>
  <c r="C105" i="6"/>
  <c r="D105" i="6" s="1"/>
  <c r="C103" i="6"/>
  <c r="D103" i="6" s="1"/>
  <c r="C58" i="6"/>
  <c r="D58" i="6" s="1"/>
  <c r="C84" i="6"/>
  <c r="D84" i="6" s="1"/>
  <c r="C40" i="6"/>
  <c r="D40" i="6" s="1"/>
  <c r="C89" i="6"/>
  <c r="D89" i="6" s="1"/>
  <c r="C81" i="6"/>
  <c r="D81" i="6" s="1"/>
  <c r="C91" i="6"/>
  <c r="D91" i="6" s="1"/>
  <c r="C39" i="6"/>
  <c r="D39" i="6" s="1"/>
  <c r="C80" i="6"/>
  <c r="D80" i="6" s="1"/>
  <c r="C28" i="6"/>
  <c r="D28" i="6" s="1"/>
  <c r="C107" i="6"/>
  <c r="D107" i="6" s="1"/>
  <c r="C20" i="6"/>
  <c r="D20" i="6" s="1"/>
  <c r="C109" i="6"/>
  <c r="D109" i="6" s="1"/>
  <c r="C111" i="6"/>
  <c r="D111" i="6" s="1"/>
  <c r="C90" i="6"/>
  <c r="D90" i="6" s="1"/>
  <c r="C45" i="6"/>
  <c r="D45" i="6" s="1"/>
  <c r="C99" i="6"/>
  <c r="D99" i="6" s="1"/>
  <c r="C36" i="6"/>
  <c r="D36" i="6" s="1"/>
  <c r="C43" i="6"/>
  <c r="D43" i="6" s="1"/>
  <c r="C87" i="6"/>
  <c r="D87" i="6" s="1"/>
  <c r="C41" i="6"/>
  <c r="D41" i="6" s="1"/>
  <c r="C60" i="6"/>
  <c r="D60" i="6" s="1"/>
  <c r="C42" i="6"/>
  <c r="D42" i="6" s="1"/>
  <c r="C52" i="6"/>
  <c r="D52" i="6" s="1"/>
  <c r="C64" i="6"/>
  <c r="D64" i="6" s="1"/>
  <c r="C102" i="6"/>
  <c r="D102" i="6" s="1"/>
  <c r="C21" i="6"/>
  <c r="D21" i="6" s="1"/>
  <c r="C22" i="6"/>
  <c r="D22" i="6" s="1"/>
  <c r="C94" i="6"/>
  <c r="D94" i="6" s="1"/>
  <c r="C23" i="6"/>
  <c r="D23" i="6" s="1"/>
  <c r="C46" i="6"/>
  <c r="D46" i="6" s="1"/>
  <c r="C54" i="6"/>
  <c r="D54" i="6" s="1"/>
  <c r="C116" i="6"/>
  <c r="D116" i="6" s="1"/>
  <c r="F116" i="6" s="1"/>
  <c r="G116" i="6" s="1"/>
  <c r="C98" i="6"/>
  <c r="D98" i="6" s="1"/>
  <c r="C35" i="6"/>
  <c r="D35" i="6" s="1"/>
  <c r="C50" i="6"/>
  <c r="D50" i="6" s="1"/>
  <c r="C25" i="6"/>
  <c r="D25" i="6" s="1"/>
  <c r="C56" i="6"/>
  <c r="D56" i="6" s="1"/>
  <c r="C113" i="6"/>
  <c r="D113" i="6" s="1"/>
  <c r="C66" i="6"/>
  <c r="D66" i="6" s="1"/>
  <c r="C104" i="6"/>
  <c r="D104" i="6" s="1"/>
  <c r="C31" i="6"/>
  <c r="D31" i="6" s="1"/>
  <c r="C55" i="6"/>
  <c r="D55" i="6" s="1"/>
  <c r="C29" i="6"/>
  <c r="D29" i="6" s="1"/>
  <c r="C61" i="6"/>
  <c r="D61" i="6" s="1"/>
  <c r="C19" i="6"/>
  <c r="D19" i="6" s="1"/>
  <c r="C70" i="6"/>
  <c r="D70" i="6" s="1"/>
  <c r="C106" i="6"/>
  <c r="D106" i="6" s="1"/>
  <c r="C65" i="6"/>
  <c r="D65" i="6" s="1"/>
  <c r="C33" i="6"/>
  <c r="D33" i="6" s="1"/>
  <c r="C73" i="6"/>
  <c r="D73" i="6" s="1"/>
  <c r="C26" i="6"/>
  <c r="D26" i="6" s="1"/>
  <c r="C74" i="6"/>
  <c r="D74" i="6" s="1"/>
  <c r="C112" i="6"/>
  <c r="D112" i="6" s="1"/>
  <c r="C69" i="6"/>
  <c r="D69" i="6" s="1"/>
  <c r="C71" i="6"/>
  <c r="D71" i="6" s="1"/>
  <c r="C51" i="6"/>
  <c r="D51" i="6" s="1"/>
  <c r="C79" i="6"/>
  <c r="D79" i="6" s="1"/>
  <c r="C30" i="6"/>
  <c r="D30" i="6" s="1"/>
  <c r="C76" i="6"/>
  <c r="D76" i="6" s="1"/>
  <c r="C100" i="6"/>
  <c r="D100" i="6" s="1"/>
  <c r="C108" i="6"/>
  <c r="D108" i="6" s="1"/>
  <c r="C110" i="6"/>
  <c r="D110" i="6" s="1"/>
  <c r="C57" i="6"/>
  <c r="D57" i="6" s="1"/>
  <c r="C93" i="6"/>
  <c r="D93" i="6" s="1"/>
  <c r="C86" i="6"/>
  <c r="D86" i="6" s="1"/>
  <c r="C114" i="6"/>
  <c r="D114" i="6" s="1"/>
  <c r="C77" i="6"/>
  <c r="D77" i="6" s="1"/>
  <c r="C37" i="6"/>
  <c r="D37" i="6" s="1"/>
  <c r="C67" i="6"/>
  <c r="D67" i="6" s="1"/>
  <c r="C63" i="6"/>
  <c r="D63" i="6" s="1"/>
  <c r="C115" i="6"/>
  <c r="D115" i="6" s="1"/>
  <c r="C88" i="6"/>
  <c r="D88" i="6" s="1"/>
  <c r="C62" i="6"/>
  <c r="D62" i="6" s="1"/>
  <c r="C68" i="6"/>
  <c r="D68" i="6" s="1"/>
  <c r="C92" i="6"/>
  <c r="D92" i="6" s="1"/>
  <c r="C18" i="6"/>
  <c r="D18" i="6" s="1"/>
  <c r="C47" i="6"/>
  <c r="D47" i="6" s="1"/>
  <c r="C38" i="6"/>
  <c r="D38" i="6" s="1"/>
  <c r="C48" i="6"/>
  <c r="D48" i="6" s="1"/>
  <c r="C72" i="6"/>
  <c r="D72" i="6" s="1"/>
  <c r="D96" i="6"/>
  <c r="B10" i="5"/>
  <c r="F109" i="6" l="1"/>
  <c r="E110" i="6" s="1"/>
  <c r="F25" i="6"/>
  <c r="E26" i="6" s="1"/>
  <c r="F42" i="6"/>
  <c r="G42" i="6" s="1"/>
  <c r="F35" i="6"/>
  <c r="E36" i="6" s="1"/>
  <c r="F41" i="6"/>
  <c r="E42" i="6" s="1"/>
  <c r="F37" i="6"/>
  <c r="E38" i="6" s="1"/>
  <c r="F50" i="6"/>
  <c r="E51" i="6" s="1"/>
  <c r="F56" i="6"/>
  <c r="G56" i="6" s="1"/>
  <c r="F54" i="6"/>
  <c r="G54" i="6" s="1"/>
  <c r="F53" i="6"/>
  <c r="G53" i="6" s="1"/>
  <c r="F59" i="6"/>
  <c r="G59" i="6" s="1"/>
  <c r="F32" i="6"/>
  <c r="G32" i="6" s="1"/>
  <c r="F107" i="6"/>
  <c r="E108" i="6" s="1"/>
  <c r="F46" i="6"/>
  <c r="G46" i="6" s="1"/>
  <c r="F92" i="6"/>
  <c r="G92" i="6" s="1"/>
  <c r="F73" i="6"/>
  <c r="E74" i="6" s="1"/>
  <c r="F112" i="6"/>
  <c r="E113" i="6" s="1"/>
  <c r="F101" i="6"/>
  <c r="E102" i="6" s="1"/>
  <c r="F55" i="6"/>
  <c r="E56" i="6" s="1"/>
  <c r="F81" i="6"/>
  <c r="E82" i="6" s="1"/>
  <c r="F40" i="6"/>
  <c r="G40" i="6" s="1"/>
  <c r="F24" i="6"/>
  <c r="G24" i="6" s="1"/>
  <c r="F18" i="6"/>
  <c r="G18" i="6" s="1"/>
  <c r="F67" i="6"/>
  <c r="G67" i="6" s="1"/>
  <c r="F64" i="6"/>
  <c r="G64" i="6" s="1"/>
  <c r="F31" i="6"/>
  <c r="E32" i="6" s="1"/>
  <c r="F105" i="6"/>
  <c r="E106" i="6" s="1"/>
  <c r="F94" i="6"/>
  <c r="G94" i="6" s="1"/>
  <c r="F83" i="6"/>
  <c r="E84" i="6" s="1"/>
  <c r="F23" i="6"/>
  <c r="E24" i="6" s="1"/>
  <c r="F43" i="6"/>
  <c r="E44" i="6" s="1"/>
  <c r="F100" i="6"/>
  <c r="G100" i="6" s="1"/>
  <c r="F103" i="6"/>
  <c r="G103" i="6" s="1"/>
  <c r="F68" i="6"/>
  <c r="G68" i="6" s="1"/>
  <c r="F62" i="6"/>
  <c r="G62" i="6" s="1"/>
  <c r="F61" i="6"/>
  <c r="E62" i="6" s="1"/>
  <c r="F91" i="6"/>
  <c r="E92" i="6" s="1"/>
  <c r="F80" i="6"/>
  <c r="E81" i="6" s="1"/>
  <c r="F85" i="6"/>
  <c r="E86" i="6" s="1"/>
  <c r="F71" i="6"/>
  <c r="E72" i="6" s="1"/>
  <c r="F84" i="6"/>
  <c r="G84" i="6" s="1"/>
  <c r="F95" i="6"/>
  <c r="E96" i="6" s="1"/>
  <c r="F75" i="6"/>
  <c r="E76" i="6" s="1"/>
  <c r="F38" i="6"/>
  <c r="G38" i="6" s="1"/>
  <c r="F36" i="6"/>
  <c r="G36" i="6" s="1"/>
  <c r="F76" i="6"/>
  <c r="G76" i="6" s="1"/>
  <c r="F88" i="6"/>
  <c r="G88" i="6" s="1"/>
  <c r="F26" i="6"/>
  <c r="G26" i="6" s="1"/>
  <c r="F70" i="6"/>
  <c r="G70" i="6" s="1"/>
  <c r="F19" i="6"/>
  <c r="E20" i="6" s="1"/>
  <c r="F104" i="6"/>
  <c r="G104" i="6" s="1"/>
  <c r="F20" i="6"/>
  <c r="F110" i="6"/>
  <c r="G110" i="6" s="1"/>
  <c r="F90" i="6"/>
  <c r="E91" i="6" s="1"/>
  <c r="F111" i="6"/>
  <c r="E112" i="6" s="1"/>
  <c r="F33" i="6"/>
  <c r="G33" i="6" s="1"/>
  <c r="F86" i="6"/>
  <c r="G86" i="6" s="1"/>
  <c r="F79" i="6"/>
  <c r="E80" i="6" s="1"/>
  <c r="F45" i="6"/>
  <c r="F28" i="6"/>
  <c r="G28" i="6" s="1"/>
  <c r="F72" i="6"/>
  <c r="F21" i="6"/>
  <c r="E22" i="6" s="1"/>
  <c r="F65" i="6"/>
  <c r="E66" i="6" s="1"/>
  <c r="F74" i="6"/>
  <c r="G74" i="6" s="1"/>
  <c r="F97" i="6"/>
  <c r="G97" i="6" s="1"/>
  <c r="F98" i="6"/>
  <c r="G98" i="6" s="1"/>
  <c r="F99" i="6"/>
  <c r="E100" i="6" s="1"/>
  <c r="F47" i="6"/>
  <c r="E48" i="6" s="1"/>
  <c r="F39" i="6"/>
  <c r="E40" i="6" s="1"/>
  <c r="F60" i="6"/>
  <c r="G60" i="6" s="1"/>
  <c r="F108" i="6"/>
  <c r="G108" i="6" s="1"/>
  <c r="F66" i="6"/>
  <c r="G66" i="6" s="1"/>
  <c r="F89" i="6"/>
  <c r="E90" i="6" s="1"/>
  <c r="F113" i="6"/>
  <c r="E114" i="6" s="1"/>
  <c r="F22" i="6"/>
  <c r="F106" i="6"/>
  <c r="G106" i="6" s="1"/>
  <c r="F51" i="6"/>
  <c r="F93" i="6"/>
  <c r="F27" i="6"/>
  <c r="F87" i="6"/>
  <c r="F78" i="6"/>
  <c r="F29" i="6"/>
  <c r="F69" i="6"/>
  <c r="G69" i="6" s="1"/>
  <c r="F34" i="6"/>
  <c r="G34" i="6" s="1"/>
  <c r="F58" i="6"/>
  <c r="F114" i="6"/>
  <c r="F82" i="6"/>
  <c r="F77" i="6"/>
  <c r="E78" i="6" s="1"/>
  <c r="F63" i="6"/>
  <c r="F48" i="6"/>
  <c r="F44" i="6"/>
  <c r="G44" i="6" s="1"/>
  <c r="F102" i="6"/>
  <c r="F52" i="6"/>
  <c r="F49" i="6"/>
  <c r="F115" i="6"/>
  <c r="G115" i="6" s="1"/>
  <c r="F96" i="6"/>
  <c r="G109" i="6"/>
  <c r="F30" i="6"/>
  <c r="G30" i="6" s="1"/>
  <c r="F57" i="6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5" i="5"/>
  <c r="B14" i="5"/>
  <c r="B13" i="5"/>
  <c r="K9" i="5"/>
  <c r="B9" i="5" s="1"/>
  <c r="K7" i="5"/>
  <c r="B7" i="5" s="1"/>
  <c r="G25" i="6" l="1"/>
  <c r="E43" i="6"/>
  <c r="G35" i="6"/>
  <c r="E57" i="6"/>
  <c r="E33" i="6"/>
  <c r="E54" i="6"/>
  <c r="E63" i="6"/>
  <c r="E60" i="6"/>
  <c r="G37" i="6"/>
  <c r="G41" i="6"/>
  <c r="G50" i="6"/>
  <c r="E29" i="6"/>
  <c r="G107" i="6"/>
  <c r="E93" i="6"/>
  <c r="G112" i="6"/>
  <c r="G101" i="6"/>
  <c r="G23" i="6"/>
  <c r="G73" i="6"/>
  <c r="E85" i="6"/>
  <c r="E47" i="6"/>
  <c r="E55" i="6"/>
  <c r="E95" i="6"/>
  <c r="G31" i="6"/>
  <c r="G71" i="6"/>
  <c r="G85" i="6"/>
  <c r="G95" i="6"/>
  <c r="E98" i="6"/>
  <c r="E34" i="6"/>
  <c r="G43" i="6"/>
  <c r="E116" i="6"/>
  <c r="E45" i="6"/>
  <c r="G81" i="6"/>
  <c r="E77" i="6"/>
  <c r="G83" i="6"/>
  <c r="E101" i="6"/>
  <c r="G111" i="6"/>
  <c r="E37" i="6"/>
  <c r="E104" i="6"/>
  <c r="E41" i="6"/>
  <c r="E68" i="6"/>
  <c r="E65" i="6"/>
  <c r="E25" i="6"/>
  <c r="G90" i="6"/>
  <c r="E89" i="6"/>
  <c r="E19" i="6"/>
  <c r="E18" i="6" s="1"/>
  <c r="E39" i="6"/>
  <c r="G55" i="6"/>
  <c r="G80" i="6"/>
  <c r="G19" i="6"/>
  <c r="G17" i="6" s="1"/>
  <c r="G91" i="6"/>
  <c r="G61" i="6"/>
  <c r="G75" i="6"/>
  <c r="E87" i="6"/>
  <c r="G113" i="6"/>
  <c r="G105" i="6"/>
  <c r="E69" i="6"/>
  <c r="G21" i="6"/>
  <c r="E71" i="6"/>
  <c r="G79" i="6"/>
  <c r="E105" i="6"/>
  <c r="E107" i="6"/>
  <c r="E61" i="6"/>
  <c r="E27" i="6"/>
  <c r="E21" i="6"/>
  <c r="G20" i="6"/>
  <c r="E109" i="6"/>
  <c r="E111" i="6"/>
  <c r="G39" i="6"/>
  <c r="G89" i="6"/>
  <c r="E70" i="6"/>
  <c r="E67" i="6"/>
  <c r="E35" i="6"/>
  <c r="E23" i="6"/>
  <c r="G22" i="6"/>
  <c r="G47" i="6"/>
  <c r="E73" i="6"/>
  <c r="G72" i="6"/>
  <c r="E75" i="6"/>
  <c r="G99" i="6"/>
  <c r="E46" i="6"/>
  <c r="G45" i="6"/>
  <c r="E99" i="6"/>
  <c r="G65" i="6"/>
  <c r="E28" i="6"/>
  <c r="G27" i="6"/>
  <c r="E115" i="6"/>
  <c r="G114" i="6"/>
  <c r="E52" i="6"/>
  <c r="G51" i="6"/>
  <c r="E94" i="6"/>
  <c r="G93" i="6"/>
  <c r="G77" i="6"/>
  <c r="G96" i="6"/>
  <c r="E97" i="6"/>
  <c r="G58" i="6"/>
  <c r="E59" i="6"/>
  <c r="G63" i="6"/>
  <c r="E64" i="6"/>
  <c r="E83" i="6"/>
  <c r="G82" i="6"/>
  <c r="E88" i="6"/>
  <c r="G87" i="6"/>
  <c r="E31" i="6"/>
  <c r="G49" i="6"/>
  <c r="E50" i="6"/>
  <c r="G57" i="6"/>
  <c r="E58" i="6"/>
  <c r="G52" i="6"/>
  <c r="E53" i="6"/>
  <c r="G78" i="6"/>
  <c r="E79" i="6"/>
  <c r="G102" i="6"/>
  <c r="E103" i="6"/>
  <c r="G29" i="6"/>
  <c r="E30" i="6"/>
  <c r="E49" i="6"/>
  <c r="G48" i="6"/>
  <c r="B12" i="5"/>
  <c r="C116" i="5" s="1"/>
  <c r="D116" i="5" s="1"/>
  <c r="C93" i="5" l="1"/>
  <c r="D93" i="5" s="1"/>
  <c r="C67" i="5"/>
  <c r="D67" i="5" s="1"/>
  <c r="C24" i="5"/>
  <c r="D24" i="5" s="1"/>
  <c r="C99" i="5"/>
  <c r="D99" i="5" s="1"/>
  <c r="C61" i="5"/>
  <c r="D61" i="5" s="1"/>
  <c r="C34" i="5"/>
  <c r="D34" i="5" s="1"/>
  <c r="C32" i="5"/>
  <c r="D32" i="5" s="1"/>
  <c r="C100" i="5"/>
  <c r="D100" i="5" s="1"/>
  <c r="C74" i="5"/>
  <c r="D74" i="5" s="1"/>
  <c r="C52" i="5"/>
  <c r="D52" i="5" s="1"/>
  <c r="C18" i="5"/>
  <c r="D18" i="5" s="1"/>
  <c r="C40" i="5"/>
  <c r="D40" i="5" s="1"/>
  <c r="C95" i="5"/>
  <c r="D95" i="5" s="1"/>
  <c r="C27" i="5"/>
  <c r="D27" i="5" s="1"/>
  <c r="C43" i="5"/>
  <c r="D43" i="5" s="1"/>
  <c r="C73" i="5"/>
  <c r="D73" i="5" s="1"/>
  <c r="C50" i="5"/>
  <c r="D50" i="5" s="1"/>
  <c r="C62" i="5"/>
  <c r="D62" i="5" s="1"/>
  <c r="C96" i="5"/>
  <c r="D96" i="5" s="1"/>
  <c r="C44" i="5"/>
  <c r="D44" i="5" s="1"/>
  <c r="C76" i="5"/>
  <c r="D76" i="5" s="1"/>
  <c r="C108" i="5"/>
  <c r="D108" i="5" s="1"/>
  <c r="C54" i="5"/>
  <c r="D54" i="5" s="1"/>
  <c r="C91" i="5"/>
  <c r="D91" i="5" s="1"/>
  <c r="C28" i="5"/>
  <c r="D28" i="5" s="1"/>
  <c r="C70" i="5"/>
  <c r="D70" i="5" s="1"/>
  <c r="C94" i="5"/>
  <c r="D94" i="5" s="1"/>
  <c r="C111" i="5"/>
  <c r="D111" i="5" s="1"/>
  <c r="C25" i="5"/>
  <c r="D25" i="5" s="1"/>
  <c r="C33" i="5"/>
  <c r="D33" i="5" s="1"/>
  <c r="C41" i="5"/>
  <c r="D41" i="5" s="1"/>
  <c r="C49" i="5"/>
  <c r="D49" i="5" s="1"/>
  <c r="C57" i="5"/>
  <c r="D57" i="5" s="1"/>
  <c r="C72" i="5"/>
  <c r="D72" i="5" s="1"/>
  <c r="C88" i="5"/>
  <c r="D88" i="5" s="1"/>
  <c r="C104" i="5"/>
  <c r="D104" i="5" s="1"/>
  <c r="C71" i="5"/>
  <c r="D71" i="5" s="1"/>
  <c r="C20" i="5"/>
  <c r="D20" i="5" s="1"/>
  <c r="C68" i="5"/>
  <c r="D68" i="5" s="1"/>
  <c r="C42" i="5"/>
  <c r="D42" i="5" s="1"/>
  <c r="C106" i="5"/>
  <c r="D106" i="5" s="1"/>
  <c r="C85" i="5"/>
  <c r="D85" i="5" s="1"/>
  <c r="C66" i="5"/>
  <c r="D66" i="5" s="1"/>
  <c r="C98" i="5"/>
  <c r="D98" i="5" s="1"/>
  <c r="C78" i="5"/>
  <c r="D78" i="5" s="1"/>
  <c r="C19" i="5"/>
  <c r="D19" i="5" s="1"/>
  <c r="C35" i="5"/>
  <c r="D35" i="5" s="1"/>
  <c r="C51" i="5"/>
  <c r="D51" i="5" s="1"/>
  <c r="C59" i="5"/>
  <c r="D59" i="5" s="1"/>
  <c r="C89" i="5"/>
  <c r="D89" i="5" s="1"/>
  <c r="C105" i="5"/>
  <c r="D105" i="5" s="1"/>
  <c r="C87" i="5"/>
  <c r="D87" i="5" s="1"/>
  <c r="C30" i="5"/>
  <c r="D30" i="5" s="1"/>
  <c r="C48" i="5"/>
  <c r="D48" i="5" s="1"/>
  <c r="C77" i="5"/>
  <c r="D77" i="5" s="1"/>
  <c r="C109" i="5"/>
  <c r="D109" i="5" s="1"/>
  <c r="C83" i="5"/>
  <c r="D83" i="5" s="1"/>
  <c r="C115" i="5"/>
  <c r="D115" i="5" s="1"/>
  <c r="F115" i="5" s="1"/>
  <c r="C60" i="5"/>
  <c r="D60" i="5" s="1"/>
  <c r="C92" i="5"/>
  <c r="D92" i="5" s="1"/>
  <c r="F91" i="5" s="1"/>
  <c r="E92" i="5" s="1"/>
  <c r="C22" i="5"/>
  <c r="D22" i="5" s="1"/>
  <c r="C75" i="5"/>
  <c r="D75" i="5" s="1"/>
  <c r="C107" i="5"/>
  <c r="D107" i="5" s="1"/>
  <c r="C79" i="5"/>
  <c r="D79" i="5" s="1"/>
  <c r="C103" i="5"/>
  <c r="D103" i="5" s="1"/>
  <c r="C21" i="5"/>
  <c r="D21" i="5" s="1"/>
  <c r="C29" i="5"/>
  <c r="D29" i="5" s="1"/>
  <c r="C37" i="5"/>
  <c r="D37" i="5" s="1"/>
  <c r="C45" i="5"/>
  <c r="D45" i="5" s="1"/>
  <c r="C53" i="5"/>
  <c r="D53" i="5" s="1"/>
  <c r="C64" i="5"/>
  <c r="D64" i="5" s="1"/>
  <c r="C80" i="5"/>
  <c r="D80" i="5" s="1"/>
  <c r="C112" i="5"/>
  <c r="D112" i="5" s="1"/>
  <c r="C102" i="5"/>
  <c r="D102" i="5" s="1"/>
  <c r="C38" i="5"/>
  <c r="D38" i="5" s="1"/>
  <c r="C56" i="5"/>
  <c r="D56" i="5" s="1"/>
  <c r="C84" i="5"/>
  <c r="D84" i="5" s="1"/>
  <c r="C26" i="5"/>
  <c r="D26" i="5" s="1"/>
  <c r="C58" i="5"/>
  <c r="D58" i="5" s="1"/>
  <c r="C90" i="5"/>
  <c r="D90" i="5" s="1"/>
  <c r="C36" i="5"/>
  <c r="D36" i="5" s="1"/>
  <c r="C69" i="5"/>
  <c r="D69" i="5" s="1"/>
  <c r="C101" i="5"/>
  <c r="D101" i="5" s="1"/>
  <c r="C46" i="5"/>
  <c r="D46" i="5" s="1"/>
  <c r="C82" i="5"/>
  <c r="D82" i="5" s="1"/>
  <c r="C114" i="5"/>
  <c r="D114" i="5" s="1"/>
  <c r="C63" i="5"/>
  <c r="D63" i="5" s="1"/>
  <c r="C86" i="5"/>
  <c r="D86" i="5" s="1"/>
  <c r="C110" i="5"/>
  <c r="D110" i="5" s="1"/>
  <c r="C23" i="5"/>
  <c r="D23" i="5" s="1"/>
  <c r="C31" i="5"/>
  <c r="D31" i="5" s="1"/>
  <c r="F31" i="5" s="1"/>
  <c r="E32" i="5" s="1"/>
  <c r="C39" i="5"/>
  <c r="D39" i="5" s="1"/>
  <c r="C47" i="5"/>
  <c r="D47" i="5" s="1"/>
  <c r="C55" i="5"/>
  <c r="D55" i="5" s="1"/>
  <c r="C65" i="5"/>
  <c r="D65" i="5" s="1"/>
  <c r="F64" i="5" s="1"/>
  <c r="C81" i="5"/>
  <c r="D81" i="5" s="1"/>
  <c r="C97" i="5"/>
  <c r="D97" i="5" s="1"/>
  <c r="C113" i="5"/>
  <c r="D113" i="5" s="1"/>
  <c r="F116" i="5"/>
  <c r="G116" i="5" s="1"/>
  <c r="F52" i="5" l="1"/>
  <c r="F80" i="5"/>
  <c r="G80" i="5" s="1"/>
  <c r="F83" i="5"/>
  <c r="G83" i="5" s="1"/>
  <c r="F63" i="5"/>
  <c r="G63" i="5" s="1"/>
  <c r="F98" i="5"/>
  <c r="E99" i="5" s="1"/>
  <c r="F20" i="5"/>
  <c r="G20" i="5" s="1"/>
  <c r="F33" i="5"/>
  <c r="G33" i="5" s="1"/>
  <c r="F61" i="5"/>
  <c r="G61" i="5" s="1"/>
  <c r="F99" i="5"/>
  <c r="G99" i="5" s="1"/>
  <c r="F60" i="5"/>
  <c r="G60" i="5" s="1"/>
  <c r="F66" i="5"/>
  <c r="E67" i="5" s="1"/>
  <c r="F67" i="5"/>
  <c r="G67" i="5" s="1"/>
  <c r="F93" i="5"/>
  <c r="E94" i="5" s="1"/>
  <c r="F24" i="5"/>
  <c r="G24" i="5" s="1"/>
  <c r="F38" i="5"/>
  <c r="G38" i="5" s="1"/>
  <c r="F85" i="5"/>
  <c r="G85" i="5" s="1"/>
  <c r="F89" i="5"/>
  <c r="G89" i="5" s="1"/>
  <c r="F37" i="5"/>
  <c r="E38" i="5" s="1"/>
  <c r="F87" i="5"/>
  <c r="E88" i="5" s="1"/>
  <c r="F41" i="5"/>
  <c r="E42" i="5" s="1"/>
  <c r="F104" i="5"/>
  <c r="G104" i="5" s="1"/>
  <c r="F43" i="5"/>
  <c r="E44" i="5" s="1"/>
  <c r="F62" i="5"/>
  <c r="E63" i="5" s="1"/>
  <c r="F107" i="5"/>
  <c r="E108" i="5" s="1"/>
  <c r="F34" i="5"/>
  <c r="E35" i="5" s="1"/>
  <c r="F79" i="5"/>
  <c r="G79" i="5" s="1"/>
  <c r="F27" i="5"/>
  <c r="G27" i="5" s="1"/>
  <c r="F94" i="5"/>
  <c r="E95" i="5" s="1"/>
  <c r="F45" i="5"/>
  <c r="G45" i="5" s="1"/>
  <c r="F56" i="5"/>
  <c r="E57" i="5" s="1"/>
  <c r="F95" i="5"/>
  <c r="E96" i="5" s="1"/>
  <c r="F112" i="5"/>
  <c r="G112" i="5" s="1"/>
  <c r="F22" i="5"/>
  <c r="E23" i="5" s="1"/>
  <c r="F25" i="5"/>
  <c r="E26" i="5" s="1"/>
  <c r="F74" i="5"/>
  <c r="G74" i="5" s="1"/>
  <c r="F47" i="5"/>
  <c r="G47" i="5" s="1"/>
  <c r="F84" i="5"/>
  <c r="G84" i="5" s="1"/>
  <c r="F109" i="5"/>
  <c r="E110" i="5" s="1"/>
  <c r="F50" i="5"/>
  <c r="E51" i="5" s="1"/>
  <c r="F59" i="5"/>
  <c r="G59" i="5" s="1"/>
  <c r="F77" i="5"/>
  <c r="E78" i="5" s="1"/>
  <c r="F18" i="5"/>
  <c r="G18" i="5" s="1"/>
  <c r="F32" i="5"/>
  <c r="G32" i="5" s="1"/>
  <c r="F42" i="5"/>
  <c r="E43" i="5" s="1"/>
  <c r="F101" i="5"/>
  <c r="E102" i="5" s="1"/>
  <c r="F90" i="5"/>
  <c r="E91" i="5" s="1"/>
  <c r="F103" i="5"/>
  <c r="G103" i="5" s="1"/>
  <c r="F100" i="5"/>
  <c r="E101" i="5" s="1"/>
  <c r="F65" i="5"/>
  <c r="G65" i="5" s="1"/>
  <c r="F40" i="5"/>
  <c r="G40" i="5" s="1"/>
  <c r="F54" i="5"/>
  <c r="G54" i="5" s="1"/>
  <c r="F68" i="5"/>
  <c r="E69" i="5" s="1"/>
  <c r="F53" i="5"/>
  <c r="E54" i="5" s="1"/>
  <c r="F114" i="5"/>
  <c r="G114" i="5" s="1"/>
  <c r="F88" i="5"/>
  <c r="G88" i="5" s="1"/>
  <c r="F69" i="5"/>
  <c r="G69" i="5" s="1"/>
  <c r="F86" i="5"/>
  <c r="E87" i="5" s="1"/>
  <c r="F39" i="5"/>
  <c r="E40" i="5" s="1"/>
  <c r="F108" i="5"/>
  <c r="G108" i="5" s="1"/>
  <c r="F72" i="5"/>
  <c r="G72" i="5" s="1"/>
  <c r="F26" i="5"/>
  <c r="E27" i="5" s="1"/>
  <c r="F51" i="5"/>
  <c r="F70" i="5"/>
  <c r="E71" i="5" s="1"/>
  <c r="F75" i="5"/>
  <c r="E76" i="5" s="1"/>
  <c r="F92" i="5"/>
  <c r="E93" i="5" s="1"/>
  <c r="F96" i="5"/>
  <c r="E97" i="5" s="1"/>
  <c r="F46" i="5"/>
  <c r="G46" i="5" s="1"/>
  <c r="F110" i="5"/>
  <c r="E111" i="5" s="1"/>
  <c r="F81" i="5"/>
  <c r="G81" i="5" s="1"/>
  <c r="F35" i="5"/>
  <c r="E36" i="5" s="1"/>
  <c r="F111" i="5"/>
  <c r="E112" i="5" s="1"/>
  <c r="F44" i="5"/>
  <c r="G44" i="5" s="1"/>
  <c r="F102" i="5"/>
  <c r="F21" i="5"/>
  <c r="F82" i="5"/>
  <c r="E83" i="5" s="1"/>
  <c r="F29" i="5"/>
  <c r="F58" i="5"/>
  <c r="E59" i="5" s="1"/>
  <c r="F78" i="5"/>
  <c r="E79" i="5" s="1"/>
  <c r="F105" i="5"/>
  <c r="F57" i="5"/>
  <c r="G57" i="5" s="1"/>
  <c r="F28" i="5"/>
  <c r="E29" i="5" s="1"/>
  <c r="F76" i="5"/>
  <c r="E77" i="5" s="1"/>
  <c r="F49" i="5"/>
  <c r="E50" i="5" s="1"/>
  <c r="F73" i="5"/>
  <c r="G73" i="5" s="1"/>
  <c r="F23" i="5"/>
  <c r="E24" i="5" s="1"/>
  <c r="F48" i="5"/>
  <c r="E49" i="5" s="1"/>
  <c r="F55" i="5"/>
  <c r="F36" i="5"/>
  <c r="G36" i="5" s="1"/>
  <c r="F106" i="5"/>
  <c r="E107" i="5" s="1"/>
  <c r="F97" i="5"/>
  <c r="E98" i="5" s="1"/>
  <c r="F30" i="5"/>
  <c r="G30" i="5" s="1"/>
  <c r="F113" i="5"/>
  <c r="F19" i="5"/>
  <c r="F71" i="5"/>
  <c r="G91" i="5"/>
  <c r="G31" i="5"/>
  <c r="G115" i="5"/>
  <c r="E116" i="5"/>
  <c r="G64" i="5"/>
  <c r="E65" i="5"/>
  <c r="G52" i="5"/>
  <c r="E53" i="5"/>
  <c r="E81" i="5" l="1"/>
  <c r="E21" i="5"/>
  <c r="E84" i="5"/>
  <c r="E64" i="5"/>
  <c r="G98" i="5"/>
  <c r="G41" i="5"/>
  <c r="E34" i="5"/>
  <c r="E48" i="5"/>
  <c r="E62" i="5"/>
  <c r="E61" i="5"/>
  <c r="E68" i="5"/>
  <c r="E100" i="5"/>
  <c r="G107" i="5"/>
  <c r="E25" i="5"/>
  <c r="E86" i="5"/>
  <c r="G93" i="5"/>
  <c r="G66" i="5"/>
  <c r="G109" i="5"/>
  <c r="G43" i="5"/>
  <c r="E80" i="5"/>
  <c r="G56" i="5"/>
  <c r="E113" i="5"/>
  <c r="E90" i="5"/>
  <c r="G22" i="5"/>
  <c r="E105" i="5"/>
  <c r="G34" i="5"/>
  <c r="G90" i="5"/>
  <c r="G82" i="5"/>
  <c r="E39" i="5"/>
  <c r="E55" i="5"/>
  <c r="G87" i="5"/>
  <c r="G95" i="5"/>
  <c r="G62" i="5"/>
  <c r="E75" i="5"/>
  <c r="E115" i="5"/>
  <c r="E28" i="5"/>
  <c r="E33" i="5"/>
  <c r="E104" i="5"/>
  <c r="G37" i="5"/>
  <c r="E60" i="5"/>
  <c r="G42" i="5"/>
  <c r="G48" i="5"/>
  <c r="G106" i="5"/>
  <c r="G25" i="5"/>
  <c r="G70" i="5"/>
  <c r="G100" i="5"/>
  <c r="E47" i="5"/>
  <c r="G96" i="5"/>
  <c r="E73" i="5"/>
  <c r="G68" i="5"/>
  <c r="E46" i="5"/>
  <c r="G53" i="5"/>
  <c r="G35" i="5"/>
  <c r="E70" i="5"/>
  <c r="G77" i="5"/>
  <c r="G94" i="5"/>
  <c r="E19" i="5"/>
  <c r="E18" i="5" s="1"/>
  <c r="E41" i="5"/>
  <c r="G92" i="5"/>
  <c r="G50" i="5"/>
  <c r="E85" i="5"/>
  <c r="G78" i="5"/>
  <c r="G101" i="5"/>
  <c r="E66" i="5"/>
  <c r="G75" i="5"/>
  <c r="G76" i="5"/>
  <c r="G49" i="5"/>
  <c r="E89" i="5"/>
  <c r="G110" i="5"/>
  <c r="G23" i="5"/>
  <c r="G86" i="5"/>
  <c r="G111" i="5"/>
  <c r="E45" i="5"/>
  <c r="G102" i="5"/>
  <c r="E103" i="5"/>
  <c r="E30" i="5"/>
  <c r="G29" i="5"/>
  <c r="E52" i="5"/>
  <c r="G51" i="5"/>
  <c r="E37" i="5"/>
  <c r="E58" i="5"/>
  <c r="G28" i="5"/>
  <c r="E82" i="5"/>
  <c r="E106" i="5"/>
  <c r="G105" i="5"/>
  <c r="G58" i="5"/>
  <c r="G39" i="5"/>
  <c r="G26" i="5"/>
  <c r="E109" i="5"/>
  <c r="E74" i="5"/>
  <c r="E22" i="5"/>
  <c r="G21" i="5"/>
  <c r="G97" i="5"/>
  <c r="E72" i="5"/>
  <c r="G71" i="5"/>
  <c r="G55" i="5"/>
  <c r="E56" i="5"/>
  <c r="E31" i="5"/>
  <c r="G19" i="5"/>
  <c r="G17" i="5" s="1"/>
  <c r="E20" i="5"/>
  <c r="G113" i="5"/>
  <c r="E114" i="5"/>
</calcChain>
</file>

<file path=xl/sharedStrings.xml><?xml version="1.0" encoding="utf-8"?>
<sst xmlns="http://schemas.openxmlformats.org/spreadsheetml/2006/main" count="97" uniqueCount="51">
  <si>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</si>
  <si>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</si>
  <si>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</si>
  <si>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</si>
  <si>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</si>
  <si>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</si>
  <si>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</si>
  <si>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</si>
  <si>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Lowest frequency band</t>
  </si>
  <si>
    <t>Frequency mulitplier per band</t>
  </si>
  <si>
    <t>Bin width</t>
  </si>
  <si>
    <t>Band</t>
  </si>
  <si>
    <t>Frequency</t>
  </si>
  <si>
    <t>Low bin</t>
  </si>
  <si>
    <t>High bin</t>
  </si>
  <si>
    <t>Highest frequency band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</si>
  <si>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</si>
  <si>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</si>
  <si>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</si>
  <si>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</si>
  <si>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</si>
  <si>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</si>
  <si>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</si>
  <si>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Total Bands</t>
  </si>
  <si>
    <t>LED's per Band</t>
  </si>
  <si>
    <t>Octives</t>
  </si>
  <si>
    <t>Multiplier</t>
  </si>
  <si>
    <t>Top Freq</t>
  </si>
  <si>
    <t>LEDs Per Octave</t>
  </si>
  <si>
    <t>Total LEDs</t>
  </si>
  <si>
    <t>8.25 Octaves)</t>
  </si>
  <si>
    <t>Center of lowest required band.</t>
  </si>
  <si>
    <t>Center of highest required band.</t>
  </si>
  <si>
    <t>Must be power of 2 for MCU FFT libraries</t>
  </si>
  <si>
    <t>SAMPLE_SKIP</t>
  </si>
  <si>
    <t>Sample Duration</t>
  </si>
  <si>
    <t>pack</t>
  </si>
  <si>
    <t>Sec</t>
  </si>
  <si>
    <t>Goal:</t>
  </si>
  <si>
    <t>Lo Freq:</t>
  </si>
  <si>
    <t>Hi Freq:</t>
  </si>
  <si>
    <t>Lo Range</t>
  </si>
  <si>
    <t>Hi Range</t>
  </si>
  <si>
    <t>*</t>
  </si>
  <si>
    <t>C10</t>
  </si>
  <si>
    <t>F1</t>
  </si>
  <si>
    <t>Human Audible Range</t>
  </si>
  <si>
    <t>+1</t>
  </si>
  <si>
    <t>12 bands per octave</t>
  </si>
  <si>
    <t>C1</t>
  </si>
  <si>
    <t>D#5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</si>
</sst>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1" fontId="0" fillId="0" borderId="0" xfId="0" applyNumberForma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1" fontId="0" fillId="0" borderId="0" xfId="0" applyNumberFormat="1"/>
    <xf numFmtId="2" fontId="0" fillId="0" borderId="0" xfId="0" applyNumberFormat="1" applyBorder="1"/>
    <xf numFmtId="164" fontId="0" fillId="0" borderId="0" xfId="0" applyNumberFormat="1" applyFill="1" applyBorder="1"/>
    <xf numFmtId="2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2" fontId="0" fillId="2" borderId="2" xfId="0" applyNumberFormat="1" applyFill="1" applyBorder="1"/>
    <xf numFmtId="0" fontId="0" fillId="0" borderId="0" xfId="0" applyAlignment="1">
      <alignment horizontal="right"/>
    </xf>
    <xf numFmtId="166" fontId="0" fillId="0" borderId="0" xfId="0" applyNumberFormat="1"/>
    <xf numFmtId="0" fontId="0" fillId="2" borderId="0" xfId="0" applyFill="1" applyBorder="1"/>
    <xf numFmtId="164" fontId="0" fillId="2" borderId="2" xfId="0" applyNumberFormat="1" applyFill="1" applyBorder="1"/>
    <xf numFmtId="0" fontId="0" fillId="0" borderId="0" xfId="0" quotePrefix="1"/>
  </cellXfs>
  <cellStyles count="1">
    <cellStyle name="Normal" xfId="0" builtinId="0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CCD0-2C4F-45B2-B7AF-F32653BF041C}">
  <dimension ref="A2:G9"/>
  <sheetViews>
    <sheetView workbookViewId="0">
      <selection activeCell="J11" sqref="J11"/>
    </sheetView>
  </sheetViews>
  <sheetFormatPr defaultRowHeight="15" x14ac:dyDescent="0.25"/>
  <cols>
    <col min="1" max="1" width="12.28515625" customWidth="1"/>
    <col min="2" max="2" width="9.140625" customWidth="1"/>
  </cols>
  <sheetData>
    <row r="2" spans="1:7" x14ac:dyDescent="0.25">
      <c r="A2" t="s">
        <v>38</v>
      </c>
      <c r="B2" t="s">
        <v>46</v>
      </c>
    </row>
    <row r="3" spans="1:7" x14ac:dyDescent="0.25">
      <c r="A3" t="s">
        <v>39</v>
      </c>
      <c r="B3" s="13">
        <v>43.65</v>
      </c>
      <c r="C3" s="13" t="s">
        <v>45</v>
      </c>
      <c r="D3" s="13"/>
      <c r="E3" s="13"/>
    </row>
    <row r="4" spans="1:7" x14ac:dyDescent="0.25">
      <c r="A4" t="s">
        <v>40</v>
      </c>
      <c r="B4" s="13">
        <v>16744</v>
      </c>
      <c r="C4" s="13" t="s">
        <v>44</v>
      </c>
      <c r="D4" s="13"/>
      <c r="E4" s="13"/>
      <c r="F4" t="s">
        <v>48</v>
      </c>
    </row>
    <row r="5" spans="1:7" x14ac:dyDescent="0.25">
      <c r="B5" s="13"/>
      <c r="C5" s="13"/>
      <c r="D5" s="13"/>
      <c r="E5" s="13"/>
    </row>
    <row r="6" spans="1:7" x14ac:dyDescent="0.25">
      <c r="A6" t="s">
        <v>41</v>
      </c>
      <c r="B6" s="13" t="s">
        <v>49</v>
      </c>
      <c r="C6" s="13">
        <v>65.40639132514967</v>
      </c>
      <c r="D6" s="13" t="s">
        <v>50</v>
      </c>
      <c r="E6" s="13">
        <v>622.2539674441623</v>
      </c>
      <c r="F6">
        <v>40</v>
      </c>
    </row>
    <row r="7" spans="1:7" x14ac:dyDescent="0.25">
      <c r="B7" s="13"/>
      <c r="C7" s="13"/>
      <c r="D7" s="13"/>
      <c r="E7" s="13"/>
      <c r="G7" s="21"/>
    </row>
    <row r="8" spans="1:7" x14ac:dyDescent="0.25">
      <c r="A8" t="s">
        <v>42</v>
      </c>
      <c r="B8" s="13" t="s">
        <v>50</v>
      </c>
      <c r="C8" s="13">
        <v>622.2539674441623</v>
      </c>
      <c r="D8" s="13" t="s">
        <v>44</v>
      </c>
      <c r="E8" s="13">
        <v>16744</v>
      </c>
      <c r="F8">
        <v>56</v>
      </c>
      <c r="G8" s="21" t="s">
        <v>47</v>
      </c>
    </row>
    <row r="9" spans="1:7" x14ac:dyDescent="0.25">
      <c r="F9">
        <f>SUM(F6:F8)</f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6"/>
  <sheetViews>
    <sheetView topLeftCell="A34" workbookViewId="0">
      <selection activeCell="L15" sqref="L15:O25"/>
    </sheetView>
  </sheetViews>
  <sheetFormatPr defaultRowHeight="15" x14ac:dyDescent="0.25"/>
  <cols>
    <col min="1" max="1" width="30.7109375" customWidth="1"/>
    <col min="2" max="12" width="8.5703125" customWidth="1"/>
    <col min="16" max="16" width="15.140625" customWidth="1"/>
  </cols>
  <sheetData>
    <row r="1" spans="1:14" ht="23.25" x14ac:dyDescent="0.35">
      <c r="A1" s="1" t="s">
        <v>18</v>
      </c>
    </row>
    <row r="2" spans="1:14" x14ac:dyDescent="0.25">
      <c r="A2" t="s">
        <v>21</v>
      </c>
    </row>
    <row r="3" spans="1:14" x14ac:dyDescent="0.25">
      <c r="A3" t="s">
        <v>22</v>
      </c>
    </row>
    <row r="4" spans="1:14" ht="15.75" thickBot="1" x14ac:dyDescent="0.3">
      <c r="B4">
        <v>8</v>
      </c>
      <c r="C4" t="s">
        <v>34</v>
      </c>
    </row>
    <row r="5" spans="1:14" x14ac:dyDescent="0.25">
      <c r="A5" t="s">
        <v>0</v>
      </c>
      <c r="B5" s="2">
        <f>36000/B4</f>
        <v>4500</v>
      </c>
      <c r="C5" t="s">
        <v>1</v>
      </c>
      <c r="D5" t="s">
        <v>3</v>
      </c>
      <c r="K5">
        <v>3.25</v>
      </c>
      <c r="L5" t="s">
        <v>25</v>
      </c>
      <c r="N5">
        <v>5512.5</v>
      </c>
    </row>
    <row r="6" spans="1:14" x14ac:dyDescent="0.25">
      <c r="A6" t="s">
        <v>8</v>
      </c>
      <c r="B6" s="20">
        <f>I21</f>
        <v>65.40639132514967</v>
      </c>
      <c r="C6" t="s">
        <v>1</v>
      </c>
      <c r="D6" t="s">
        <v>31</v>
      </c>
      <c r="K6" s="13">
        <f>POWER(2,K5)</f>
        <v>9.5136569200217664</v>
      </c>
      <c r="L6" t="s">
        <v>26</v>
      </c>
    </row>
    <row r="7" spans="1:14" x14ac:dyDescent="0.25">
      <c r="A7" t="s">
        <v>15</v>
      </c>
      <c r="B7" s="16">
        <f>K7</f>
        <v>622.25396744416184</v>
      </c>
      <c r="C7" t="s">
        <v>1</v>
      </c>
      <c r="D7" t="s">
        <v>32</v>
      </c>
      <c r="K7" s="13">
        <f>K6*B6</f>
        <v>622.25396744416184</v>
      </c>
      <c r="L7" t="s">
        <v>27</v>
      </c>
    </row>
    <row r="8" spans="1:14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4" ht="15.75" thickBot="1" x14ac:dyDescent="0.3">
      <c r="A9" t="s">
        <v>7</v>
      </c>
      <c r="B9" s="4">
        <f>K9</f>
        <v>40</v>
      </c>
      <c r="D9" t="s">
        <v>23</v>
      </c>
      <c r="G9" s="17" t="s">
        <v>24</v>
      </c>
      <c r="K9">
        <f>(K5*K8)+1</f>
        <v>40</v>
      </c>
      <c r="L9" t="s">
        <v>29</v>
      </c>
    </row>
    <row r="10" spans="1:14" x14ac:dyDescent="0.25">
      <c r="B10" s="19">
        <f>1*B8/B5</f>
        <v>0.22755555555555557</v>
      </c>
      <c r="C10" t="s">
        <v>37</v>
      </c>
      <c r="D10" t="s">
        <v>35</v>
      </c>
      <c r="G10" s="17"/>
    </row>
    <row r="12" spans="1:14" x14ac:dyDescent="0.25">
      <c r="A12" t="s">
        <v>9</v>
      </c>
      <c r="B12" s="12">
        <f>POWER(B7/B6,1/(B9-1))</f>
        <v>1.0594630943592953</v>
      </c>
      <c r="D12" t="s">
        <v>20</v>
      </c>
    </row>
    <row r="13" spans="1:14" x14ac:dyDescent="0.25">
      <c r="A13" t="s">
        <v>2</v>
      </c>
      <c r="B13">
        <f>B5/2</f>
        <v>2250</v>
      </c>
      <c r="C13" t="s">
        <v>1</v>
      </c>
      <c r="D13" t="s">
        <v>16</v>
      </c>
    </row>
    <row r="14" spans="1:14" x14ac:dyDescent="0.25">
      <c r="A14" t="s">
        <v>10</v>
      </c>
      <c r="B14">
        <f>B5/B8</f>
        <v>4.39453125</v>
      </c>
      <c r="C14" t="s">
        <v>1</v>
      </c>
      <c r="D14" t="s">
        <v>4</v>
      </c>
    </row>
    <row r="15" spans="1:14" x14ac:dyDescent="0.25">
      <c r="A15" t="s">
        <v>5</v>
      </c>
      <c r="B15">
        <f>B8/2-1</f>
        <v>511</v>
      </c>
      <c r="D15" t="s">
        <v>17</v>
      </c>
    </row>
    <row r="16" spans="1:14" ht="15.75" thickBot="1" x14ac:dyDescent="0.3"/>
    <row r="17" spans="2:9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14.414762486347716</v>
      </c>
    </row>
    <row r="18" spans="2:9" x14ac:dyDescent="0.25">
      <c r="B18" s="5">
        <v>0</v>
      </c>
      <c r="C18" s="11">
        <f t="shared" ref="C18:C49" si="0">$B$6*POWER($B$12,B18)</f>
        <v>65.40639132514967</v>
      </c>
      <c r="D18" s="6">
        <f t="shared" ref="D18:D81" si="1">C18/$B$14</f>
        <v>14.883587714878503</v>
      </c>
      <c r="E18" s="14">
        <f>D18-((F19-E19)/2)</f>
        <v>14.427919055439443</v>
      </c>
      <c r="F18" s="15">
        <f>((D19-D18)/2)+D18</f>
        <v>15.326099805225837</v>
      </c>
      <c r="G18" s="10">
        <f t="shared" ref="G18:G82" si="2">F18</f>
        <v>15.326099805225837</v>
      </c>
      <c r="H18" t="s">
        <v>43</v>
      </c>
      <c r="I18" s="13">
        <v>55</v>
      </c>
    </row>
    <row r="19" spans="2:9" x14ac:dyDescent="0.25">
      <c r="B19" s="5">
        <f>B18+1</f>
        <v>1</v>
      </c>
      <c r="C19" s="11">
        <f t="shared" si="0"/>
        <v>69.295657744218033</v>
      </c>
      <c r="D19" s="6">
        <f t="shared" si="1"/>
        <v>15.768611895573171</v>
      </c>
      <c r="E19" s="14">
        <f>F18</f>
        <v>15.326099805225837</v>
      </c>
      <c r="F19" s="15">
        <f>((D20-D19)/2)+D19</f>
        <v>16.237437124103959</v>
      </c>
      <c r="G19" s="10">
        <f t="shared" si="2"/>
        <v>16.237437124103959</v>
      </c>
      <c r="I19">
        <v>58.270470189761241</v>
      </c>
    </row>
    <row r="20" spans="2:9" x14ac:dyDescent="0.25">
      <c r="B20" s="5">
        <f t="shared" ref="B20:B83" si="3">B19+1</f>
        <v>2</v>
      </c>
      <c r="C20" s="11">
        <f t="shared" si="0"/>
        <v>73.416191979351908</v>
      </c>
      <c r="D20" s="6">
        <f t="shared" si="1"/>
        <v>16.706262352634745</v>
      </c>
      <c r="E20" s="14">
        <f t="shared" ref="E20:E83" si="4">F19</f>
        <v>16.237437124103959</v>
      </c>
      <c r="F20" s="15">
        <f t="shared" ref="F20:F83" si="5">((D21-D20)/2)+D20</f>
        <v>17.202965379967679</v>
      </c>
      <c r="G20" s="10">
        <f t="shared" si="2"/>
        <v>17.202965379967679</v>
      </c>
      <c r="I20">
        <v>61.735412657015516</v>
      </c>
    </row>
    <row r="21" spans="2:9" x14ac:dyDescent="0.25">
      <c r="B21" s="5">
        <f t="shared" si="3"/>
        <v>3</v>
      </c>
      <c r="C21" s="11">
        <f t="shared" si="0"/>
        <v>77.781745930520259</v>
      </c>
      <c r="D21" s="6">
        <f t="shared" si="1"/>
        <v>17.69966840730061</v>
      </c>
      <c r="E21" s="14">
        <f t="shared" si="4"/>
        <v>17.202965379967679</v>
      </c>
      <c r="F21" s="15">
        <f t="shared" si="5"/>
        <v>18.225906933616386</v>
      </c>
      <c r="G21" s="10">
        <f t="shared" si="2"/>
        <v>18.225906933616386</v>
      </c>
      <c r="I21">
        <v>65.40639132514967</v>
      </c>
    </row>
    <row r="22" spans="2:9" x14ac:dyDescent="0.25">
      <c r="B22" s="5">
        <f t="shared" si="3"/>
        <v>4</v>
      </c>
      <c r="C22" s="11">
        <f t="shared" si="0"/>
        <v>82.406889228217494</v>
      </c>
      <c r="D22" s="6">
        <f t="shared" si="1"/>
        <v>18.752145459932159</v>
      </c>
      <c r="E22" s="14">
        <f t="shared" si="4"/>
        <v>18.225906933616386</v>
      </c>
      <c r="F22" s="15">
        <f t="shared" si="5"/>
        <v>19.309675757393748</v>
      </c>
      <c r="G22" s="10">
        <f t="shared" si="2"/>
        <v>19.309675757393748</v>
      </c>
      <c r="I22">
        <v>69.295657744218019</v>
      </c>
    </row>
    <row r="23" spans="2:9" x14ac:dyDescent="0.25">
      <c r="B23" s="5">
        <f t="shared" si="3"/>
        <v>5</v>
      </c>
      <c r="C23" s="11">
        <f t="shared" si="0"/>
        <v>87.307057858250985</v>
      </c>
      <c r="D23" s="6">
        <f t="shared" si="1"/>
        <v>19.867206054855334</v>
      </c>
      <c r="E23" s="14">
        <f t="shared" si="4"/>
        <v>19.309675757393748</v>
      </c>
      <c r="F23" s="15">
        <f t="shared" si="5"/>
        <v>20.457888829003046</v>
      </c>
      <c r="G23" s="10">
        <f t="shared" si="2"/>
        <v>20.457888829003046</v>
      </c>
      <c r="I23">
        <v>73.416191979351893</v>
      </c>
    </row>
    <row r="24" spans="2:9" x14ac:dyDescent="0.25">
      <c r="B24" s="5">
        <f t="shared" si="3"/>
        <v>6</v>
      </c>
      <c r="C24" s="11">
        <f t="shared" si="0"/>
        <v>92.498605677908628</v>
      </c>
      <c r="D24" s="6">
        <f t="shared" si="1"/>
        <v>21.048571603150762</v>
      </c>
      <c r="E24" s="14">
        <f t="shared" si="4"/>
        <v>20.457888829003046</v>
      </c>
      <c r="F24" s="15">
        <f t="shared" si="5"/>
        <v>21.674378202834031</v>
      </c>
      <c r="G24" s="10">
        <f t="shared" si="2"/>
        <v>21.674378202834031</v>
      </c>
      <c r="I24">
        <v>77.781745930520231</v>
      </c>
    </row>
    <row r="25" spans="2:9" x14ac:dyDescent="0.25">
      <c r="B25" s="5">
        <f t="shared" si="3"/>
        <v>7</v>
      </c>
      <c r="C25" s="11">
        <f t="shared" si="0"/>
        <v>97.998858995437359</v>
      </c>
      <c r="D25" s="6">
        <f t="shared" si="1"/>
        <v>22.3001848025173</v>
      </c>
      <c r="E25" s="14">
        <f t="shared" si="4"/>
        <v>21.674378202834031</v>
      </c>
      <c r="F25" s="15">
        <f t="shared" si="5"/>
        <v>22.963203799088205</v>
      </c>
      <c r="G25" s="10">
        <f t="shared" si="2"/>
        <v>22.963203799088205</v>
      </c>
      <c r="I25">
        <v>82.406889228217494</v>
      </c>
    </row>
    <row r="26" spans="2:9" x14ac:dyDescent="0.25">
      <c r="B26" s="5">
        <f t="shared" si="3"/>
        <v>8</v>
      </c>
      <c r="C26" s="11">
        <f t="shared" si="0"/>
        <v>103.82617439498631</v>
      </c>
      <c r="D26" s="6">
        <f t="shared" si="1"/>
        <v>23.626222795659107</v>
      </c>
      <c r="E26" s="14">
        <f t="shared" si="4"/>
        <v>22.963203799088205</v>
      </c>
      <c r="F26" s="15">
        <f t="shared" si="5"/>
        <v>24.32866695338511</v>
      </c>
      <c r="G26" s="10">
        <f t="shared" si="2"/>
        <v>24.32866695338511</v>
      </c>
      <c r="I26">
        <v>87.307057858250971</v>
      </c>
    </row>
    <row r="27" spans="2:9" x14ac:dyDescent="0.25">
      <c r="B27" s="5">
        <f t="shared" si="3"/>
        <v>9</v>
      </c>
      <c r="C27" s="11">
        <f t="shared" si="0"/>
        <v>110.00000000000003</v>
      </c>
      <c r="D27" s="6">
        <f t="shared" si="1"/>
        <v>25.031111111111116</v>
      </c>
      <c r="E27" s="14">
        <f t="shared" si="4"/>
        <v>24.32866695338511</v>
      </c>
      <c r="F27" s="15">
        <f t="shared" si="5"/>
        <v>25.775324772070121</v>
      </c>
      <c r="G27" s="10">
        <f t="shared" si="2"/>
        <v>25.775324772070121</v>
      </c>
    </row>
    <row r="28" spans="2:9" x14ac:dyDescent="0.25">
      <c r="B28" s="5">
        <f t="shared" si="3"/>
        <v>10</v>
      </c>
      <c r="C28" s="11">
        <f t="shared" si="0"/>
        <v>116.54094037952251</v>
      </c>
      <c r="D28" s="6">
        <f t="shared" si="1"/>
        <v>26.519538433029123</v>
      </c>
      <c r="E28" s="14">
        <f t="shared" si="4"/>
        <v>25.775324772070121</v>
      </c>
      <c r="F28" s="15">
        <f t="shared" si="5"/>
        <v>27.30800534113321</v>
      </c>
      <c r="G28" s="10">
        <f t="shared" si="2"/>
        <v>27.30800534113321</v>
      </c>
    </row>
    <row r="29" spans="2:9" x14ac:dyDescent="0.25">
      <c r="B29" s="5">
        <f t="shared" si="3"/>
        <v>11</v>
      </c>
      <c r="C29" s="11">
        <f t="shared" si="0"/>
        <v>123.47082531403109</v>
      </c>
      <c r="D29" s="6">
        <f t="shared" si="1"/>
        <v>28.096472249237298</v>
      </c>
      <c r="E29" s="14">
        <f t="shared" si="4"/>
        <v>27.30800534113321</v>
      </c>
      <c r="F29" s="15">
        <f t="shared" si="5"/>
        <v>28.931823839497152</v>
      </c>
      <c r="G29" s="10">
        <f t="shared" si="2"/>
        <v>28.931823839497152</v>
      </c>
    </row>
    <row r="30" spans="2:9" x14ac:dyDescent="0.25">
      <c r="B30" s="5">
        <f t="shared" si="3"/>
        <v>12</v>
      </c>
      <c r="C30" s="11">
        <f t="shared" si="0"/>
        <v>130.81278265029934</v>
      </c>
      <c r="D30" s="6">
        <f t="shared" si="1"/>
        <v>29.767175429757007</v>
      </c>
      <c r="E30" s="14">
        <f t="shared" si="4"/>
        <v>28.931823839497152</v>
      </c>
      <c r="F30" s="15">
        <f t="shared" si="5"/>
        <v>30.652199610451675</v>
      </c>
      <c r="G30" s="10">
        <f t="shared" si="2"/>
        <v>30.652199610451675</v>
      </c>
    </row>
    <row r="31" spans="2:9" x14ac:dyDescent="0.25">
      <c r="B31" s="5">
        <f t="shared" si="3"/>
        <v>13</v>
      </c>
      <c r="C31" s="11">
        <f t="shared" si="0"/>
        <v>138.59131548843607</v>
      </c>
      <c r="D31" s="6">
        <f t="shared" si="1"/>
        <v>31.537223791146342</v>
      </c>
      <c r="E31" s="14">
        <f t="shared" si="4"/>
        <v>30.652199610451675</v>
      </c>
      <c r="F31" s="15">
        <f t="shared" si="5"/>
        <v>32.474874248207918</v>
      </c>
      <c r="G31" s="10">
        <f t="shared" si="2"/>
        <v>32.474874248207918</v>
      </c>
    </row>
    <row r="32" spans="2:9" x14ac:dyDescent="0.25">
      <c r="B32" s="5">
        <f t="shared" si="3"/>
        <v>14</v>
      </c>
      <c r="C32" s="11">
        <f t="shared" si="0"/>
        <v>146.83238395870384</v>
      </c>
      <c r="D32" s="6">
        <f t="shared" si="1"/>
        <v>33.412524705269497</v>
      </c>
      <c r="E32" s="14">
        <f t="shared" si="4"/>
        <v>32.474874248207918</v>
      </c>
      <c r="F32" s="15">
        <f t="shared" si="5"/>
        <v>34.405930759935359</v>
      </c>
      <c r="G32" s="10">
        <f t="shared" si="2"/>
        <v>34.405930759935359</v>
      </c>
    </row>
    <row r="33" spans="2:7" x14ac:dyDescent="0.25">
      <c r="B33" s="5">
        <f t="shared" si="3"/>
        <v>15</v>
      </c>
      <c r="C33" s="11">
        <f t="shared" si="0"/>
        <v>155.56349186104052</v>
      </c>
      <c r="D33" s="6">
        <f t="shared" si="1"/>
        <v>35.39933681460122</v>
      </c>
      <c r="E33" s="14">
        <f t="shared" si="4"/>
        <v>34.405930759935359</v>
      </c>
      <c r="F33" s="15">
        <f t="shared" si="5"/>
        <v>36.451813867232772</v>
      </c>
      <c r="G33" s="10">
        <f t="shared" si="2"/>
        <v>36.451813867232772</v>
      </c>
    </row>
    <row r="34" spans="2:7" x14ac:dyDescent="0.25">
      <c r="B34" s="5">
        <f t="shared" si="3"/>
        <v>16</v>
      </c>
      <c r="C34" s="11">
        <f t="shared" si="0"/>
        <v>164.81377845643502</v>
      </c>
      <c r="D34" s="6">
        <f t="shared" si="1"/>
        <v>37.504290919864324</v>
      </c>
      <c r="E34" s="14">
        <f t="shared" si="4"/>
        <v>36.451813867232772</v>
      </c>
      <c r="F34" s="15">
        <f t="shared" si="5"/>
        <v>38.619351514787496</v>
      </c>
      <c r="G34" s="10">
        <f t="shared" si="2"/>
        <v>38.619351514787496</v>
      </c>
    </row>
    <row r="35" spans="2:7" x14ac:dyDescent="0.25">
      <c r="B35" s="5">
        <f t="shared" si="3"/>
        <v>17</v>
      </c>
      <c r="C35" s="11">
        <f t="shared" si="0"/>
        <v>174.614115716502</v>
      </c>
      <c r="D35" s="6">
        <f t="shared" si="1"/>
        <v>39.734412109710675</v>
      </c>
      <c r="E35" s="14">
        <f t="shared" si="4"/>
        <v>38.619351514787496</v>
      </c>
      <c r="F35" s="15">
        <f t="shared" si="5"/>
        <v>40.915777658006107</v>
      </c>
      <c r="G35" s="10">
        <f t="shared" si="2"/>
        <v>40.915777658006107</v>
      </c>
    </row>
    <row r="36" spans="2:7" x14ac:dyDescent="0.25">
      <c r="B36" s="5">
        <f t="shared" si="3"/>
        <v>18</v>
      </c>
      <c r="C36" s="11">
        <f t="shared" si="0"/>
        <v>184.99721135581729</v>
      </c>
      <c r="D36" s="6">
        <f t="shared" si="1"/>
        <v>42.097143206301531</v>
      </c>
      <c r="E36" s="14">
        <f t="shared" si="4"/>
        <v>40.915777658006107</v>
      </c>
      <c r="F36" s="15">
        <f t="shared" si="5"/>
        <v>43.34875640566807</v>
      </c>
      <c r="G36" s="10">
        <f t="shared" si="2"/>
        <v>43.34875640566807</v>
      </c>
    </row>
    <row r="37" spans="2:7" x14ac:dyDescent="0.25">
      <c r="B37" s="5">
        <f t="shared" si="3"/>
        <v>19</v>
      </c>
      <c r="C37" s="11">
        <f t="shared" si="0"/>
        <v>195.99771799087475</v>
      </c>
      <c r="D37" s="6">
        <f t="shared" si="1"/>
        <v>44.600369605034608</v>
      </c>
      <c r="E37" s="14">
        <f t="shared" si="4"/>
        <v>43.34875640566807</v>
      </c>
      <c r="F37" s="15">
        <f t="shared" si="5"/>
        <v>45.926407598176411</v>
      </c>
      <c r="G37" s="10">
        <f t="shared" si="2"/>
        <v>45.926407598176411</v>
      </c>
    </row>
    <row r="38" spans="2:7" x14ac:dyDescent="0.25">
      <c r="B38" s="5">
        <f t="shared" si="3"/>
        <v>20</v>
      </c>
      <c r="C38" s="11">
        <f t="shared" si="0"/>
        <v>207.65234878997265</v>
      </c>
      <c r="D38" s="6">
        <f t="shared" si="1"/>
        <v>47.252445591318221</v>
      </c>
      <c r="E38" s="14">
        <f t="shared" si="4"/>
        <v>45.926407598176411</v>
      </c>
      <c r="F38" s="15">
        <f t="shared" si="5"/>
        <v>48.657333906770234</v>
      </c>
      <c r="G38" s="10">
        <f t="shared" si="2"/>
        <v>48.657333906770234</v>
      </c>
    </row>
    <row r="39" spans="2:7" x14ac:dyDescent="0.25">
      <c r="B39" s="5">
        <f t="shared" si="3"/>
        <v>21</v>
      </c>
      <c r="C39" s="11">
        <f t="shared" si="0"/>
        <v>220.00000000000009</v>
      </c>
      <c r="D39" s="6">
        <f t="shared" si="1"/>
        <v>50.062222222222239</v>
      </c>
      <c r="E39" s="14">
        <f t="shared" si="4"/>
        <v>48.657333906770234</v>
      </c>
      <c r="F39" s="15">
        <f t="shared" si="5"/>
        <v>51.550649544140242</v>
      </c>
      <c r="G39" s="10">
        <f t="shared" si="2"/>
        <v>51.550649544140242</v>
      </c>
    </row>
    <row r="40" spans="2:7" x14ac:dyDescent="0.25">
      <c r="B40" s="5">
        <f t="shared" si="3"/>
        <v>22</v>
      </c>
      <c r="C40" s="11">
        <f t="shared" si="0"/>
        <v>233.08188075904505</v>
      </c>
      <c r="D40" s="6">
        <f t="shared" si="1"/>
        <v>53.039076866058252</v>
      </c>
      <c r="E40" s="14">
        <f t="shared" si="4"/>
        <v>51.550649544140242</v>
      </c>
      <c r="F40" s="15">
        <f t="shared" si="5"/>
        <v>54.616010682266428</v>
      </c>
      <c r="G40" s="10">
        <f t="shared" si="2"/>
        <v>54.616010682266428</v>
      </c>
    </row>
    <row r="41" spans="2:7" x14ac:dyDescent="0.25">
      <c r="B41" s="5">
        <f t="shared" si="3"/>
        <v>23</v>
      </c>
      <c r="C41" s="11">
        <f t="shared" si="0"/>
        <v>246.94165062806221</v>
      </c>
      <c r="D41" s="6">
        <f t="shared" si="1"/>
        <v>56.192944498474603</v>
      </c>
      <c r="E41" s="14">
        <f t="shared" si="4"/>
        <v>54.616010682266428</v>
      </c>
      <c r="F41" s="15">
        <f t="shared" si="5"/>
        <v>57.863647678994312</v>
      </c>
      <c r="G41" s="10">
        <f t="shared" si="2"/>
        <v>57.863647678994312</v>
      </c>
    </row>
    <row r="42" spans="2:7" x14ac:dyDescent="0.25">
      <c r="B42" s="5">
        <f t="shared" si="3"/>
        <v>24</v>
      </c>
      <c r="C42" s="11">
        <f t="shared" si="0"/>
        <v>261.62556530059874</v>
      </c>
      <c r="D42" s="6">
        <f t="shared" si="1"/>
        <v>59.534350859514021</v>
      </c>
      <c r="E42" s="14">
        <f t="shared" si="4"/>
        <v>57.863647678994312</v>
      </c>
      <c r="F42" s="15">
        <f t="shared" si="5"/>
        <v>61.304399220903356</v>
      </c>
      <c r="G42" s="10">
        <f t="shared" si="2"/>
        <v>61.304399220903356</v>
      </c>
    </row>
    <row r="43" spans="2:7" x14ac:dyDescent="0.25">
      <c r="B43" s="5">
        <f t="shared" si="3"/>
        <v>25</v>
      </c>
      <c r="C43" s="11">
        <f t="shared" si="0"/>
        <v>277.18263097687219</v>
      </c>
      <c r="D43" s="6">
        <f t="shared" si="1"/>
        <v>63.074447582292692</v>
      </c>
      <c r="E43" s="14">
        <f t="shared" si="4"/>
        <v>61.304399220903356</v>
      </c>
      <c r="F43" s="15">
        <f t="shared" si="5"/>
        <v>64.94974849641585</v>
      </c>
      <c r="G43" s="10">
        <f t="shared" si="2"/>
        <v>64.94974849641585</v>
      </c>
    </row>
    <row r="44" spans="2:7" x14ac:dyDescent="0.25">
      <c r="B44" s="5">
        <f t="shared" si="3"/>
        <v>26</v>
      </c>
      <c r="C44" s="11">
        <f t="shared" si="0"/>
        <v>293.66476791740769</v>
      </c>
      <c r="D44" s="6">
        <f t="shared" si="1"/>
        <v>66.825049410538995</v>
      </c>
      <c r="E44" s="14">
        <f t="shared" si="4"/>
        <v>64.94974849641585</v>
      </c>
      <c r="F44" s="15">
        <f t="shared" si="5"/>
        <v>68.811861519870732</v>
      </c>
      <c r="G44" s="10">
        <f t="shared" si="2"/>
        <v>68.811861519870732</v>
      </c>
    </row>
    <row r="45" spans="2:7" x14ac:dyDescent="0.25">
      <c r="B45" s="5">
        <f t="shared" si="3"/>
        <v>27</v>
      </c>
      <c r="C45" s="11">
        <f t="shared" si="0"/>
        <v>311.12698372208115</v>
      </c>
      <c r="D45" s="6">
        <f t="shared" si="1"/>
        <v>70.798673629202469</v>
      </c>
      <c r="E45" s="14">
        <f t="shared" si="4"/>
        <v>68.811861519870732</v>
      </c>
      <c r="F45" s="15">
        <f t="shared" si="5"/>
        <v>72.903627734465559</v>
      </c>
      <c r="G45" s="10">
        <f t="shared" si="2"/>
        <v>72.903627734465559</v>
      </c>
    </row>
    <row r="46" spans="2:7" x14ac:dyDescent="0.25">
      <c r="B46" s="5">
        <f t="shared" si="3"/>
        <v>28</v>
      </c>
      <c r="C46" s="11">
        <f t="shared" si="0"/>
        <v>329.62755691287003</v>
      </c>
      <c r="D46" s="6">
        <f t="shared" si="1"/>
        <v>75.008581839728649</v>
      </c>
      <c r="E46" s="14">
        <f t="shared" si="4"/>
        <v>72.903627734465559</v>
      </c>
      <c r="F46" s="15">
        <f t="shared" si="5"/>
        <v>77.238703029574992</v>
      </c>
      <c r="G46" s="10">
        <f t="shared" si="2"/>
        <v>77.238703029574992</v>
      </c>
    </row>
    <row r="47" spans="2:7" x14ac:dyDescent="0.25">
      <c r="B47" s="5">
        <f t="shared" si="3"/>
        <v>29</v>
      </c>
      <c r="C47" s="11">
        <f t="shared" si="0"/>
        <v>349.228231433004</v>
      </c>
      <c r="D47" s="6">
        <f t="shared" si="1"/>
        <v>79.46882421942135</v>
      </c>
      <c r="E47" s="14">
        <f t="shared" si="4"/>
        <v>77.238703029574992</v>
      </c>
      <c r="F47" s="15">
        <f t="shared" si="5"/>
        <v>81.831555316012214</v>
      </c>
      <c r="G47" s="10">
        <f t="shared" si="2"/>
        <v>81.831555316012214</v>
      </c>
    </row>
    <row r="48" spans="2:7" x14ac:dyDescent="0.25">
      <c r="B48" s="5">
        <f t="shared" si="3"/>
        <v>30</v>
      </c>
      <c r="C48" s="11">
        <f t="shared" si="0"/>
        <v>369.99442271163463</v>
      </c>
      <c r="D48" s="6">
        <f t="shared" si="1"/>
        <v>84.194286412603077</v>
      </c>
      <c r="E48" s="14">
        <f t="shared" si="4"/>
        <v>81.831555316012214</v>
      </c>
      <c r="F48" s="15">
        <f t="shared" si="5"/>
        <v>86.697512811336139</v>
      </c>
      <c r="G48" s="10">
        <f t="shared" si="2"/>
        <v>86.697512811336139</v>
      </c>
    </row>
    <row r="49" spans="2:9" x14ac:dyDescent="0.25">
      <c r="B49" s="5">
        <f t="shared" si="3"/>
        <v>31</v>
      </c>
      <c r="C49" s="11">
        <f t="shared" si="0"/>
        <v>391.99543598174949</v>
      </c>
      <c r="D49" s="6">
        <f t="shared" si="1"/>
        <v>89.200739210069216</v>
      </c>
      <c r="E49" s="14">
        <f t="shared" si="4"/>
        <v>86.697512811336139</v>
      </c>
      <c r="F49" s="15">
        <f t="shared" si="5"/>
        <v>91.852815196352836</v>
      </c>
      <c r="G49" s="10">
        <f t="shared" si="2"/>
        <v>91.852815196352836</v>
      </c>
    </row>
    <row r="50" spans="2:9" x14ac:dyDescent="0.25">
      <c r="B50" s="5">
        <f t="shared" si="3"/>
        <v>32</v>
      </c>
      <c r="C50" s="11">
        <f t="shared" ref="C50:C81" si="6">$B$6*POWER($B$12,B50)</f>
        <v>415.30469757994535</v>
      </c>
      <c r="D50" s="6">
        <f t="shared" si="1"/>
        <v>94.504891182636456</v>
      </c>
      <c r="E50" s="14">
        <f t="shared" si="4"/>
        <v>91.852815196352836</v>
      </c>
      <c r="F50" s="15">
        <f t="shared" si="5"/>
        <v>97.314667813540467</v>
      </c>
      <c r="G50" s="10">
        <f t="shared" si="2"/>
        <v>97.314667813540467</v>
      </c>
    </row>
    <row r="51" spans="2:9" x14ac:dyDescent="0.25">
      <c r="B51" s="5">
        <f t="shared" si="3"/>
        <v>33</v>
      </c>
      <c r="C51" s="11">
        <f t="shared" si="6"/>
        <v>440.00000000000023</v>
      </c>
      <c r="D51" s="6">
        <f t="shared" si="1"/>
        <v>100.12444444444449</v>
      </c>
      <c r="E51" s="14">
        <f t="shared" si="4"/>
        <v>97.314667813540467</v>
      </c>
      <c r="F51" s="15">
        <f t="shared" si="5"/>
        <v>103.10129908828051</v>
      </c>
      <c r="G51" s="10">
        <f t="shared" si="2"/>
        <v>103.10129908828051</v>
      </c>
    </row>
    <row r="52" spans="2:9" x14ac:dyDescent="0.25">
      <c r="B52" s="5">
        <f t="shared" si="3"/>
        <v>34</v>
      </c>
      <c r="C52" s="11">
        <f t="shared" si="6"/>
        <v>466.16376151809015</v>
      </c>
      <c r="D52" s="6">
        <f t="shared" si="1"/>
        <v>106.07815373211652</v>
      </c>
      <c r="E52" s="14">
        <f t="shared" si="4"/>
        <v>103.10129908828051</v>
      </c>
      <c r="F52" s="15">
        <f t="shared" si="5"/>
        <v>109.23202136453287</v>
      </c>
      <c r="G52" s="10">
        <f t="shared" si="2"/>
        <v>109.23202136453287</v>
      </c>
    </row>
    <row r="53" spans="2:9" x14ac:dyDescent="0.25">
      <c r="B53" s="5">
        <f t="shared" si="3"/>
        <v>35</v>
      </c>
      <c r="C53" s="11">
        <f t="shared" si="6"/>
        <v>493.88330125612447</v>
      </c>
      <c r="D53" s="6">
        <f t="shared" si="1"/>
        <v>112.38588899694921</v>
      </c>
      <c r="E53" s="14">
        <f t="shared" si="4"/>
        <v>109.23202136453287</v>
      </c>
      <c r="F53" s="15">
        <f t="shared" si="5"/>
        <v>115.72729535798864</v>
      </c>
      <c r="G53" s="10">
        <f t="shared" si="2"/>
        <v>115.72729535798864</v>
      </c>
      <c r="H53" s="13"/>
      <c r="I53" s="18"/>
    </row>
    <row r="54" spans="2:9" x14ac:dyDescent="0.25">
      <c r="B54" s="5">
        <f t="shared" si="3"/>
        <v>36</v>
      </c>
      <c r="C54" s="11">
        <f t="shared" si="6"/>
        <v>523.25113060119759</v>
      </c>
      <c r="D54" s="6">
        <f t="shared" si="1"/>
        <v>119.06870171902807</v>
      </c>
      <c r="E54" s="14">
        <f t="shared" si="4"/>
        <v>115.72729535798864</v>
      </c>
      <c r="F54" s="15">
        <f t="shared" si="5"/>
        <v>122.60879844180673</v>
      </c>
      <c r="G54" s="10">
        <f t="shared" si="2"/>
        <v>122.60879844180673</v>
      </c>
      <c r="H54" s="13"/>
      <c r="I54" s="18"/>
    </row>
    <row r="55" spans="2:9" x14ac:dyDescent="0.25">
      <c r="B55" s="5">
        <f t="shared" si="3"/>
        <v>37</v>
      </c>
      <c r="C55" s="11">
        <f t="shared" si="6"/>
        <v>554.36526195374438</v>
      </c>
      <c r="D55" s="6">
        <f t="shared" si="1"/>
        <v>126.14889516458538</v>
      </c>
      <c r="E55" s="14">
        <f t="shared" si="4"/>
        <v>122.60879844180673</v>
      </c>
      <c r="F55" s="15">
        <f t="shared" si="5"/>
        <v>129.8994969928317</v>
      </c>
      <c r="G55" s="10">
        <f t="shared" si="2"/>
        <v>129.8994969928317</v>
      </c>
      <c r="H55" s="13"/>
      <c r="I55" s="18"/>
    </row>
    <row r="56" spans="2:9" x14ac:dyDescent="0.25">
      <c r="B56" s="5">
        <f t="shared" si="3"/>
        <v>38</v>
      </c>
      <c r="C56" s="11">
        <f t="shared" si="6"/>
        <v>587.32953583481549</v>
      </c>
      <c r="D56" s="6">
        <f t="shared" si="1"/>
        <v>133.65009882107802</v>
      </c>
      <c r="E56" s="14">
        <f t="shared" si="4"/>
        <v>129.8994969928317</v>
      </c>
      <c r="F56" s="15">
        <f t="shared" si="5"/>
        <v>137.62372303974149</v>
      </c>
      <c r="G56" s="10">
        <f t="shared" si="2"/>
        <v>137.62372303974149</v>
      </c>
      <c r="H56" s="13"/>
      <c r="I56" s="18"/>
    </row>
    <row r="57" spans="2:9" x14ac:dyDescent="0.25">
      <c r="B57" s="5">
        <f t="shared" si="3"/>
        <v>39</v>
      </c>
      <c r="C57" s="11">
        <f t="shared" si="6"/>
        <v>622.2539674441623</v>
      </c>
      <c r="D57" s="6">
        <f t="shared" si="1"/>
        <v>141.59734725840494</v>
      </c>
      <c r="E57" s="14">
        <f t="shared" si="4"/>
        <v>137.62372303974149</v>
      </c>
      <c r="F57" s="15">
        <f t="shared" si="5"/>
        <v>145.80725546893115</v>
      </c>
      <c r="G57" s="10">
        <f t="shared" si="2"/>
        <v>145.80725546893115</v>
      </c>
      <c r="H57" s="13"/>
      <c r="I57" s="18"/>
    </row>
    <row r="58" spans="2:9" x14ac:dyDescent="0.25">
      <c r="B58" s="5">
        <f t="shared" si="3"/>
        <v>40</v>
      </c>
      <c r="C58" s="11">
        <f t="shared" si="6"/>
        <v>659.25511382574018</v>
      </c>
      <c r="D58" s="6">
        <f t="shared" si="1"/>
        <v>150.01716367945733</v>
      </c>
      <c r="E58" s="14">
        <f t="shared" si="4"/>
        <v>145.80725546893115</v>
      </c>
      <c r="F58" s="15">
        <f t="shared" si="5"/>
        <v>154.47740605915004</v>
      </c>
      <c r="G58" s="10">
        <f t="shared" si="2"/>
        <v>154.47740605915004</v>
      </c>
      <c r="H58" s="13"/>
      <c r="I58" s="18"/>
    </row>
    <row r="59" spans="2:9" x14ac:dyDescent="0.25">
      <c r="B59" s="5">
        <f t="shared" si="3"/>
        <v>41</v>
      </c>
      <c r="C59" s="11">
        <f t="shared" si="6"/>
        <v>698.45646286600822</v>
      </c>
      <c r="D59" s="6">
        <f t="shared" si="1"/>
        <v>158.93764843884276</v>
      </c>
      <c r="E59" s="14">
        <f t="shared" si="4"/>
        <v>154.47740605915004</v>
      </c>
      <c r="F59" s="15">
        <f t="shared" si="5"/>
        <v>163.66311063202446</v>
      </c>
      <c r="G59" s="10">
        <f t="shared" si="2"/>
        <v>163.66311063202446</v>
      </c>
      <c r="H59" s="13"/>
      <c r="I59" s="18"/>
    </row>
    <row r="60" spans="2:9" x14ac:dyDescent="0.25">
      <c r="B60" s="5">
        <f t="shared" si="3"/>
        <v>42</v>
      </c>
      <c r="C60" s="11">
        <f t="shared" si="6"/>
        <v>739.98884542326925</v>
      </c>
      <c r="D60" s="6">
        <f t="shared" si="1"/>
        <v>168.38857282520615</v>
      </c>
      <c r="E60" s="14">
        <f t="shared" si="4"/>
        <v>163.66311063202446</v>
      </c>
      <c r="F60" s="15">
        <f t="shared" si="5"/>
        <v>173.39502562267234</v>
      </c>
      <c r="G60" s="10">
        <f t="shared" si="2"/>
        <v>173.39502562267234</v>
      </c>
      <c r="H60" s="13"/>
      <c r="I60" s="18"/>
    </row>
    <row r="61" spans="2:9" x14ac:dyDescent="0.25">
      <c r="B61" s="5">
        <f t="shared" si="3"/>
        <v>43</v>
      </c>
      <c r="C61" s="11">
        <f t="shared" si="6"/>
        <v>783.99087196349922</v>
      </c>
      <c r="D61" s="6">
        <f t="shared" si="1"/>
        <v>178.40147842013849</v>
      </c>
      <c r="E61" s="14">
        <f t="shared" si="4"/>
        <v>173.39502562267234</v>
      </c>
      <c r="F61" s="15">
        <f t="shared" si="5"/>
        <v>183.7056303927057</v>
      </c>
      <c r="G61" s="10">
        <f t="shared" si="2"/>
        <v>183.7056303927057</v>
      </c>
      <c r="H61" s="13"/>
      <c r="I61" s="18"/>
    </row>
    <row r="62" spans="2:9" x14ac:dyDescent="0.25">
      <c r="B62" s="5">
        <f t="shared" si="3"/>
        <v>44</v>
      </c>
      <c r="C62" s="11">
        <f t="shared" si="6"/>
        <v>830.60939515989071</v>
      </c>
      <c r="D62" s="6">
        <f t="shared" si="1"/>
        <v>189.00978236527291</v>
      </c>
      <c r="E62" s="14">
        <f t="shared" si="4"/>
        <v>183.7056303927057</v>
      </c>
      <c r="F62" s="15">
        <f t="shared" si="5"/>
        <v>194.62933562708093</v>
      </c>
      <c r="G62" s="10">
        <f t="shared" si="2"/>
        <v>194.62933562708093</v>
      </c>
      <c r="H62" s="13"/>
      <c r="I62" s="18"/>
    </row>
    <row r="63" spans="2:9" x14ac:dyDescent="0.25">
      <c r="B63" s="5">
        <f t="shared" si="3"/>
        <v>45</v>
      </c>
      <c r="C63" s="11">
        <f t="shared" si="6"/>
        <v>880.00000000000045</v>
      </c>
      <c r="D63" s="6">
        <f t="shared" si="1"/>
        <v>200.24888888888898</v>
      </c>
      <c r="E63" s="14">
        <f t="shared" si="4"/>
        <v>194.62933562708093</v>
      </c>
      <c r="F63" s="15">
        <f t="shared" si="5"/>
        <v>206.20259817656103</v>
      </c>
      <c r="G63" s="10">
        <f t="shared" si="2"/>
        <v>206.20259817656103</v>
      </c>
      <c r="H63" s="13"/>
      <c r="I63" s="18"/>
    </row>
    <row r="64" spans="2:9" x14ac:dyDescent="0.25">
      <c r="B64" s="5">
        <f t="shared" si="3"/>
        <v>46</v>
      </c>
      <c r="C64" s="11">
        <f t="shared" si="6"/>
        <v>932.32752303618054</v>
      </c>
      <c r="D64" s="6">
        <f t="shared" si="1"/>
        <v>212.15630746423309</v>
      </c>
      <c r="E64" s="14">
        <f t="shared" si="4"/>
        <v>206.20259817656103</v>
      </c>
      <c r="F64" s="15">
        <f t="shared" si="5"/>
        <v>218.46404272906574</v>
      </c>
      <c r="G64" s="10">
        <f t="shared" si="2"/>
        <v>218.46404272906574</v>
      </c>
      <c r="H64" s="13"/>
      <c r="I64" s="18"/>
    </row>
    <row r="65" spans="2:9" x14ac:dyDescent="0.25">
      <c r="B65" s="5">
        <f t="shared" si="3"/>
        <v>47</v>
      </c>
      <c r="C65" s="11">
        <f t="shared" si="6"/>
        <v>987.76660251224894</v>
      </c>
      <c r="D65" s="6">
        <f t="shared" si="1"/>
        <v>224.77177799389841</v>
      </c>
      <c r="E65" s="14">
        <f t="shared" si="4"/>
        <v>218.46404272906574</v>
      </c>
      <c r="F65" s="15">
        <f t="shared" si="5"/>
        <v>231.45459071597728</v>
      </c>
      <c r="G65" s="10">
        <f t="shared" si="2"/>
        <v>231.45459071597728</v>
      </c>
      <c r="H65" s="13"/>
      <c r="I65" s="18"/>
    </row>
    <row r="66" spans="2:9" x14ac:dyDescent="0.25">
      <c r="B66" s="5">
        <f t="shared" si="3"/>
        <v>48</v>
      </c>
      <c r="C66" s="11">
        <f t="shared" si="6"/>
        <v>1046.5022612023952</v>
      </c>
      <c r="D66" s="6">
        <f t="shared" si="1"/>
        <v>238.13740343805614</v>
      </c>
      <c r="E66" s="14">
        <f t="shared" si="4"/>
        <v>231.45459071597728</v>
      </c>
      <c r="F66" s="15">
        <f t="shared" si="5"/>
        <v>245.21759688361348</v>
      </c>
      <c r="G66" s="10">
        <f t="shared" si="2"/>
        <v>245.21759688361348</v>
      </c>
      <c r="H66" s="13"/>
      <c r="I66" s="18"/>
    </row>
    <row r="67" spans="2:9" x14ac:dyDescent="0.25">
      <c r="B67" s="5">
        <f t="shared" si="3"/>
        <v>49</v>
      </c>
      <c r="C67" s="11">
        <f t="shared" si="6"/>
        <v>1108.730523907489</v>
      </c>
      <c r="D67" s="6">
        <f t="shared" si="1"/>
        <v>252.29779032917082</v>
      </c>
      <c r="E67" s="14">
        <f t="shared" si="4"/>
        <v>245.21759688361348</v>
      </c>
      <c r="F67" s="15">
        <f t="shared" si="5"/>
        <v>259.79899398566346</v>
      </c>
      <c r="G67" s="10">
        <f t="shared" si="2"/>
        <v>259.79899398566346</v>
      </c>
    </row>
    <row r="68" spans="2:9" x14ac:dyDescent="0.25">
      <c r="B68" s="5">
        <f t="shared" si="3"/>
        <v>50</v>
      </c>
      <c r="C68" s="11">
        <f t="shared" si="6"/>
        <v>1174.6590716696312</v>
      </c>
      <c r="D68" s="6">
        <f t="shared" si="1"/>
        <v>267.30019764215609</v>
      </c>
      <c r="E68" s="14">
        <f t="shared" si="4"/>
        <v>259.79899398566346</v>
      </c>
      <c r="F68" s="15">
        <f t="shared" si="5"/>
        <v>275.24744607948298</v>
      </c>
      <c r="G68" s="10">
        <f t="shared" si="2"/>
        <v>275.24744607948298</v>
      </c>
    </row>
    <row r="69" spans="2:9" x14ac:dyDescent="0.25">
      <c r="B69" s="5">
        <f t="shared" si="3"/>
        <v>51</v>
      </c>
      <c r="C69" s="11">
        <f t="shared" si="6"/>
        <v>1244.5079348883248</v>
      </c>
      <c r="D69" s="6">
        <f t="shared" si="1"/>
        <v>283.19469451680993</v>
      </c>
      <c r="E69" s="14">
        <f t="shared" si="4"/>
        <v>275.24744607948298</v>
      </c>
      <c r="F69" s="15">
        <f t="shared" si="5"/>
        <v>291.61451093786229</v>
      </c>
      <c r="G69" s="10">
        <f t="shared" si="2"/>
        <v>291.61451093786229</v>
      </c>
    </row>
    <row r="70" spans="2:9" x14ac:dyDescent="0.25">
      <c r="B70" s="5">
        <f t="shared" si="3"/>
        <v>52</v>
      </c>
      <c r="C70" s="11">
        <f t="shared" si="6"/>
        <v>1318.5102276514806</v>
      </c>
      <c r="D70" s="6">
        <f t="shared" si="1"/>
        <v>300.03432735891471</v>
      </c>
      <c r="E70" s="14">
        <f t="shared" si="4"/>
        <v>291.61451093786229</v>
      </c>
      <c r="F70" s="15">
        <f t="shared" si="5"/>
        <v>308.95481211830008</v>
      </c>
      <c r="G70" s="10">
        <f t="shared" si="2"/>
        <v>308.95481211830008</v>
      </c>
    </row>
    <row r="71" spans="2:9" x14ac:dyDescent="0.25">
      <c r="B71" s="5">
        <f t="shared" si="3"/>
        <v>53</v>
      </c>
      <c r="C71" s="11">
        <f t="shared" si="6"/>
        <v>1396.9129257320164</v>
      </c>
      <c r="D71" s="6">
        <f t="shared" si="1"/>
        <v>317.87529687768551</v>
      </c>
      <c r="E71" s="14">
        <f t="shared" si="4"/>
        <v>308.95481211830008</v>
      </c>
      <c r="F71" s="15">
        <f t="shared" si="5"/>
        <v>327.32622126404897</v>
      </c>
      <c r="G71" s="10">
        <f t="shared" si="2"/>
        <v>327.32622126404897</v>
      </c>
    </row>
    <row r="72" spans="2:9" x14ac:dyDescent="0.25">
      <c r="B72" s="5">
        <f t="shared" si="3"/>
        <v>54</v>
      </c>
      <c r="C72" s="11">
        <f t="shared" si="6"/>
        <v>1479.9776908465387</v>
      </c>
      <c r="D72" s="6">
        <f t="shared" si="1"/>
        <v>336.77714565041236</v>
      </c>
      <c r="E72" s="14">
        <f t="shared" si="4"/>
        <v>327.32622126404897</v>
      </c>
      <c r="F72" s="15">
        <f t="shared" si="5"/>
        <v>346.79005124534467</v>
      </c>
      <c r="G72" s="10">
        <f t="shared" si="2"/>
        <v>346.79005124534467</v>
      </c>
    </row>
    <row r="73" spans="2:9" x14ac:dyDescent="0.25">
      <c r="B73" s="5">
        <f t="shared" si="3"/>
        <v>55</v>
      </c>
      <c r="C73" s="11">
        <f t="shared" si="6"/>
        <v>1567.9817439269987</v>
      </c>
      <c r="D73" s="6">
        <f t="shared" si="1"/>
        <v>356.80295684027703</v>
      </c>
      <c r="E73" s="14">
        <f t="shared" si="4"/>
        <v>346.79005124534467</v>
      </c>
      <c r="F73" s="15">
        <f t="shared" si="5"/>
        <v>367.41126078541151</v>
      </c>
      <c r="G73" s="10">
        <f t="shared" si="2"/>
        <v>367.41126078541151</v>
      </c>
    </row>
    <row r="74" spans="2:9" x14ac:dyDescent="0.25">
      <c r="B74" s="5">
        <f t="shared" si="3"/>
        <v>56</v>
      </c>
      <c r="C74" s="11">
        <f t="shared" si="6"/>
        <v>1661.2187903197819</v>
      </c>
      <c r="D74" s="6">
        <f t="shared" si="1"/>
        <v>378.01956473054594</v>
      </c>
      <c r="E74" s="14">
        <f t="shared" si="4"/>
        <v>367.41126078541151</v>
      </c>
      <c r="F74" s="15">
        <f t="shared" si="5"/>
        <v>389.25867125416198</v>
      </c>
      <c r="G74" s="10">
        <f t="shared" si="2"/>
        <v>389.25867125416198</v>
      </c>
    </row>
    <row r="75" spans="2:9" x14ac:dyDescent="0.25">
      <c r="B75" s="5">
        <f t="shared" si="3"/>
        <v>57</v>
      </c>
      <c r="C75" s="11">
        <f t="shared" si="6"/>
        <v>1760.0000000000014</v>
      </c>
      <c r="D75" s="6">
        <f t="shared" si="1"/>
        <v>400.49777777777808</v>
      </c>
      <c r="E75" s="14">
        <f t="shared" si="4"/>
        <v>389.25867125416198</v>
      </c>
      <c r="F75" s="15">
        <f t="shared" si="5"/>
        <v>412.40519635312216</v>
      </c>
      <c r="G75" s="10">
        <f t="shared" si="2"/>
        <v>412.40519635312216</v>
      </c>
    </row>
    <row r="76" spans="2:9" x14ac:dyDescent="0.25">
      <c r="B76" s="5">
        <f t="shared" si="3"/>
        <v>58</v>
      </c>
      <c r="C76" s="11">
        <f t="shared" si="6"/>
        <v>1864.6550460723611</v>
      </c>
      <c r="D76" s="6">
        <f t="shared" si="1"/>
        <v>424.31261492846619</v>
      </c>
      <c r="E76" s="14">
        <f t="shared" si="4"/>
        <v>412.40519635312216</v>
      </c>
      <c r="F76" s="15">
        <f t="shared" si="5"/>
        <v>436.92808545813159</v>
      </c>
      <c r="G76" s="10">
        <f t="shared" si="2"/>
        <v>436.92808545813159</v>
      </c>
    </row>
    <row r="77" spans="2:9" x14ac:dyDescent="0.25">
      <c r="B77" s="5">
        <f t="shared" si="3"/>
        <v>59</v>
      </c>
      <c r="C77" s="11">
        <f t="shared" si="6"/>
        <v>1975.5332050244986</v>
      </c>
      <c r="D77" s="6">
        <f t="shared" si="1"/>
        <v>449.54355598779699</v>
      </c>
      <c r="E77" s="14">
        <f t="shared" si="4"/>
        <v>436.92808545813159</v>
      </c>
      <c r="F77" s="15">
        <f t="shared" si="5"/>
        <v>462.90918143195461</v>
      </c>
      <c r="G77" s="10">
        <f t="shared" si="2"/>
        <v>462.90918143195461</v>
      </c>
    </row>
    <row r="78" spans="2:9" x14ac:dyDescent="0.25">
      <c r="B78" s="5">
        <f t="shared" si="3"/>
        <v>60</v>
      </c>
      <c r="C78" s="11">
        <f t="shared" si="6"/>
        <v>2093.0045224047904</v>
      </c>
      <c r="D78" s="6">
        <f t="shared" si="1"/>
        <v>476.27480687611228</v>
      </c>
      <c r="E78" s="14">
        <f t="shared" si="4"/>
        <v>462.90918143195461</v>
      </c>
      <c r="F78" s="15">
        <f t="shared" si="5"/>
        <v>490.43519376722696</v>
      </c>
      <c r="G78" s="10">
        <f t="shared" si="2"/>
        <v>490.43519376722696</v>
      </c>
    </row>
    <row r="79" spans="2:9" x14ac:dyDescent="0.25">
      <c r="B79" s="5">
        <f t="shared" si="3"/>
        <v>61</v>
      </c>
      <c r="C79" s="11">
        <f t="shared" si="6"/>
        <v>2217.461047814978</v>
      </c>
      <c r="D79" s="6">
        <f t="shared" si="1"/>
        <v>504.59558065834165</v>
      </c>
      <c r="E79" s="14">
        <f t="shared" si="4"/>
        <v>490.43519376722696</v>
      </c>
      <c r="F79" s="15">
        <f t="shared" si="5"/>
        <v>519.59798797132703</v>
      </c>
      <c r="G79" s="10">
        <f t="shared" si="2"/>
        <v>519.59798797132703</v>
      </c>
    </row>
    <row r="80" spans="2:9" x14ac:dyDescent="0.25">
      <c r="B80" s="5">
        <f t="shared" si="3"/>
        <v>62</v>
      </c>
      <c r="C80" s="11">
        <f t="shared" si="6"/>
        <v>2349.3181433392629</v>
      </c>
      <c r="D80" s="6">
        <f t="shared" si="1"/>
        <v>534.6003952843123</v>
      </c>
      <c r="E80" s="14">
        <f t="shared" si="4"/>
        <v>519.59798797132703</v>
      </c>
      <c r="F80" s="15">
        <f t="shared" si="5"/>
        <v>550.49489215896608</v>
      </c>
      <c r="G80" s="10">
        <f t="shared" si="2"/>
        <v>550.49489215896608</v>
      </c>
    </row>
    <row r="81" spans="2:7" x14ac:dyDescent="0.25">
      <c r="B81" s="5">
        <f t="shared" si="3"/>
        <v>63</v>
      </c>
      <c r="C81" s="11">
        <f t="shared" si="6"/>
        <v>2489.0158697766497</v>
      </c>
      <c r="D81" s="6">
        <f t="shared" si="1"/>
        <v>566.38938903361986</v>
      </c>
      <c r="E81" s="14">
        <f t="shared" si="4"/>
        <v>550.49489215896608</v>
      </c>
      <c r="F81" s="15">
        <f t="shared" si="5"/>
        <v>583.2290218757247</v>
      </c>
      <c r="G81" s="10">
        <f t="shared" si="2"/>
        <v>583.2290218757247</v>
      </c>
    </row>
    <row r="82" spans="2:7" x14ac:dyDescent="0.25">
      <c r="B82" s="5">
        <f t="shared" si="3"/>
        <v>64</v>
      </c>
      <c r="C82" s="11">
        <f t="shared" ref="C82:C113" si="7">$B$6*POWER($B$12,B82)</f>
        <v>2637.0204553029616</v>
      </c>
      <c r="D82" s="6">
        <f t="shared" ref="D82:D116" si="8">C82/$B$14</f>
        <v>600.06865471782953</v>
      </c>
      <c r="E82" s="14">
        <f t="shared" si="4"/>
        <v>583.2290218757247</v>
      </c>
      <c r="F82" s="15">
        <f t="shared" si="5"/>
        <v>617.90962423660039</v>
      </c>
      <c r="G82" s="10">
        <f t="shared" si="2"/>
        <v>617.90962423660039</v>
      </c>
    </row>
    <row r="83" spans="2:7" x14ac:dyDescent="0.25">
      <c r="B83" s="5">
        <f t="shared" si="3"/>
        <v>65</v>
      </c>
      <c r="C83" s="11">
        <f t="shared" si="7"/>
        <v>2793.8258514640338</v>
      </c>
      <c r="D83" s="6">
        <f t="shared" si="8"/>
        <v>635.75059375537126</v>
      </c>
      <c r="E83" s="14">
        <f t="shared" si="4"/>
        <v>617.90962423660039</v>
      </c>
      <c r="F83" s="15">
        <f t="shared" si="5"/>
        <v>654.65244252809805</v>
      </c>
      <c r="G83" s="10">
        <f t="shared" ref="G83:G116" si="9">F83</f>
        <v>654.65244252809805</v>
      </c>
    </row>
    <row r="84" spans="2:7" x14ac:dyDescent="0.25">
      <c r="B84" s="5">
        <f t="shared" ref="B84:B116" si="10">B83+1</f>
        <v>66</v>
      </c>
      <c r="C84" s="11">
        <f t="shared" si="7"/>
        <v>2959.9553816930779</v>
      </c>
      <c r="D84" s="6">
        <f t="shared" si="8"/>
        <v>673.55429130082484</v>
      </c>
      <c r="E84" s="14">
        <f t="shared" ref="E84:E116" si="11">F83</f>
        <v>654.65244252809805</v>
      </c>
      <c r="F84" s="15">
        <f t="shared" ref="F84:F116" si="12">((D85-D84)/2)+D84</f>
        <v>693.58010249068957</v>
      </c>
      <c r="G84" s="10">
        <f t="shared" si="9"/>
        <v>693.58010249068957</v>
      </c>
    </row>
    <row r="85" spans="2:7" x14ac:dyDescent="0.25">
      <c r="B85" s="5">
        <f t="shared" si="10"/>
        <v>67</v>
      </c>
      <c r="C85" s="11">
        <f t="shared" si="7"/>
        <v>3135.9634878539978</v>
      </c>
      <c r="D85" s="6">
        <f t="shared" si="8"/>
        <v>713.60591368055418</v>
      </c>
      <c r="E85" s="14">
        <f t="shared" si="11"/>
        <v>693.58010249068957</v>
      </c>
      <c r="F85" s="15">
        <f t="shared" si="12"/>
        <v>734.82252157082303</v>
      </c>
      <c r="G85" s="10">
        <f t="shared" si="9"/>
        <v>734.82252157082303</v>
      </c>
    </row>
    <row r="86" spans="2:7" x14ac:dyDescent="0.25">
      <c r="B86" s="5">
        <f t="shared" si="10"/>
        <v>68</v>
      </c>
      <c r="C86" s="11">
        <f t="shared" si="7"/>
        <v>3322.4375806395642</v>
      </c>
      <c r="D86" s="6">
        <f t="shared" si="8"/>
        <v>756.03912946109199</v>
      </c>
      <c r="E86" s="14">
        <f t="shared" si="11"/>
        <v>734.82252157082303</v>
      </c>
      <c r="F86" s="15">
        <f t="shared" si="12"/>
        <v>778.51734250832419</v>
      </c>
      <c r="G86" s="10">
        <f t="shared" si="9"/>
        <v>778.51734250832419</v>
      </c>
    </row>
    <row r="87" spans="2:7" x14ac:dyDescent="0.25">
      <c r="B87" s="5">
        <f t="shared" si="10"/>
        <v>69</v>
      </c>
      <c r="C87" s="11">
        <f t="shared" si="7"/>
        <v>3520.0000000000032</v>
      </c>
      <c r="D87" s="6">
        <f t="shared" si="8"/>
        <v>800.99555555555628</v>
      </c>
      <c r="E87" s="14">
        <f t="shared" si="11"/>
        <v>778.51734250832419</v>
      </c>
      <c r="F87" s="15">
        <f t="shared" si="12"/>
        <v>824.81039270624433</v>
      </c>
      <c r="G87" s="10">
        <f t="shared" si="9"/>
        <v>824.81039270624433</v>
      </c>
    </row>
    <row r="88" spans="2:7" x14ac:dyDescent="0.25">
      <c r="B88" s="5">
        <f t="shared" si="10"/>
        <v>70</v>
      </c>
      <c r="C88" s="11">
        <f t="shared" si="7"/>
        <v>3729.3100921447231</v>
      </c>
      <c r="D88" s="6">
        <f t="shared" si="8"/>
        <v>848.62522985693249</v>
      </c>
      <c r="E88" s="14">
        <f t="shared" si="11"/>
        <v>824.81039270624433</v>
      </c>
      <c r="F88" s="15">
        <f t="shared" si="12"/>
        <v>873.85617091626318</v>
      </c>
      <c r="G88" s="10">
        <f t="shared" si="9"/>
        <v>873.85617091626318</v>
      </c>
    </row>
    <row r="89" spans="2:7" x14ac:dyDescent="0.25">
      <c r="B89" s="5">
        <f t="shared" si="10"/>
        <v>71</v>
      </c>
      <c r="C89" s="11">
        <f t="shared" si="7"/>
        <v>3951.0664100489971</v>
      </c>
      <c r="D89" s="6">
        <f t="shared" si="8"/>
        <v>899.08711197559398</v>
      </c>
      <c r="E89" s="14">
        <f t="shared" si="11"/>
        <v>873.85617091626318</v>
      </c>
      <c r="F89" s="15">
        <f t="shared" si="12"/>
        <v>925.81836286390944</v>
      </c>
      <c r="G89" s="10">
        <f t="shared" si="9"/>
        <v>925.81836286390944</v>
      </c>
    </row>
    <row r="90" spans="2:7" x14ac:dyDescent="0.25">
      <c r="B90" s="5">
        <f t="shared" si="10"/>
        <v>72</v>
      </c>
      <c r="C90" s="11">
        <f t="shared" si="7"/>
        <v>4186.0090448095825</v>
      </c>
      <c r="D90" s="6">
        <f t="shared" si="8"/>
        <v>952.54961375222501</v>
      </c>
      <c r="E90" s="14">
        <f t="shared" si="11"/>
        <v>925.81836286390944</v>
      </c>
      <c r="F90" s="15">
        <f t="shared" si="12"/>
        <v>980.87038753445438</v>
      </c>
      <c r="G90" s="10">
        <f t="shared" si="9"/>
        <v>980.87038753445438</v>
      </c>
    </row>
    <row r="91" spans="2:7" x14ac:dyDescent="0.25">
      <c r="B91" s="5">
        <f t="shared" si="10"/>
        <v>73</v>
      </c>
      <c r="C91" s="11">
        <f t="shared" si="7"/>
        <v>4434.9220956299578</v>
      </c>
      <c r="D91" s="6">
        <f t="shared" si="8"/>
        <v>1009.1911613166837</v>
      </c>
      <c r="E91" s="14">
        <f t="shared" si="11"/>
        <v>980.87038753445438</v>
      </c>
      <c r="F91" s="15">
        <f t="shared" si="12"/>
        <v>1039.1959759426541</v>
      </c>
      <c r="G91" s="10">
        <f t="shared" si="9"/>
        <v>1039.1959759426541</v>
      </c>
    </row>
    <row r="92" spans="2:7" x14ac:dyDescent="0.25">
      <c r="B92" s="5">
        <f t="shared" si="10"/>
        <v>74</v>
      </c>
      <c r="C92" s="11">
        <f t="shared" si="7"/>
        <v>4698.6362866785257</v>
      </c>
      <c r="D92" s="6">
        <f t="shared" si="8"/>
        <v>1069.2007905686246</v>
      </c>
      <c r="E92" s="14">
        <f t="shared" si="11"/>
        <v>1039.1959759426541</v>
      </c>
      <c r="F92" s="15">
        <f t="shared" si="12"/>
        <v>1100.9897843179324</v>
      </c>
      <c r="G92" s="10">
        <f t="shared" si="9"/>
        <v>1100.9897843179324</v>
      </c>
    </row>
    <row r="93" spans="2:7" x14ac:dyDescent="0.25">
      <c r="B93" s="5">
        <f t="shared" si="10"/>
        <v>75</v>
      </c>
      <c r="C93" s="11">
        <f t="shared" si="7"/>
        <v>4978.0317395533011</v>
      </c>
      <c r="D93" s="6">
        <f t="shared" si="8"/>
        <v>1132.7787780672402</v>
      </c>
      <c r="E93" s="14">
        <f t="shared" si="11"/>
        <v>1100.9897843179324</v>
      </c>
      <c r="F93" s="15">
        <f t="shared" si="12"/>
        <v>1166.4580437514496</v>
      </c>
      <c r="G93" s="10">
        <f t="shared" si="9"/>
        <v>1166.4580437514496</v>
      </c>
    </row>
    <row r="94" spans="2:7" x14ac:dyDescent="0.25">
      <c r="B94" s="5">
        <f t="shared" si="10"/>
        <v>76</v>
      </c>
      <c r="C94" s="11">
        <f t="shared" si="7"/>
        <v>5274.0409106059233</v>
      </c>
      <c r="D94" s="6">
        <f t="shared" si="8"/>
        <v>1200.1373094356591</v>
      </c>
      <c r="E94" s="14">
        <f t="shared" si="11"/>
        <v>1166.4580437514496</v>
      </c>
      <c r="F94" s="15">
        <f t="shared" si="12"/>
        <v>1235.8192484732008</v>
      </c>
      <c r="G94" s="10">
        <f t="shared" si="9"/>
        <v>1235.8192484732008</v>
      </c>
    </row>
    <row r="95" spans="2:7" x14ac:dyDescent="0.25">
      <c r="B95" s="5">
        <f t="shared" si="10"/>
        <v>77</v>
      </c>
      <c r="C95" s="11">
        <f t="shared" si="7"/>
        <v>5587.6517029280676</v>
      </c>
      <c r="D95" s="6">
        <f t="shared" si="8"/>
        <v>1271.5011875107425</v>
      </c>
      <c r="E95" s="14">
        <f t="shared" si="11"/>
        <v>1235.8192484732008</v>
      </c>
      <c r="F95" s="15">
        <f t="shared" si="12"/>
        <v>1309.3048850561963</v>
      </c>
      <c r="G95" s="10">
        <f t="shared" si="9"/>
        <v>1309.3048850561963</v>
      </c>
    </row>
    <row r="96" spans="2:7" x14ac:dyDescent="0.25">
      <c r="B96" s="5">
        <f t="shared" si="10"/>
        <v>78</v>
      </c>
      <c r="C96" s="11">
        <f t="shared" si="7"/>
        <v>5919.9107633861577</v>
      </c>
      <c r="D96" s="6">
        <f t="shared" si="8"/>
        <v>1347.1085826016501</v>
      </c>
      <c r="E96" s="14">
        <f t="shared" si="11"/>
        <v>1309.3048850561963</v>
      </c>
      <c r="F96" s="15">
        <f t="shared" si="12"/>
        <v>1387.1602049813791</v>
      </c>
      <c r="G96" s="10">
        <f t="shared" si="9"/>
        <v>1387.1602049813791</v>
      </c>
    </row>
    <row r="97" spans="2:10" x14ac:dyDescent="0.25">
      <c r="B97" s="5">
        <f t="shared" si="10"/>
        <v>79</v>
      </c>
      <c r="C97" s="11">
        <f t="shared" si="7"/>
        <v>6271.9269757079956</v>
      </c>
      <c r="D97" s="6">
        <f t="shared" si="8"/>
        <v>1427.2118273611084</v>
      </c>
      <c r="E97" s="14">
        <f t="shared" si="11"/>
        <v>1387.1602049813791</v>
      </c>
      <c r="F97" s="15">
        <f t="shared" si="12"/>
        <v>1469.6450431416463</v>
      </c>
      <c r="G97" s="10">
        <f t="shared" si="9"/>
        <v>1469.6450431416463</v>
      </c>
    </row>
    <row r="98" spans="2:10" x14ac:dyDescent="0.25">
      <c r="B98" s="5">
        <f t="shared" si="10"/>
        <v>80</v>
      </c>
      <c r="C98" s="11">
        <f t="shared" si="7"/>
        <v>6644.8751612791293</v>
      </c>
      <c r="D98" s="6">
        <f t="shared" si="8"/>
        <v>1512.0782589221842</v>
      </c>
      <c r="E98" s="14">
        <f t="shared" si="11"/>
        <v>1469.6450431416463</v>
      </c>
      <c r="F98" s="15">
        <f t="shared" si="12"/>
        <v>1557.0346850166484</v>
      </c>
      <c r="G98" s="10">
        <f t="shared" si="9"/>
        <v>1557.0346850166484</v>
      </c>
      <c r="J98" t="s">
        <v>30</v>
      </c>
    </row>
    <row r="99" spans="2:10" x14ac:dyDescent="0.25">
      <c r="B99" s="5">
        <f t="shared" si="10"/>
        <v>81</v>
      </c>
      <c r="C99" s="11">
        <f t="shared" si="7"/>
        <v>7040.0000000000073</v>
      </c>
      <c r="D99" s="6">
        <f t="shared" si="8"/>
        <v>1601.9911111111128</v>
      </c>
      <c r="E99" s="14">
        <f t="shared" si="11"/>
        <v>1557.0346850166484</v>
      </c>
      <c r="F99" s="15">
        <f t="shared" si="12"/>
        <v>1649.6207854124891</v>
      </c>
      <c r="G99" s="10">
        <f t="shared" si="9"/>
        <v>1649.6207854124891</v>
      </c>
    </row>
    <row r="100" spans="2:10" x14ac:dyDescent="0.25">
      <c r="B100" s="5">
        <f t="shared" si="10"/>
        <v>82</v>
      </c>
      <c r="C100" s="11">
        <f t="shared" si="7"/>
        <v>7458.620184289447</v>
      </c>
      <c r="D100" s="6">
        <f t="shared" si="8"/>
        <v>1697.2504597138652</v>
      </c>
      <c r="E100" s="14">
        <f t="shared" si="11"/>
        <v>1649.6207854124891</v>
      </c>
      <c r="F100" s="15">
        <f t="shared" si="12"/>
        <v>1747.7123418325268</v>
      </c>
      <c r="G100" s="10">
        <f t="shared" si="9"/>
        <v>1747.7123418325268</v>
      </c>
    </row>
    <row r="101" spans="2:10" x14ac:dyDescent="0.25">
      <c r="B101" s="5">
        <f t="shared" si="10"/>
        <v>83</v>
      </c>
      <c r="C101" s="11">
        <f t="shared" si="7"/>
        <v>7902.132820097996</v>
      </c>
      <c r="D101" s="6">
        <f t="shared" si="8"/>
        <v>1798.1742239511884</v>
      </c>
      <c r="E101" s="14">
        <f t="shared" si="11"/>
        <v>1747.7123418325268</v>
      </c>
      <c r="F101" s="15">
        <f t="shared" si="12"/>
        <v>1851.6367257278193</v>
      </c>
      <c r="G101" s="10">
        <f t="shared" si="9"/>
        <v>1851.6367257278193</v>
      </c>
    </row>
    <row r="102" spans="2:10" x14ac:dyDescent="0.25">
      <c r="B102" s="5">
        <f t="shared" si="10"/>
        <v>84</v>
      </c>
      <c r="C102" s="11">
        <f t="shared" si="7"/>
        <v>8372.018089619165</v>
      </c>
      <c r="D102" s="6">
        <f t="shared" si="8"/>
        <v>1905.09922750445</v>
      </c>
      <c r="E102" s="14">
        <f t="shared" si="11"/>
        <v>1851.6367257278193</v>
      </c>
      <c r="F102" s="15">
        <f t="shared" si="12"/>
        <v>1961.7407750689088</v>
      </c>
      <c r="G102" s="10">
        <f t="shared" si="9"/>
        <v>1961.7407750689088</v>
      </c>
    </row>
    <row r="103" spans="2:10" x14ac:dyDescent="0.25">
      <c r="B103" s="5">
        <f t="shared" si="10"/>
        <v>85</v>
      </c>
      <c r="C103" s="11">
        <f t="shared" si="7"/>
        <v>8869.8441912599155</v>
      </c>
      <c r="D103" s="6">
        <f t="shared" si="8"/>
        <v>2018.3823226333675</v>
      </c>
      <c r="E103" s="14">
        <f t="shared" si="11"/>
        <v>1961.7407750689088</v>
      </c>
      <c r="F103" s="15">
        <f t="shared" si="12"/>
        <v>2078.3919518853086</v>
      </c>
      <c r="G103" s="10">
        <f t="shared" si="9"/>
        <v>2078.3919518853086</v>
      </c>
    </row>
    <row r="104" spans="2:10" x14ac:dyDescent="0.25">
      <c r="B104" s="5">
        <f t="shared" si="10"/>
        <v>86</v>
      </c>
      <c r="C104" s="11">
        <f t="shared" si="7"/>
        <v>9397.2725733570533</v>
      </c>
      <c r="D104" s="6">
        <f t="shared" si="8"/>
        <v>2138.4015811372497</v>
      </c>
      <c r="E104" s="14">
        <f t="shared" si="11"/>
        <v>2078.3919518853086</v>
      </c>
      <c r="F104" s="15">
        <f t="shared" si="12"/>
        <v>2201.9795686358648</v>
      </c>
      <c r="G104" s="10">
        <f t="shared" si="9"/>
        <v>2201.9795686358648</v>
      </c>
    </row>
    <row r="105" spans="2:10" x14ac:dyDescent="0.25">
      <c r="B105" s="5">
        <f t="shared" si="10"/>
        <v>87</v>
      </c>
      <c r="C105" s="11">
        <f t="shared" si="7"/>
        <v>9956.0634791066022</v>
      </c>
      <c r="D105" s="6">
        <f t="shared" si="8"/>
        <v>2265.5575561344804</v>
      </c>
      <c r="E105" s="14">
        <f t="shared" si="11"/>
        <v>2201.9795686358648</v>
      </c>
      <c r="F105" s="15">
        <f t="shared" si="12"/>
        <v>2332.9160875028992</v>
      </c>
      <c r="G105" s="10">
        <f t="shared" si="9"/>
        <v>2332.9160875028992</v>
      </c>
    </row>
    <row r="106" spans="2:10" x14ac:dyDescent="0.25">
      <c r="B106" s="5">
        <f t="shared" si="10"/>
        <v>88</v>
      </c>
      <c r="C106" s="11">
        <f t="shared" si="7"/>
        <v>10548.081821211848</v>
      </c>
      <c r="D106" s="6">
        <f t="shared" si="8"/>
        <v>2400.2746188713186</v>
      </c>
      <c r="E106" s="14">
        <f t="shared" si="11"/>
        <v>2332.9160875028992</v>
      </c>
      <c r="F106" s="15">
        <f t="shared" si="12"/>
        <v>2471.638496946402</v>
      </c>
      <c r="G106" s="10">
        <f t="shared" si="9"/>
        <v>2471.638496946402</v>
      </c>
    </row>
    <row r="107" spans="2:10" x14ac:dyDescent="0.25">
      <c r="B107" s="5">
        <f t="shared" si="10"/>
        <v>89</v>
      </c>
      <c r="C107" s="11">
        <f t="shared" si="7"/>
        <v>11175.303405856137</v>
      </c>
      <c r="D107" s="6">
        <f t="shared" si="8"/>
        <v>2543.0023750214855</v>
      </c>
      <c r="E107" s="14">
        <f t="shared" si="11"/>
        <v>2471.638496946402</v>
      </c>
      <c r="F107" s="15">
        <f t="shared" si="12"/>
        <v>2618.6097701123927</v>
      </c>
      <c r="G107" s="10">
        <f t="shared" si="9"/>
        <v>2618.6097701123927</v>
      </c>
    </row>
    <row r="108" spans="2:10" x14ac:dyDescent="0.25">
      <c r="B108" s="5">
        <f t="shared" si="10"/>
        <v>90</v>
      </c>
      <c r="C108" s="11">
        <f t="shared" si="7"/>
        <v>11839.821526772315</v>
      </c>
      <c r="D108" s="6">
        <f t="shared" si="8"/>
        <v>2694.2171652033003</v>
      </c>
      <c r="E108" s="14">
        <f t="shared" si="11"/>
        <v>2618.6097701123927</v>
      </c>
      <c r="F108" s="15">
        <f t="shared" si="12"/>
        <v>2774.3204099627592</v>
      </c>
      <c r="G108" s="10">
        <f t="shared" si="9"/>
        <v>2774.3204099627592</v>
      </c>
    </row>
    <row r="109" spans="2:10" x14ac:dyDescent="0.25">
      <c r="B109" s="5">
        <f t="shared" si="10"/>
        <v>91</v>
      </c>
      <c r="C109" s="11">
        <f t="shared" si="7"/>
        <v>12543.853951415995</v>
      </c>
      <c r="D109" s="6">
        <f t="shared" si="8"/>
        <v>2854.4236547222176</v>
      </c>
      <c r="E109" s="14">
        <f t="shared" si="11"/>
        <v>2774.3204099627592</v>
      </c>
      <c r="F109" s="15">
        <f t="shared" si="12"/>
        <v>2939.290086283293</v>
      </c>
      <c r="G109" s="10">
        <f t="shared" si="9"/>
        <v>2939.290086283293</v>
      </c>
    </row>
    <row r="110" spans="2:10" x14ac:dyDescent="0.25">
      <c r="B110" s="5">
        <f t="shared" si="10"/>
        <v>92</v>
      </c>
      <c r="C110" s="11">
        <f t="shared" si="7"/>
        <v>13289.750322558259</v>
      </c>
      <c r="D110" s="6">
        <f t="shared" si="8"/>
        <v>3024.1565178443684</v>
      </c>
      <c r="E110" s="14">
        <f t="shared" si="11"/>
        <v>2939.290086283293</v>
      </c>
      <c r="F110" s="15">
        <f t="shared" si="12"/>
        <v>3114.0693700332968</v>
      </c>
      <c r="G110" s="10">
        <f t="shared" si="9"/>
        <v>3114.0693700332968</v>
      </c>
    </row>
    <row r="111" spans="2:10" x14ac:dyDescent="0.25">
      <c r="B111" s="5">
        <f t="shared" si="10"/>
        <v>93</v>
      </c>
      <c r="C111" s="11">
        <f t="shared" si="7"/>
        <v>14080.000000000015</v>
      </c>
      <c r="D111" s="6">
        <f t="shared" si="8"/>
        <v>3203.9822222222256</v>
      </c>
      <c r="E111" s="14">
        <f t="shared" si="11"/>
        <v>3114.0693700332968</v>
      </c>
      <c r="F111" s="15">
        <f t="shared" si="12"/>
        <v>3299.2415708249782</v>
      </c>
      <c r="G111" s="10">
        <f t="shared" si="9"/>
        <v>3299.2415708249782</v>
      </c>
    </row>
    <row r="112" spans="2:10" x14ac:dyDescent="0.25">
      <c r="B112" s="5">
        <f t="shared" si="10"/>
        <v>94</v>
      </c>
      <c r="C112" s="11">
        <f t="shared" si="7"/>
        <v>14917.240368578896</v>
      </c>
      <c r="D112" s="6">
        <f t="shared" si="8"/>
        <v>3394.5009194277309</v>
      </c>
      <c r="E112" s="14">
        <f t="shared" si="11"/>
        <v>3299.2415708249782</v>
      </c>
      <c r="F112" s="15">
        <f t="shared" si="12"/>
        <v>3495.4246836650536</v>
      </c>
      <c r="G112" s="10">
        <f t="shared" si="9"/>
        <v>3495.4246836650536</v>
      </c>
    </row>
    <row r="113" spans="2:7" x14ac:dyDescent="0.25">
      <c r="B113" s="5">
        <f t="shared" si="10"/>
        <v>95</v>
      </c>
      <c r="C113" s="11">
        <f t="shared" si="7"/>
        <v>15804.265640195992</v>
      </c>
      <c r="D113" s="6">
        <f t="shared" si="8"/>
        <v>3596.3484479023768</v>
      </c>
      <c r="E113" s="14">
        <f t="shared" si="11"/>
        <v>3495.4246836650536</v>
      </c>
      <c r="F113" s="15">
        <f t="shared" si="12"/>
        <v>3703.2734514556387</v>
      </c>
      <c r="G113" s="10">
        <f t="shared" si="9"/>
        <v>3703.2734514556387</v>
      </c>
    </row>
    <row r="114" spans="2:7" x14ac:dyDescent="0.25">
      <c r="B114" s="5">
        <f t="shared" si="10"/>
        <v>96</v>
      </c>
      <c r="C114" s="11">
        <f t="shared" ref="C114:C116" si="13">$B$6*POWER($B$12,B114)</f>
        <v>16744.036179238334</v>
      </c>
      <c r="D114" s="6">
        <f t="shared" si="8"/>
        <v>3810.198455008901</v>
      </c>
      <c r="E114" s="14">
        <f t="shared" si="11"/>
        <v>3703.2734514556387</v>
      </c>
      <c r="F114" s="15">
        <f t="shared" si="12"/>
        <v>3923.4815501378189</v>
      </c>
      <c r="G114" s="10">
        <f t="shared" si="9"/>
        <v>3923.4815501378189</v>
      </c>
    </row>
    <row r="115" spans="2:7" x14ac:dyDescent="0.25">
      <c r="B115" s="5">
        <f t="shared" si="10"/>
        <v>97</v>
      </c>
      <c r="C115" s="11">
        <f t="shared" si="13"/>
        <v>17739.688382519838</v>
      </c>
      <c r="D115" s="6">
        <f t="shared" si="8"/>
        <v>4036.7646452667364</v>
      </c>
      <c r="E115" s="14">
        <f t="shared" si="11"/>
        <v>3923.4815501378189</v>
      </c>
      <c r="F115" s="15">
        <f t="shared" si="12"/>
        <v>4156.7839037706181</v>
      </c>
      <c r="G115" s="10">
        <f t="shared" si="9"/>
        <v>4156.7839037706181</v>
      </c>
    </row>
    <row r="116" spans="2:7" x14ac:dyDescent="0.25">
      <c r="B116" s="5">
        <f t="shared" si="10"/>
        <v>98</v>
      </c>
      <c r="C116" s="11">
        <f t="shared" si="13"/>
        <v>18794.545146714107</v>
      </c>
      <c r="D116" s="6">
        <f t="shared" si="8"/>
        <v>4276.8031622744993</v>
      </c>
      <c r="E116" s="14">
        <f t="shared" si="11"/>
        <v>4156.7839037706181</v>
      </c>
      <c r="F116" s="15">
        <f t="shared" si="12"/>
        <v>2138.4015811372497</v>
      </c>
      <c r="G116" s="10">
        <f t="shared" si="9"/>
        <v>2138.4015811372497</v>
      </c>
    </row>
  </sheetData>
  <conditionalFormatting sqref="B18:F18">
    <cfRule type="expression" dxfId="16" priority="8">
      <formula>$B$18&lt;$B$9</formula>
    </cfRule>
  </conditionalFormatting>
  <conditionalFormatting sqref="B19:F46">
    <cfRule type="expression" dxfId="15" priority="7">
      <formula>$B19&lt;$B$9</formula>
    </cfRule>
  </conditionalFormatting>
  <conditionalFormatting sqref="B47:F75">
    <cfRule type="expression" dxfId="14" priority="6">
      <formula>$B47&lt;$B$9</formula>
    </cfRule>
  </conditionalFormatting>
  <conditionalFormatting sqref="B76:F81">
    <cfRule type="expression" dxfId="13" priority="5">
      <formula>$B76&lt;$B$9</formula>
    </cfRule>
  </conditionalFormatting>
  <conditionalFormatting sqref="B84:F99">
    <cfRule type="expression" dxfId="12" priority="3">
      <formula>$B84&lt;$B$9</formula>
    </cfRule>
  </conditionalFormatting>
  <conditionalFormatting sqref="B82:F83">
    <cfRule type="expression" dxfId="11" priority="4">
      <formula>$B82&lt;$B$9</formula>
    </cfRule>
  </conditionalFormatting>
  <conditionalFormatting sqref="B100:F107">
    <cfRule type="expression" dxfId="10" priority="2">
      <formula>$B100&lt;$B$9</formula>
    </cfRule>
  </conditionalFormatting>
  <conditionalFormatting sqref="B108:F116">
    <cfRule type="expression" dxfId="9" priority="1">
      <formula>$B108&lt;$B$9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D0B3-D6D9-4B33-AC34-91A796BF35EC}">
  <dimension ref="A1:L116"/>
  <sheetViews>
    <sheetView tabSelected="1" topLeftCell="A7" workbookViewId="0">
      <selection activeCell="I45" sqref="I45"/>
    </sheetView>
  </sheetViews>
  <sheetFormatPr defaultRowHeight="15" x14ac:dyDescent="0.25"/>
  <cols>
    <col min="1" max="1" width="30.7109375" customWidth="1"/>
    <col min="2" max="13" width="8.5703125" customWidth="1"/>
  </cols>
  <sheetData>
    <row r="1" spans="1:12" ht="23.25" x14ac:dyDescent="0.35">
      <c r="A1" s="1" t="s">
        <v>18</v>
      </c>
    </row>
    <row r="2" spans="1:12" x14ac:dyDescent="0.25">
      <c r="A2" t="s">
        <v>21</v>
      </c>
    </row>
    <row r="3" spans="1:12" x14ac:dyDescent="0.25">
      <c r="A3" t="s">
        <v>22</v>
      </c>
    </row>
    <row r="4" spans="1:12" ht="15.75" thickBot="1" x14ac:dyDescent="0.3">
      <c r="B4">
        <v>1</v>
      </c>
      <c r="C4" t="s">
        <v>36</v>
      </c>
    </row>
    <row r="5" spans="1:12" x14ac:dyDescent="0.25">
      <c r="A5" t="s">
        <v>0</v>
      </c>
      <c r="B5" s="2">
        <f>36000/B4</f>
        <v>36000</v>
      </c>
      <c r="C5" t="s">
        <v>1</v>
      </c>
      <c r="D5" t="s">
        <v>3</v>
      </c>
      <c r="K5">
        <v>4.75</v>
      </c>
      <c r="L5" t="s">
        <v>25</v>
      </c>
    </row>
    <row r="6" spans="1:12" x14ac:dyDescent="0.25">
      <c r="A6" t="s">
        <v>8</v>
      </c>
      <c r="B6" s="3">
        <v>622.255</v>
      </c>
      <c r="C6" t="s">
        <v>1</v>
      </c>
      <c r="D6" t="s">
        <v>31</v>
      </c>
      <c r="K6" s="13">
        <f>POWER(2,K5)</f>
        <v>26.908685288118864</v>
      </c>
      <c r="L6" t="s">
        <v>26</v>
      </c>
    </row>
    <row r="7" spans="1:12" x14ac:dyDescent="0.25">
      <c r="A7" t="s">
        <v>15</v>
      </c>
      <c r="B7" s="16">
        <f>K7</f>
        <v>16744.063963958404</v>
      </c>
      <c r="C7" t="s">
        <v>1</v>
      </c>
      <c r="D7" t="s">
        <v>32</v>
      </c>
      <c r="K7" s="13">
        <f>K6*B6</f>
        <v>16744.063963958404</v>
      </c>
      <c r="L7" t="s">
        <v>27</v>
      </c>
    </row>
    <row r="8" spans="1:12" x14ac:dyDescent="0.25">
      <c r="A8" t="s">
        <v>6</v>
      </c>
      <c r="B8" s="3">
        <v>1024</v>
      </c>
      <c r="D8" t="s">
        <v>33</v>
      </c>
      <c r="K8">
        <v>12</v>
      </c>
      <c r="L8" t="s">
        <v>28</v>
      </c>
    </row>
    <row r="9" spans="1:12" ht="15.75" thickBot="1" x14ac:dyDescent="0.3">
      <c r="A9" t="s">
        <v>7</v>
      </c>
      <c r="B9" s="4">
        <f>K9</f>
        <v>58</v>
      </c>
      <c r="D9" t="s">
        <v>23</v>
      </c>
      <c r="G9" s="17" t="s">
        <v>24</v>
      </c>
      <c r="H9">
        <v>58.5</v>
      </c>
      <c r="K9">
        <f>(K5*K8)+1</f>
        <v>58</v>
      </c>
      <c r="L9" t="s">
        <v>29</v>
      </c>
    </row>
    <row r="10" spans="1:12" x14ac:dyDescent="0.25">
      <c r="B10" s="19">
        <f>1*B8/B5</f>
        <v>2.8444444444444446E-2</v>
      </c>
      <c r="C10" t="s">
        <v>37</v>
      </c>
      <c r="D10" t="s">
        <v>35</v>
      </c>
      <c r="G10" s="17"/>
    </row>
    <row r="12" spans="1:12" x14ac:dyDescent="0.25">
      <c r="A12" t="s">
        <v>9</v>
      </c>
      <c r="B12" s="12">
        <f>POWER(B7/B6,1/(B9-1))</f>
        <v>1.0594630943592953</v>
      </c>
      <c r="D12" t="s">
        <v>20</v>
      </c>
    </row>
    <row r="13" spans="1:12" x14ac:dyDescent="0.25">
      <c r="A13" t="s">
        <v>2</v>
      </c>
      <c r="B13">
        <f>B5/2</f>
        <v>18000</v>
      </c>
      <c r="C13" t="s">
        <v>1</v>
      </c>
      <c r="D13" t="s">
        <v>16</v>
      </c>
    </row>
    <row r="14" spans="1:12" x14ac:dyDescent="0.25">
      <c r="A14" t="s">
        <v>10</v>
      </c>
      <c r="B14">
        <f>B5/B8</f>
        <v>35.15625</v>
      </c>
      <c r="C14" t="s">
        <v>1</v>
      </c>
      <c r="D14" t="s">
        <v>4</v>
      </c>
    </row>
    <row r="15" spans="1:12" x14ac:dyDescent="0.25">
      <c r="A15" t="s">
        <v>5</v>
      </c>
      <c r="B15">
        <f>B8/2-1</f>
        <v>511</v>
      </c>
      <c r="D15" t="s">
        <v>17</v>
      </c>
    </row>
    <row r="16" spans="1:12" ht="15.75" thickBot="1" x14ac:dyDescent="0.3"/>
    <row r="17" spans="2:7" ht="15.75" thickBot="1" x14ac:dyDescent="0.3">
      <c r="B17" s="7" t="s">
        <v>11</v>
      </c>
      <c r="C17" s="8" t="s">
        <v>12</v>
      </c>
      <c r="D17" s="8" t="s">
        <v>19</v>
      </c>
      <c r="E17" s="8" t="s">
        <v>13</v>
      </c>
      <c r="F17" s="9" t="s">
        <v>14</v>
      </c>
      <c r="G17" s="10">
        <f>G18-(G19-G18)</f>
        <v>17.142166555161516</v>
      </c>
    </row>
    <row r="18" spans="2:7" x14ac:dyDescent="0.25">
      <c r="B18" s="5">
        <v>0</v>
      </c>
      <c r="C18" s="11">
        <f t="shared" ref="C18:C81" si="0">$B$6*POWER($B$12,B18)</f>
        <v>622.255</v>
      </c>
      <c r="D18" s="6">
        <f t="shared" ref="D18:D81" si="1">C18/$B$14</f>
        <v>17.699697777777779</v>
      </c>
      <c r="E18" s="14">
        <f>D18-((F19-E19)/2)</f>
        <v>17.157812466696896</v>
      </c>
      <c r="F18" s="15">
        <f>((D19-D18)/2)+D18</f>
        <v>18.225937177323281</v>
      </c>
      <c r="G18" s="10">
        <f>F18</f>
        <v>18.225937177323281</v>
      </c>
    </row>
    <row r="19" spans="2:7" x14ac:dyDescent="0.25">
      <c r="B19" s="5">
        <f>B18+1</f>
        <v>1</v>
      </c>
      <c r="C19" s="11">
        <f t="shared" si="0"/>
        <v>659.25620778054326</v>
      </c>
      <c r="D19" s="6">
        <f t="shared" si="1"/>
        <v>18.752176576868788</v>
      </c>
      <c r="E19" s="14">
        <f>F18</f>
        <v>18.225937177323281</v>
      </c>
      <c r="F19" s="15">
        <f>((D20-D19)/2)+D19</f>
        <v>19.309707799485047</v>
      </c>
      <c r="G19" s="10">
        <f t="shared" ref="G19:G82" si="2">F19</f>
        <v>19.309707799485047</v>
      </c>
    </row>
    <row r="20" spans="2:7" x14ac:dyDescent="0.25">
      <c r="B20" s="5">
        <f t="shared" ref="B20:B83" si="3">B19+1</f>
        <v>2</v>
      </c>
      <c r="C20" s="11">
        <f t="shared" si="0"/>
        <v>698.45762187074888</v>
      </c>
      <c r="D20" s="6">
        <f t="shared" si="1"/>
        <v>19.867239022101302</v>
      </c>
      <c r="E20" s="14">
        <f t="shared" ref="E20:E83" si="4">F19</f>
        <v>19.309707799485047</v>
      </c>
      <c r="F20" s="15">
        <f t="shared" ref="F20:F83" si="5">((D21-D20)/2)+D20</f>
        <v>20.457922776416247</v>
      </c>
      <c r="G20" s="10">
        <f t="shared" si="2"/>
        <v>20.457922776416247</v>
      </c>
    </row>
    <row r="21" spans="2:7" x14ac:dyDescent="0.25">
      <c r="B21" s="5">
        <f t="shared" si="3"/>
        <v>3</v>
      </c>
      <c r="C21" s="11">
        <f t="shared" si="0"/>
        <v>739.99007334601833</v>
      </c>
      <c r="D21" s="6">
        <f t="shared" si="1"/>
        <v>21.048606530731188</v>
      </c>
      <c r="E21" s="14">
        <f t="shared" si="4"/>
        <v>20.457922776416247</v>
      </c>
      <c r="F21" s="15">
        <f t="shared" si="5"/>
        <v>21.674414168865461</v>
      </c>
      <c r="G21" s="10">
        <f t="shared" si="2"/>
        <v>21.674414168865461</v>
      </c>
    </row>
    <row r="22" spans="2:7" x14ac:dyDescent="0.25">
      <c r="B22" s="5">
        <f t="shared" si="3"/>
        <v>4</v>
      </c>
      <c r="C22" s="11">
        <f t="shared" si="0"/>
        <v>783.99217290233435</v>
      </c>
      <c r="D22" s="6">
        <f t="shared" si="1"/>
        <v>22.300221806999733</v>
      </c>
      <c r="E22" s="14">
        <f t="shared" si="4"/>
        <v>21.674414168865461</v>
      </c>
      <c r="F22" s="15">
        <f t="shared" si="5"/>
        <v>22.963241903771152</v>
      </c>
      <c r="G22" s="10">
        <f t="shared" si="2"/>
        <v>22.963241903771152</v>
      </c>
    </row>
    <row r="23" spans="2:7" x14ac:dyDescent="0.25">
      <c r="B23" s="5">
        <f t="shared" si="3"/>
        <v>5</v>
      </c>
      <c r="C23" s="11">
        <f t="shared" si="0"/>
        <v>830.61077345657475</v>
      </c>
      <c r="D23" s="6">
        <f t="shared" si="1"/>
        <v>23.626262000542571</v>
      </c>
      <c r="E23" s="14">
        <f t="shared" si="4"/>
        <v>22.963241903771152</v>
      </c>
      <c r="F23" s="15">
        <f t="shared" si="5"/>
        <v>24.32870732389042</v>
      </c>
      <c r="G23" s="10">
        <f t="shared" si="2"/>
        <v>24.32870732389042</v>
      </c>
    </row>
    <row r="24" spans="2:7" x14ac:dyDescent="0.25">
      <c r="B24" s="5">
        <f t="shared" si="3"/>
        <v>6</v>
      </c>
      <c r="C24" s="11">
        <f t="shared" si="0"/>
        <v>880.00146025447032</v>
      </c>
      <c r="D24" s="6">
        <f t="shared" si="1"/>
        <v>25.031152647238265</v>
      </c>
      <c r="E24" s="14">
        <f t="shared" si="4"/>
        <v>24.32870732389042</v>
      </c>
      <c r="F24" s="15">
        <f t="shared" si="5"/>
        <v>25.775367543130592</v>
      </c>
      <c r="G24" s="10">
        <f t="shared" si="2"/>
        <v>25.775367543130592</v>
      </c>
    </row>
    <row r="25" spans="2:7" x14ac:dyDescent="0.25">
      <c r="B25" s="5">
        <f t="shared" si="3"/>
        <v>7</v>
      </c>
      <c r="C25" s="11">
        <f t="shared" si="0"/>
        <v>932.32907012189958</v>
      </c>
      <c r="D25" s="6">
        <f t="shared" si="1"/>
        <v>26.519582439022923</v>
      </c>
      <c r="E25" s="14">
        <f t="shared" si="4"/>
        <v>25.775367543130592</v>
      </c>
      <c r="F25" s="15">
        <f t="shared" si="5"/>
        <v>27.308050655493286</v>
      </c>
      <c r="G25" s="10">
        <f t="shared" si="2"/>
        <v>27.308050655493286</v>
      </c>
    </row>
    <row r="26" spans="2:7" x14ac:dyDescent="0.25">
      <c r="B26" s="5">
        <f t="shared" si="3"/>
        <v>8</v>
      </c>
      <c r="C26" s="11">
        <f t="shared" si="0"/>
        <v>987.76824159247201</v>
      </c>
      <c r="D26" s="6">
        <f t="shared" si="1"/>
        <v>28.096518871963649</v>
      </c>
      <c r="E26" s="14">
        <f t="shared" si="4"/>
        <v>27.308050655493286</v>
      </c>
      <c r="F26" s="15">
        <f t="shared" si="5"/>
        <v>28.931871848389296</v>
      </c>
      <c r="G26" s="10">
        <f t="shared" si="2"/>
        <v>28.931871848389296</v>
      </c>
    </row>
    <row r="27" spans="2:7" x14ac:dyDescent="0.25">
      <c r="B27" s="5">
        <f t="shared" si="3"/>
        <v>9</v>
      </c>
      <c r="C27" s="11">
        <f t="shared" si="0"/>
        <v>1046.5039977474003</v>
      </c>
      <c r="D27" s="6">
        <f t="shared" si="1"/>
        <v>29.767224824814942</v>
      </c>
      <c r="E27" s="14">
        <f t="shared" si="4"/>
        <v>28.931871848389296</v>
      </c>
      <c r="F27" s="15">
        <f t="shared" si="5"/>
        <v>30.652250474101109</v>
      </c>
      <c r="G27" s="10">
        <f t="shared" si="2"/>
        <v>30.652250474101109</v>
      </c>
    </row>
    <row r="28" spans="2:7" x14ac:dyDescent="0.25">
      <c r="B28" s="5">
        <f t="shared" si="3"/>
        <v>10</v>
      </c>
      <c r="C28" s="11">
        <f t="shared" si="0"/>
        <v>1108.7323637128338</v>
      </c>
      <c r="D28" s="6">
        <f t="shared" si="1"/>
        <v>31.537276123387272</v>
      </c>
      <c r="E28" s="14">
        <f t="shared" si="4"/>
        <v>30.652250474101109</v>
      </c>
      <c r="F28" s="15">
        <f t="shared" si="5"/>
        <v>32.474928136367339</v>
      </c>
      <c r="G28" s="10">
        <f t="shared" si="2"/>
        <v>32.474928136367339</v>
      </c>
    </row>
    <row r="29" spans="2:7" x14ac:dyDescent="0.25">
      <c r="B29" s="5">
        <f t="shared" si="3"/>
        <v>11</v>
      </c>
      <c r="C29" s="11">
        <f t="shared" si="0"/>
        <v>1174.6610208754946</v>
      </c>
      <c r="D29" s="6">
        <f t="shared" si="1"/>
        <v>33.412580149347406</v>
      </c>
      <c r="E29" s="14">
        <f t="shared" si="4"/>
        <v>32.474928136367339</v>
      </c>
      <c r="F29" s="15">
        <f t="shared" si="5"/>
        <v>34.405987852451482</v>
      </c>
      <c r="G29" s="10">
        <f t="shared" si="2"/>
        <v>34.405987852451482</v>
      </c>
    </row>
    <row r="30" spans="2:7" x14ac:dyDescent="0.25">
      <c r="B30" s="5">
        <f t="shared" si="3"/>
        <v>12</v>
      </c>
      <c r="C30" s="11">
        <f t="shared" si="0"/>
        <v>1244.51</v>
      </c>
      <c r="D30" s="6">
        <f t="shared" si="1"/>
        <v>35.399395555555557</v>
      </c>
      <c r="E30" s="14">
        <f t="shared" si="4"/>
        <v>34.405987852451482</v>
      </c>
      <c r="F30" s="15">
        <f t="shared" si="5"/>
        <v>36.451874354646563</v>
      </c>
      <c r="G30" s="10">
        <f t="shared" si="2"/>
        <v>36.451874354646563</v>
      </c>
    </row>
    <row r="31" spans="2:7" x14ac:dyDescent="0.25">
      <c r="B31" s="5">
        <f t="shared" si="3"/>
        <v>13</v>
      </c>
      <c r="C31" s="11">
        <f t="shared" si="0"/>
        <v>1318.5124155610865</v>
      </c>
      <c r="D31" s="6">
        <f t="shared" si="1"/>
        <v>37.504353153737576</v>
      </c>
      <c r="E31" s="14">
        <f t="shared" si="4"/>
        <v>36.451874354646563</v>
      </c>
      <c r="F31" s="15">
        <f t="shared" si="5"/>
        <v>38.619415598970093</v>
      </c>
      <c r="G31" s="10">
        <f t="shared" si="2"/>
        <v>38.619415598970093</v>
      </c>
    </row>
    <row r="32" spans="2:7" x14ac:dyDescent="0.25">
      <c r="B32" s="5">
        <f t="shared" si="3"/>
        <v>14</v>
      </c>
      <c r="C32" s="11">
        <f t="shared" si="0"/>
        <v>1396.915243741498</v>
      </c>
      <c r="D32" s="6">
        <f t="shared" si="1"/>
        <v>39.734478044202611</v>
      </c>
      <c r="E32" s="14">
        <f t="shared" si="4"/>
        <v>38.619415598970093</v>
      </c>
      <c r="F32" s="15">
        <f t="shared" si="5"/>
        <v>40.915845552832494</v>
      </c>
      <c r="G32" s="10">
        <f t="shared" si="2"/>
        <v>40.915845552832494</v>
      </c>
    </row>
    <row r="33" spans="2:7" x14ac:dyDescent="0.25">
      <c r="B33" s="5">
        <f t="shared" si="3"/>
        <v>15</v>
      </c>
      <c r="C33" s="11">
        <f t="shared" si="0"/>
        <v>1479.9801466920367</v>
      </c>
      <c r="D33" s="6">
        <f t="shared" si="1"/>
        <v>42.097213061462377</v>
      </c>
      <c r="E33" s="14">
        <f t="shared" si="4"/>
        <v>40.915845552832494</v>
      </c>
      <c r="F33" s="15">
        <f t="shared" si="5"/>
        <v>43.348828337730922</v>
      </c>
      <c r="G33" s="10">
        <f t="shared" si="2"/>
        <v>43.348828337730922</v>
      </c>
    </row>
    <row r="34" spans="2:7" x14ac:dyDescent="0.25">
      <c r="B34" s="5">
        <f t="shared" si="3"/>
        <v>16</v>
      </c>
      <c r="C34" s="11">
        <f t="shared" si="0"/>
        <v>1567.9843458046689</v>
      </c>
      <c r="D34" s="6">
        <f t="shared" si="1"/>
        <v>44.600443613999474</v>
      </c>
      <c r="E34" s="14">
        <f t="shared" si="4"/>
        <v>43.348828337730922</v>
      </c>
      <c r="F34" s="15">
        <f t="shared" si="5"/>
        <v>45.926483807542311</v>
      </c>
      <c r="G34" s="10">
        <f t="shared" si="2"/>
        <v>45.926483807542311</v>
      </c>
    </row>
    <row r="35" spans="2:7" x14ac:dyDescent="0.25">
      <c r="B35" s="5">
        <f t="shared" si="3"/>
        <v>17</v>
      </c>
      <c r="C35" s="11">
        <f t="shared" si="0"/>
        <v>1661.2215469131497</v>
      </c>
      <c r="D35" s="6">
        <f t="shared" si="1"/>
        <v>47.252524001085149</v>
      </c>
      <c r="E35" s="14">
        <f t="shared" si="4"/>
        <v>45.926483807542311</v>
      </c>
      <c r="F35" s="15">
        <f t="shared" si="5"/>
        <v>48.65741464778084</v>
      </c>
      <c r="G35" s="10">
        <f t="shared" si="2"/>
        <v>48.65741464778084</v>
      </c>
    </row>
    <row r="36" spans="2:7" x14ac:dyDescent="0.25">
      <c r="B36" s="5">
        <f t="shared" si="3"/>
        <v>18</v>
      </c>
      <c r="C36" s="11">
        <f t="shared" si="0"/>
        <v>1760.0029205089409</v>
      </c>
      <c r="D36" s="6">
        <f t="shared" si="1"/>
        <v>50.062305294476538</v>
      </c>
      <c r="E36" s="14">
        <f t="shared" si="4"/>
        <v>48.65741464778084</v>
      </c>
      <c r="F36" s="15">
        <f t="shared" si="5"/>
        <v>51.550735086261199</v>
      </c>
      <c r="G36" s="10">
        <f t="shared" si="2"/>
        <v>51.550735086261199</v>
      </c>
    </row>
    <row r="37" spans="2:7" x14ac:dyDescent="0.25">
      <c r="B37" s="5">
        <f t="shared" si="3"/>
        <v>19</v>
      </c>
      <c r="C37" s="11">
        <f t="shared" si="0"/>
        <v>1864.6581402437994</v>
      </c>
      <c r="D37" s="6">
        <f t="shared" si="1"/>
        <v>53.039164878045852</v>
      </c>
      <c r="E37" s="14">
        <f t="shared" si="4"/>
        <v>51.550735086261199</v>
      </c>
      <c r="F37" s="15">
        <f t="shared" si="5"/>
        <v>54.616101310986579</v>
      </c>
      <c r="G37" s="10">
        <f t="shared" si="2"/>
        <v>54.616101310986579</v>
      </c>
    </row>
    <row r="38" spans="2:7" x14ac:dyDescent="0.25">
      <c r="B38" s="5">
        <f t="shared" si="3"/>
        <v>20</v>
      </c>
      <c r="C38" s="11">
        <f t="shared" si="0"/>
        <v>1975.5364831849442</v>
      </c>
      <c r="D38" s="6">
        <f t="shared" si="1"/>
        <v>56.193037743927306</v>
      </c>
      <c r="E38" s="14">
        <f t="shared" si="4"/>
        <v>54.616101310986579</v>
      </c>
      <c r="F38" s="15">
        <f t="shared" si="5"/>
        <v>57.863743696778599</v>
      </c>
      <c r="G38" s="10">
        <f t="shared" si="2"/>
        <v>57.863743696778599</v>
      </c>
    </row>
    <row r="39" spans="2:7" x14ac:dyDescent="0.25">
      <c r="B39" s="5">
        <f t="shared" si="3"/>
        <v>21</v>
      </c>
      <c r="C39" s="11">
        <f t="shared" si="0"/>
        <v>2093.007995494801</v>
      </c>
      <c r="D39" s="6">
        <f t="shared" si="1"/>
        <v>59.534449649629892</v>
      </c>
      <c r="E39" s="14">
        <f t="shared" si="4"/>
        <v>57.863743696778599</v>
      </c>
      <c r="F39" s="15">
        <f t="shared" si="5"/>
        <v>61.304500948202218</v>
      </c>
      <c r="G39" s="10">
        <f t="shared" si="2"/>
        <v>61.304500948202218</v>
      </c>
    </row>
    <row r="40" spans="2:7" x14ac:dyDescent="0.25">
      <c r="B40" s="5">
        <f t="shared" si="3"/>
        <v>22</v>
      </c>
      <c r="C40" s="11">
        <f t="shared" si="0"/>
        <v>2217.4647274256677</v>
      </c>
      <c r="D40" s="6">
        <f t="shared" si="1"/>
        <v>63.074552246774545</v>
      </c>
      <c r="E40" s="14">
        <f t="shared" si="4"/>
        <v>61.304500948202218</v>
      </c>
      <c r="F40" s="15">
        <f t="shared" si="5"/>
        <v>64.949856272734678</v>
      </c>
      <c r="G40" s="10">
        <f t="shared" si="2"/>
        <v>64.949856272734678</v>
      </c>
    </row>
    <row r="41" spans="2:7" x14ac:dyDescent="0.25">
      <c r="B41" s="5">
        <f t="shared" si="3"/>
        <v>23</v>
      </c>
      <c r="C41" s="11">
        <f t="shared" si="0"/>
        <v>2349.3220417509897</v>
      </c>
      <c r="D41" s="6">
        <f t="shared" si="1"/>
        <v>66.825160298694811</v>
      </c>
      <c r="E41" s="14">
        <f t="shared" si="4"/>
        <v>64.949856272734678</v>
      </c>
      <c r="F41" s="15">
        <f t="shared" si="5"/>
        <v>68.811975704902977</v>
      </c>
      <c r="G41" s="10">
        <f t="shared" si="2"/>
        <v>68.811975704902977</v>
      </c>
    </row>
    <row r="42" spans="2:7" x14ac:dyDescent="0.25">
      <c r="B42" s="5">
        <f t="shared" si="3"/>
        <v>24</v>
      </c>
      <c r="C42" s="11">
        <f t="shared" si="0"/>
        <v>2489.0200000000004</v>
      </c>
      <c r="D42" s="6">
        <f t="shared" si="1"/>
        <v>70.798791111111129</v>
      </c>
      <c r="E42" s="14">
        <f t="shared" si="4"/>
        <v>68.811975704902977</v>
      </c>
      <c r="F42" s="15">
        <f t="shared" si="5"/>
        <v>72.903748709293154</v>
      </c>
      <c r="G42" s="10">
        <f t="shared" si="2"/>
        <v>72.903748709293154</v>
      </c>
    </row>
    <row r="43" spans="2:7" x14ac:dyDescent="0.25">
      <c r="B43" s="5">
        <f t="shared" si="3"/>
        <v>25</v>
      </c>
      <c r="C43" s="11">
        <f t="shared" si="0"/>
        <v>2637.024831122174</v>
      </c>
      <c r="D43" s="6">
        <f t="shared" si="1"/>
        <v>75.008706307475165</v>
      </c>
      <c r="E43" s="14">
        <f t="shared" si="4"/>
        <v>72.903748709293154</v>
      </c>
      <c r="F43" s="15">
        <f t="shared" si="5"/>
        <v>77.238831197940186</v>
      </c>
      <c r="G43" s="10">
        <f t="shared" si="2"/>
        <v>77.238831197940186</v>
      </c>
    </row>
    <row r="44" spans="2:7" x14ac:dyDescent="0.25">
      <c r="B44" s="5">
        <f t="shared" si="3"/>
        <v>26</v>
      </c>
      <c r="C44" s="11">
        <f t="shared" si="0"/>
        <v>2793.830487482996</v>
      </c>
      <c r="D44" s="6">
        <f t="shared" si="1"/>
        <v>79.468956088405221</v>
      </c>
      <c r="E44" s="14">
        <f t="shared" si="4"/>
        <v>77.238831197940186</v>
      </c>
      <c r="F44" s="15">
        <f t="shared" si="5"/>
        <v>81.831691105665001</v>
      </c>
      <c r="G44" s="10">
        <f t="shared" si="2"/>
        <v>81.831691105665001</v>
      </c>
    </row>
    <row r="45" spans="2:7" x14ac:dyDescent="0.25">
      <c r="B45" s="5">
        <f t="shared" si="3"/>
        <v>27</v>
      </c>
      <c r="C45" s="11">
        <f t="shared" si="0"/>
        <v>2959.9602933840742</v>
      </c>
      <c r="D45" s="6">
        <f t="shared" si="1"/>
        <v>84.194426122924781</v>
      </c>
      <c r="E45" s="14">
        <f t="shared" si="4"/>
        <v>81.831691105665001</v>
      </c>
      <c r="F45" s="15">
        <f t="shared" si="5"/>
        <v>86.697656675461872</v>
      </c>
      <c r="G45" s="10">
        <f t="shared" si="2"/>
        <v>86.697656675461872</v>
      </c>
    </row>
    <row r="46" spans="2:7" x14ac:dyDescent="0.25">
      <c r="B46" s="5">
        <f t="shared" si="3"/>
        <v>28</v>
      </c>
      <c r="C46" s="11">
        <f t="shared" si="0"/>
        <v>3135.9686916093378</v>
      </c>
      <c r="D46" s="6">
        <f t="shared" si="1"/>
        <v>89.200887227998948</v>
      </c>
      <c r="E46" s="14">
        <f t="shared" si="4"/>
        <v>86.697656675461872</v>
      </c>
      <c r="F46" s="15">
        <f t="shared" si="5"/>
        <v>91.852967615084623</v>
      </c>
      <c r="G46" s="10">
        <f t="shared" si="2"/>
        <v>91.852967615084623</v>
      </c>
    </row>
    <row r="47" spans="2:7" x14ac:dyDescent="0.25">
      <c r="B47" s="5">
        <f t="shared" si="3"/>
        <v>29</v>
      </c>
      <c r="C47" s="11">
        <f t="shared" si="0"/>
        <v>3322.4430938262994</v>
      </c>
      <c r="D47" s="6">
        <f t="shared" si="1"/>
        <v>94.505048002170298</v>
      </c>
      <c r="E47" s="14">
        <f t="shared" si="4"/>
        <v>91.852967615084623</v>
      </c>
      <c r="F47" s="15">
        <f t="shared" si="5"/>
        <v>97.314829295561694</v>
      </c>
      <c r="G47" s="10">
        <f t="shared" si="2"/>
        <v>97.314829295561694</v>
      </c>
    </row>
    <row r="48" spans="2:7" x14ac:dyDescent="0.25">
      <c r="B48" s="5">
        <f t="shared" si="3"/>
        <v>30</v>
      </c>
      <c r="C48" s="11">
        <f t="shared" si="0"/>
        <v>3520.0058410178822</v>
      </c>
      <c r="D48" s="6">
        <f t="shared" si="1"/>
        <v>100.12461058895309</v>
      </c>
      <c r="E48" s="14">
        <f t="shared" si="4"/>
        <v>97.314829295561694</v>
      </c>
      <c r="F48" s="15">
        <f t="shared" si="5"/>
        <v>103.1014701725224</v>
      </c>
      <c r="G48" s="10">
        <f t="shared" si="2"/>
        <v>103.1014701725224</v>
      </c>
    </row>
    <row r="49" spans="2:9" x14ac:dyDescent="0.25">
      <c r="B49" s="5">
        <f t="shared" si="3"/>
        <v>31</v>
      </c>
      <c r="C49" s="11">
        <f t="shared" si="0"/>
        <v>3729.3162804875988</v>
      </c>
      <c r="D49" s="6">
        <f t="shared" si="1"/>
        <v>106.0783297560917</v>
      </c>
      <c r="E49" s="14">
        <f t="shared" si="4"/>
        <v>103.1014701725224</v>
      </c>
      <c r="F49" s="15">
        <f t="shared" si="5"/>
        <v>109.23220262197316</v>
      </c>
      <c r="G49" s="10">
        <f t="shared" si="2"/>
        <v>109.23220262197316</v>
      </c>
    </row>
    <row r="50" spans="2:9" x14ac:dyDescent="0.25">
      <c r="B50" s="5">
        <f t="shared" si="3"/>
        <v>32</v>
      </c>
      <c r="C50" s="11">
        <f t="shared" si="0"/>
        <v>3951.0729663698894</v>
      </c>
      <c r="D50" s="6">
        <f t="shared" si="1"/>
        <v>112.38607548785463</v>
      </c>
      <c r="E50" s="14">
        <f t="shared" si="4"/>
        <v>109.23220262197316</v>
      </c>
      <c r="F50" s="15">
        <f t="shared" si="5"/>
        <v>115.72748739355723</v>
      </c>
      <c r="G50" s="10">
        <f t="shared" si="2"/>
        <v>115.72748739355723</v>
      </c>
    </row>
    <row r="51" spans="2:9" x14ac:dyDescent="0.25">
      <c r="B51" s="5">
        <f t="shared" si="3"/>
        <v>33</v>
      </c>
      <c r="C51" s="11">
        <f t="shared" si="0"/>
        <v>4186.0159909896029</v>
      </c>
      <c r="D51" s="6">
        <f t="shared" si="1"/>
        <v>119.06889929925981</v>
      </c>
      <c r="E51" s="14">
        <f t="shared" si="4"/>
        <v>115.72748739355723</v>
      </c>
      <c r="F51" s="15">
        <f t="shared" si="5"/>
        <v>122.60900189640446</v>
      </c>
      <c r="G51" s="10">
        <f t="shared" si="2"/>
        <v>122.60900189640446</v>
      </c>
    </row>
    <row r="52" spans="2:9" x14ac:dyDescent="0.25">
      <c r="B52" s="5">
        <f t="shared" si="3"/>
        <v>34</v>
      </c>
      <c r="C52" s="11">
        <f t="shared" si="0"/>
        <v>4434.9294548513362</v>
      </c>
      <c r="D52" s="6">
        <f t="shared" si="1"/>
        <v>126.14910449354912</v>
      </c>
      <c r="E52" s="14">
        <f t="shared" si="4"/>
        <v>122.60900189640446</v>
      </c>
      <c r="F52" s="15">
        <f t="shared" si="5"/>
        <v>129.89971254546938</v>
      </c>
      <c r="G52" s="10">
        <f t="shared" si="2"/>
        <v>129.89971254546938</v>
      </c>
    </row>
    <row r="53" spans="2:9" x14ac:dyDescent="0.25">
      <c r="B53" s="5">
        <f t="shared" si="3"/>
        <v>35</v>
      </c>
      <c r="C53" s="11">
        <f t="shared" si="0"/>
        <v>4698.6440835019803</v>
      </c>
      <c r="D53" s="6">
        <f t="shared" si="1"/>
        <v>133.65032059738965</v>
      </c>
      <c r="E53" s="14">
        <f t="shared" si="4"/>
        <v>129.89971254546938</v>
      </c>
      <c r="F53" s="15">
        <f t="shared" si="5"/>
        <v>137.62395140980595</v>
      </c>
      <c r="G53" s="10">
        <f t="shared" si="2"/>
        <v>137.62395140980595</v>
      </c>
      <c r="H53" s="13"/>
      <c r="I53" s="18"/>
    </row>
    <row r="54" spans="2:9" x14ac:dyDescent="0.25">
      <c r="B54" s="5">
        <f t="shared" si="3"/>
        <v>36</v>
      </c>
      <c r="C54" s="11">
        <f t="shared" si="0"/>
        <v>4978.0400000000018</v>
      </c>
      <c r="D54" s="6">
        <f t="shared" si="1"/>
        <v>141.59758222222229</v>
      </c>
      <c r="E54" s="14">
        <f t="shared" si="4"/>
        <v>137.62395140980595</v>
      </c>
      <c r="F54" s="15">
        <f t="shared" si="5"/>
        <v>145.80749741858631</v>
      </c>
      <c r="G54" s="10">
        <f t="shared" si="2"/>
        <v>145.80749741858631</v>
      </c>
      <c r="H54" s="13"/>
      <c r="I54" s="18"/>
    </row>
    <row r="55" spans="2:9" x14ac:dyDescent="0.25">
      <c r="B55" s="5">
        <f t="shared" si="3"/>
        <v>37</v>
      </c>
      <c r="C55" s="11">
        <f t="shared" si="0"/>
        <v>5274.0496622443479</v>
      </c>
      <c r="D55" s="6">
        <f t="shared" si="1"/>
        <v>150.01741261495033</v>
      </c>
      <c r="E55" s="14">
        <f t="shared" si="4"/>
        <v>145.80749741858631</v>
      </c>
      <c r="F55" s="15">
        <f t="shared" si="5"/>
        <v>154.47766239588043</v>
      </c>
      <c r="G55" s="10">
        <f t="shared" si="2"/>
        <v>154.47766239588043</v>
      </c>
      <c r="H55" s="13"/>
      <c r="I55" s="18"/>
    </row>
    <row r="56" spans="2:9" x14ac:dyDescent="0.25">
      <c r="B56" s="5">
        <f t="shared" si="3"/>
        <v>38</v>
      </c>
      <c r="C56" s="11">
        <f t="shared" si="0"/>
        <v>5587.6609749659938</v>
      </c>
      <c r="D56" s="6">
        <f t="shared" si="1"/>
        <v>158.9379121768105</v>
      </c>
      <c r="E56" s="14">
        <f t="shared" si="4"/>
        <v>154.47766239588043</v>
      </c>
      <c r="F56" s="15">
        <f t="shared" si="5"/>
        <v>163.66338221133003</v>
      </c>
      <c r="G56" s="10">
        <f t="shared" si="2"/>
        <v>163.66338221133003</v>
      </c>
      <c r="H56" s="13"/>
      <c r="I56" s="18"/>
    </row>
    <row r="57" spans="2:9" x14ac:dyDescent="0.25">
      <c r="B57" s="5">
        <f t="shared" si="3"/>
        <v>39</v>
      </c>
      <c r="C57" s="11">
        <f t="shared" si="0"/>
        <v>5919.9205867681485</v>
      </c>
      <c r="D57" s="6">
        <f t="shared" si="1"/>
        <v>168.38885224584956</v>
      </c>
      <c r="E57" s="14">
        <f t="shared" si="4"/>
        <v>163.66338221133003</v>
      </c>
      <c r="F57" s="15">
        <f t="shared" si="5"/>
        <v>173.39531335092374</v>
      </c>
      <c r="G57" s="10">
        <f t="shared" si="2"/>
        <v>173.39531335092374</v>
      </c>
      <c r="H57" s="13"/>
      <c r="I57" s="18"/>
    </row>
    <row r="58" spans="2:9" x14ac:dyDescent="0.25">
      <c r="B58" s="5">
        <f t="shared" si="3"/>
        <v>40</v>
      </c>
      <c r="C58" s="11">
        <f t="shared" si="0"/>
        <v>6271.9373832186766</v>
      </c>
      <c r="D58" s="6">
        <f t="shared" si="1"/>
        <v>178.40177445599792</v>
      </c>
      <c r="E58" s="14">
        <f t="shared" si="4"/>
        <v>173.39531335092374</v>
      </c>
      <c r="F58" s="15">
        <f t="shared" si="5"/>
        <v>183.7059352301693</v>
      </c>
      <c r="G58" s="10">
        <f t="shared" si="2"/>
        <v>183.7059352301693</v>
      </c>
      <c r="H58" s="13"/>
      <c r="I58" s="18"/>
    </row>
    <row r="59" spans="2:9" x14ac:dyDescent="0.25">
      <c r="B59" s="5">
        <f t="shared" si="3"/>
        <v>41</v>
      </c>
      <c r="C59" s="11">
        <f t="shared" si="0"/>
        <v>6644.8861876526007</v>
      </c>
      <c r="D59" s="6">
        <f t="shared" si="1"/>
        <v>189.01009600434065</v>
      </c>
      <c r="E59" s="14">
        <f t="shared" si="4"/>
        <v>183.7059352301693</v>
      </c>
      <c r="F59" s="15">
        <f t="shared" si="5"/>
        <v>194.62965859112342</v>
      </c>
      <c r="G59" s="10">
        <f t="shared" si="2"/>
        <v>194.62965859112342</v>
      </c>
      <c r="H59" s="13"/>
      <c r="I59" s="18"/>
    </row>
    <row r="60" spans="2:9" x14ac:dyDescent="0.25">
      <c r="B60" s="5">
        <f t="shared" si="3"/>
        <v>42</v>
      </c>
      <c r="C60" s="11">
        <f t="shared" si="0"/>
        <v>7040.0116820357644</v>
      </c>
      <c r="D60" s="6">
        <f t="shared" si="1"/>
        <v>200.24922117790618</v>
      </c>
      <c r="E60" s="14">
        <f t="shared" si="4"/>
        <v>194.62965859112342</v>
      </c>
      <c r="F60" s="15">
        <f t="shared" si="5"/>
        <v>206.20294034504482</v>
      </c>
      <c r="G60" s="10">
        <f t="shared" si="2"/>
        <v>206.20294034504482</v>
      </c>
      <c r="H60" s="13"/>
      <c r="I60" s="18"/>
    </row>
    <row r="61" spans="2:9" x14ac:dyDescent="0.25">
      <c r="B61" s="5">
        <f t="shared" si="3"/>
        <v>43</v>
      </c>
      <c r="C61" s="11">
        <f t="shared" si="0"/>
        <v>7458.6325609752002</v>
      </c>
      <c r="D61" s="6">
        <f t="shared" si="1"/>
        <v>212.15665951218347</v>
      </c>
      <c r="E61" s="14">
        <f t="shared" si="4"/>
        <v>206.20294034504482</v>
      </c>
      <c r="F61" s="15">
        <f t="shared" si="5"/>
        <v>218.46440524394637</v>
      </c>
      <c r="G61" s="10">
        <f t="shared" si="2"/>
        <v>218.46440524394637</v>
      </c>
      <c r="H61" s="13"/>
      <c r="I61" s="18"/>
    </row>
    <row r="62" spans="2:9" x14ac:dyDescent="0.25">
      <c r="B62" s="5">
        <f t="shared" si="3"/>
        <v>44</v>
      </c>
      <c r="C62" s="11">
        <f t="shared" si="0"/>
        <v>7902.1459327397788</v>
      </c>
      <c r="D62" s="6">
        <f t="shared" si="1"/>
        <v>224.77215097570925</v>
      </c>
      <c r="E62" s="14">
        <f t="shared" si="4"/>
        <v>218.46440524394637</v>
      </c>
      <c r="F62" s="15">
        <f t="shared" si="5"/>
        <v>231.45497478711445</v>
      </c>
      <c r="G62" s="10">
        <f t="shared" si="2"/>
        <v>231.45497478711445</v>
      </c>
      <c r="H62" s="13"/>
      <c r="I62" s="18"/>
    </row>
    <row r="63" spans="2:9" x14ac:dyDescent="0.25">
      <c r="B63" s="5">
        <f t="shared" si="3"/>
        <v>45</v>
      </c>
      <c r="C63" s="11">
        <f t="shared" si="0"/>
        <v>8372.0319819792057</v>
      </c>
      <c r="D63" s="6">
        <f t="shared" si="1"/>
        <v>238.13779859851962</v>
      </c>
      <c r="E63" s="14">
        <f t="shared" si="4"/>
        <v>231.45497478711445</v>
      </c>
      <c r="F63" s="15">
        <f t="shared" si="5"/>
        <v>245.21800379280896</v>
      </c>
      <c r="G63" s="10">
        <f t="shared" si="2"/>
        <v>245.21800379280896</v>
      </c>
      <c r="H63" s="13"/>
      <c r="I63" s="18"/>
    </row>
    <row r="64" spans="2:9" x14ac:dyDescent="0.25">
      <c r="B64" s="5">
        <f t="shared" si="3"/>
        <v>46</v>
      </c>
      <c r="C64" s="11">
        <f t="shared" si="0"/>
        <v>8869.8589097026743</v>
      </c>
      <c r="D64" s="6">
        <f t="shared" si="1"/>
        <v>252.29820898709829</v>
      </c>
      <c r="E64" s="14">
        <f t="shared" si="4"/>
        <v>245.21800379280896</v>
      </c>
      <c r="F64" s="15">
        <f t="shared" si="5"/>
        <v>259.79942509093883</v>
      </c>
      <c r="G64" s="10">
        <f t="shared" si="2"/>
        <v>259.79942509093883</v>
      </c>
      <c r="H64" s="13"/>
      <c r="I64" s="18"/>
    </row>
    <row r="65" spans="2:9" x14ac:dyDescent="0.25">
      <c r="B65" s="5">
        <f t="shared" si="3"/>
        <v>47</v>
      </c>
      <c r="C65" s="11">
        <f t="shared" si="0"/>
        <v>9397.2881670039606</v>
      </c>
      <c r="D65" s="6">
        <f t="shared" si="1"/>
        <v>267.3006411947793</v>
      </c>
      <c r="E65" s="14">
        <f t="shared" si="4"/>
        <v>259.79942509093883</v>
      </c>
      <c r="F65" s="15">
        <f t="shared" si="5"/>
        <v>275.24790281961191</v>
      </c>
      <c r="G65" s="10">
        <f t="shared" si="2"/>
        <v>275.24790281961191</v>
      </c>
      <c r="H65" s="13"/>
      <c r="I65" s="18"/>
    </row>
    <row r="66" spans="2:9" x14ac:dyDescent="0.25">
      <c r="B66" s="5">
        <f t="shared" si="3"/>
        <v>48</v>
      </c>
      <c r="C66" s="11">
        <f t="shared" si="0"/>
        <v>9956.0800000000036</v>
      </c>
      <c r="D66" s="6">
        <f t="shared" si="1"/>
        <v>283.19516444444457</v>
      </c>
      <c r="E66" s="14">
        <f t="shared" si="4"/>
        <v>275.24790281961191</v>
      </c>
      <c r="F66" s="15">
        <f t="shared" si="5"/>
        <v>291.61499483717262</v>
      </c>
      <c r="G66" s="10">
        <f t="shared" si="2"/>
        <v>291.61499483717262</v>
      </c>
      <c r="H66" s="13"/>
      <c r="I66" s="18"/>
    </row>
    <row r="67" spans="2:9" x14ac:dyDescent="0.25">
      <c r="B67" s="5">
        <f t="shared" si="3"/>
        <v>49</v>
      </c>
      <c r="C67" s="11">
        <f t="shared" si="0"/>
        <v>10548.099324488698</v>
      </c>
      <c r="D67" s="6">
        <f t="shared" si="1"/>
        <v>300.03482522990072</v>
      </c>
      <c r="E67" s="14">
        <f t="shared" si="4"/>
        <v>291.61499483717262</v>
      </c>
      <c r="F67" s="15">
        <f t="shared" si="5"/>
        <v>308.95532479176086</v>
      </c>
      <c r="G67" s="10">
        <f t="shared" si="2"/>
        <v>308.95532479176086</v>
      </c>
    </row>
    <row r="68" spans="2:9" x14ac:dyDescent="0.25">
      <c r="B68" s="5">
        <f t="shared" si="3"/>
        <v>50</v>
      </c>
      <c r="C68" s="11">
        <f t="shared" si="0"/>
        <v>11175.321949931989</v>
      </c>
      <c r="D68" s="6">
        <f t="shared" si="1"/>
        <v>317.87582435362106</v>
      </c>
      <c r="E68" s="14">
        <f t="shared" si="4"/>
        <v>308.95532479176086</v>
      </c>
      <c r="F68" s="15">
        <f t="shared" si="5"/>
        <v>327.32676442266012</v>
      </c>
      <c r="G68" s="10">
        <f t="shared" si="2"/>
        <v>327.32676442266012</v>
      </c>
    </row>
    <row r="69" spans="2:9" x14ac:dyDescent="0.25">
      <c r="B69" s="5">
        <f t="shared" si="3"/>
        <v>51</v>
      </c>
      <c r="C69" s="11">
        <f t="shared" si="0"/>
        <v>11839.841173536299</v>
      </c>
      <c r="D69" s="6">
        <f t="shared" si="1"/>
        <v>336.77770449169918</v>
      </c>
      <c r="E69" s="14">
        <f t="shared" si="4"/>
        <v>327.32676442266012</v>
      </c>
      <c r="F69" s="15">
        <f t="shared" si="5"/>
        <v>346.79062670184749</v>
      </c>
      <c r="G69" s="10">
        <f t="shared" si="2"/>
        <v>346.79062670184749</v>
      </c>
    </row>
    <row r="70" spans="2:9" x14ac:dyDescent="0.25">
      <c r="B70" s="5">
        <f t="shared" si="3"/>
        <v>52</v>
      </c>
      <c r="C70" s="11">
        <f t="shared" si="0"/>
        <v>12543.874766437355</v>
      </c>
      <c r="D70" s="6">
        <f t="shared" si="1"/>
        <v>356.80354891199585</v>
      </c>
      <c r="E70" s="14">
        <f t="shared" si="4"/>
        <v>346.79062670184749</v>
      </c>
      <c r="F70" s="15">
        <f t="shared" si="5"/>
        <v>367.4118704603386</v>
      </c>
      <c r="G70" s="10">
        <f t="shared" si="2"/>
        <v>367.4118704603386</v>
      </c>
    </row>
    <row r="71" spans="2:9" x14ac:dyDescent="0.25">
      <c r="B71" s="5">
        <f t="shared" si="3"/>
        <v>53</v>
      </c>
      <c r="C71" s="11">
        <f t="shared" si="0"/>
        <v>13289.772375305201</v>
      </c>
      <c r="D71" s="6">
        <f t="shared" si="1"/>
        <v>378.02019200868131</v>
      </c>
      <c r="E71" s="14">
        <f t="shared" si="4"/>
        <v>367.4118704603386</v>
      </c>
      <c r="F71" s="15">
        <f t="shared" si="5"/>
        <v>389.25931718224689</v>
      </c>
      <c r="G71" s="10">
        <f t="shared" si="2"/>
        <v>389.25931718224689</v>
      </c>
    </row>
    <row r="72" spans="2:9" x14ac:dyDescent="0.25">
      <c r="B72" s="5">
        <f t="shared" si="3"/>
        <v>54</v>
      </c>
      <c r="C72" s="11">
        <f t="shared" si="0"/>
        <v>14080.023364071532</v>
      </c>
      <c r="D72" s="6">
        <f t="shared" si="1"/>
        <v>400.49844235581247</v>
      </c>
      <c r="E72" s="14">
        <f t="shared" si="4"/>
        <v>389.25931718224689</v>
      </c>
      <c r="F72" s="15">
        <f t="shared" si="5"/>
        <v>412.4058806900897</v>
      </c>
      <c r="G72" s="10">
        <f t="shared" si="2"/>
        <v>412.4058806900897</v>
      </c>
    </row>
    <row r="73" spans="2:9" x14ac:dyDescent="0.25">
      <c r="B73" s="5">
        <f t="shared" si="3"/>
        <v>55</v>
      </c>
      <c r="C73" s="11">
        <f t="shared" si="0"/>
        <v>14917.265121950402</v>
      </c>
      <c r="D73" s="6">
        <f t="shared" si="1"/>
        <v>424.31331902436699</v>
      </c>
      <c r="E73" s="14">
        <f t="shared" si="4"/>
        <v>412.4058806900897</v>
      </c>
      <c r="F73" s="15">
        <f t="shared" si="5"/>
        <v>436.9288104878928</v>
      </c>
      <c r="G73" s="10">
        <f t="shared" si="2"/>
        <v>436.9288104878928</v>
      </c>
    </row>
    <row r="74" spans="2:9" x14ac:dyDescent="0.25">
      <c r="B74" s="5">
        <f t="shared" si="3"/>
        <v>56</v>
      </c>
      <c r="C74" s="11">
        <f t="shared" si="0"/>
        <v>15804.291865479561</v>
      </c>
      <c r="D74" s="6">
        <f t="shared" si="1"/>
        <v>449.54430195141862</v>
      </c>
      <c r="E74" s="14">
        <f t="shared" si="4"/>
        <v>436.9288104878928</v>
      </c>
      <c r="F74" s="15">
        <f t="shared" si="5"/>
        <v>462.90994957422902</v>
      </c>
      <c r="G74" s="10">
        <f t="shared" si="2"/>
        <v>462.90994957422902</v>
      </c>
    </row>
    <row r="75" spans="2:9" x14ac:dyDescent="0.25">
      <c r="B75" s="5">
        <f t="shared" si="3"/>
        <v>57</v>
      </c>
      <c r="C75" s="11">
        <f t="shared" si="0"/>
        <v>16744.063963958415</v>
      </c>
      <c r="D75" s="6">
        <f t="shared" si="1"/>
        <v>476.27559719703936</v>
      </c>
      <c r="E75" s="14">
        <f t="shared" si="4"/>
        <v>462.90994957422902</v>
      </c>
      <c r="F75" s="15">
        <f t="shared" si="5"/>
        <v>490.43600758561797</v>
      </c>
      <c r="G75" s="10">
        <f t="shared" si="2"/>
        <v>490.43600758561797</v>
      </c>
    </row>
    <row r="76" spans="2:9" x14ac:dyDescent="0.25">
      <c r="B76" s="5">
        <f t="shared" si="3"/>
        <v>58</v>
      </c>
      <c r="C76" s="11">
        <f t="shared" si="0"/>
        <v>17739.717819405349</v>
      </c>
      <c r="D76" s="6">
        <f t="shared" si="1"/>
        <v>504.59641797419658</v>
      </c>
      <c r="E76" s="14">
        <f t="shared" si="4"/>
        <v>490.43600758561797</v>
      </c>
      <c r="F76" s="15">
        <f t="shared" si="5"/>
        <v>519.59885018187765</v>
      </c>
      <c r="G76" s="10">
        <f t="shared" si="2"/>
        <v>519.59885018187765</v>
      </c>
    </row>
    <row r="77" spans="2:9" x14ac:dyDescent="0.25">
      <c r="B77" s="5">
        <f t="shared" si="3"/>
        <v>59</v>
      </c>
      <c r="C77" s="11">
        <f t="shared" si="0"/>
        <v>18794.576334007925</v>
      </c>
      <c r="D77" s="6">
        <f t="shared" si="1"/>
        <v>534.60128238955872</v>
      </c>
      <c r="E77" s="14">
        <f t="shared" si="4"/>
        <v>519.59885018187765</v>
      </c>
      <c r="F77" s="15">
        <f t="shared" si="5"/>
        <v>550.49580563922393</v>
      </c>
      <c r="G77" s="10">
        <f t="shared" si="2"/>
        <v>550.49580563922393</v>
      </c>
    </row>
    <row r="78" spans="2:9" x14ac:dyDescent="0.25">
      <c r="B78" s="5">
        <f t="shared" si="3"/>
        <v>60</v>
      </c>
      <c r="C78" s="11">
        <f t="shared" si="0"/>
        <v>19912.160000000007</v>
      </c>
      <c r="D78" s="6">
        <f t="shared" si="1"/>
        <v>566.39032888888914</v>
      </c>
      <c r="E78" s="14">
        <f t="shared" si="4"/>
        <v>550.49580563922393</v>
      </c>
      <c r="F78" s="15">
        <f t="shared" si="5"/>
        <v>583.22998967434523</v>
      </c>
      <c r="G78" s="10">
        <f t="shared" si="2"/>
        <v>583.22998967434523</v>
      </c>
    </row>
    <row r="79" spans="2:9" x14ac:dyDescent="0.25">
      <c r="B79" s="5">
        <f t="shared" si="3"/>
        <v>61</v>
      </c>
      <c r="C79" s="11">
        <f t="shared" si="0"/>
        <v>21096.198648977395</v>
      </c>
      <c r="D79" s="6">
        <f t="shared" si="1"/>
        <v>600.06965045980144</v>
      </c>
      <c r="E79" s="14">
        <f t="shared" si="4"/>
        <v>583.22998967434523</v>
      </c>
      <c r="F79" s="15">
        <f t="shared" si="5"/>
        <v>617.91064958352172</v>
      </c>
      <c r="G79" s="10">
        <f t="shared" si="2"/>
        <v>617.91064958352172</v>
      </c>
    </row>
    <row r="80" spans="2:9" x14ac:dyDescent="0.25">
      <c r="B80" s="5">
        <f t="shared" si="3"/>
        <v>62</v>
      </c>
      <c r="C80" s="11">
        <f t="shared" si="0"/>
        <v>22350.643899863982</v>
      </c>
      <c r="D80" s="6">
        <f t="shared" si="1"/>
        <v>635.75164870724211</v>
      </c>
      <c r="E80" s="14">
        <f t="shared" si="4"/>
        <v>617.91064958352172</v>
      </c>
      <c r="F80" s="15">
        <f t="shared" si="5"/>
        <v>654.65352884532024</v>
      </c>
      <c r="G80" s="10">
        <f t="shared" si="2"/>
        <v>654.65352884532024</v>
      </c>
    </row>
    <row r="81" spans="2:7" x14ac:dyDescent="0.25">
      <c r="B81" s="5">
        <f t="shared" si="3"/>
        <v>63</v>
      </c>
      <c r="C81" s="11">
        <f t="shared" si="0"/>
        <v>23679.682347072598</v>
      </c>
      <c r="D81" s="6">
        <f t="shared" si="1"/>
        <v>673.55540898339837</v>
      </c>
      <c r="E81" s="14">
        <f t="shared" si="4"/>
        <v>654.65352884532024</v>
      </c>
      <c r="F81" s="15">
        <f t="shared" si="5"/>
        <v>693.5812534036952</v>
      </c>
      <c r="G81" s="10">
        <f t="shared" si="2"/>
        <v>693.5812534036952</v>
      </c>
    </row>
    <row r="82" spans="2:7" x14ac:dyDescent="0.25">
      <c r="B82" s="5">
        <f t="shared" si="3"/>
        <v>64</v>
      </c>
      <c r="C82" s="11">
        <f t="shared" ref="C82:C116" si="6">$B$6*POWER($B$12,B82)</f>
        <v>25087.749532874717</v>
      </c>
      <c r="D82" s="6">
        <f t="shared" ref="D82:D116" si="7">C82/$B$14</f>
        <v>713.60709782399192</v>
      </c>
      <c r="E82" s="14">
        <f t="shared" si="4"/>
        <v>693.5812534036952</v>
      </c>
      <c r="F82" s="15">
        <f t="shared" si="5"/>
        <v>734.82374092067744</v>
      </c>
      <c r="G82" s="10">
        <f t="shared" si="2"/>
        <v>734.82374092067744</v>
      </c>
    </row>
    <row r="83" spans="2:7" x14ac:dyDescent="0.25">
      <c r="B83" s="5">
        <f t="shared" si="3"/>
        <v>65</v>
      </c>
      <c r="C83" s="11">
        <f t="shared" si="6"/>
        <v>26579.544750610414</v>
      </c>
      <c r="D83" s="6">
        <f t="shared" si="7"/>
        <v>756.04038401736284</v>
      </c>
      <c r="E83" s="14">
        <f t="shared" si="4"/>
        <v>734.82374092067744</v>
      </c>
      <c r="F83" s="15">
        <f t="shared" si="5"/>
        <v>778.51863436449389</v>
      </c>
      <c r="G83" s="10">
        <f t="shared" ref="G83:G116" si="8">F83</f>
        <v>778.51863436449389</v>
      </c>
    </row>
    <row r="84" spans="2:7" x14ac:dyDescent="0.25">
      <c r="B84" s="5">
        <f t="shared" ref="B84:B116" si="9">B83+1</f>
        <v>66</v>
      </c>
      <c r="C84" s="11">
        <f t="shared" si="6"/>
        <v>28160.046728143068</v>
      </c>
      <c r="D84" s="6">
        <f t="shared" si="7"/>
        <v>800.99688471162506</v>
      </c>
      <c r="E84" s="14">
        <f t="shared" ref="E84:E116" si="10">F83</f>
        <v>778.51863436449389</v>
      </c>
      <c r="F84" s="15">
        <f t="shared" ref="F84:F116" si="11">((D85-D84)/2)+D84</f>
        <v>824.81176138017963</v>
      </c>
      <c r="G84" s="10">
        <f t="shared" si="8"/>
        <v>824.81176138017963</v>
      </c>
    </row>
    <row r="85" spans="2:7" x14ac:dyDescent="0.25">
      <c r="B85" s="5">
        <f t="shared" si="9"/>
        <v>67</v>
      </c>
      <c r="C85" s="11">
        <f t="shared" si="6"/>
        <v>29834.530243900808</v>
      </c>
      <c r="D85" s="6">
        <f t="shared" si="7"/>
        <v>848.62663804873409</v>
      </c>
      <c r="E85" s="14">
        <f t="shared" si="10"/>
        <v>824.81176138017963</v>
      </c>
      <c r="F85" s="15">
        <f t="shared" si="11"/>
        <v>873.85762097578572</v>
      </c>
      <c r="G85" s="10">
        <f t="shared" si="8"/>
        <v>873.85762097578572</v>
      </c>
    </row>
    <row r="86" spans="2:7" x14ac:dyDescent="0.25">
      <c r="B86" s="5">
        <f t="shared" si="9"/>
        <v>68</v>
      </c>
      <c r="C86" s="11">
        <f t="shared" si="6"/>
        <v>31608.583730959126</v>
      </c>
      <c r="D86" s="6">
        <f t="shared" si="7"/>
        <v>899.08860390283735</v>
      </c>
      <c r="E86" s="14">
        <f t="shared" si="10"/>
        <v>873.85762097578572</v>
      </c>
      <c r="F86" s="15">
        <f t="shared" si="11"/>
        <v>925.81989914845803</v>
      </c>
      <c r="G86" s="10">
        <f t="shared" si="8"/>
        <v>925.81989914845803</v>
      </c>
    </row>
    <row r="87" spans="2:7" x14ac:dyDescent="0.25">
      <c r="B87" s="5">
        <f t="shared" si="9"/>
        <v>69</v>
      </c>
      <c r="C87" s="11">
        <f t="shared" si="6"/>
        <v>33488.12792791683</v>
      </c>
      <c r="D87" s="6">
        <f t="shared" si="7"/>
        <v>952.55119439407872</v>
      </c>
      <c r="E87" s="14">
        <f t="shared" si="10"/>
        <v>925.81989914845803</v>
      </c>
      <c r="F87" s="15">
        <f t="shared" si="11"/>
        <v>980.87201517123606</v>
      </c>
      <c r="G87" s="10">
        <f t="shared" si="8"/>
        <v>980.87201517123606</v>
      </c>
    </row>
    <row r="88" spans="2:7" x14ac:dyDescent="0.25">
      <c r="B88" s="5">
        <f t="shared" si="9"/>
        <v>70</v>
      </c>
      <c r="C88" s="11">
        <f t="shared" si="6"/>
        <v>35479.435638810704</v>
      </c>
      <c r="D88" s="6">
        <f t="shared" si="7"/>
        <v>1009.1928359483934</v>
      </c>
      <c r="E88" s="14">
        <f t="shared" si="10"/>
        <v>980.87201517123606</v>
      </c>
      <c r="F88" s="15">
        <f t="shared" si="11"/>
        <v>1039.1977003637553</v>
      </c>
      <c r="G88" s="10">
        <f t="shared" si="8"/>
        <v>1039.1977003637553</v>
      </c>
    </row>
    <row r="89" spans="2:7" x14ac:dyDescent="0.25">
      <c r="B89" s="5">
        <f t="shared" si="9"/>
        <v>71</v>
      </c>
      <c r="C89" s="11">
        <f t="shared" si="6"/>
        <v>37589.152668015849</v>
      </c>
      <c r="D89" s="6">
        <f t="shared" si="7"/>
        <v>1069.2025647791174</v>
      </c>
      <c r="E89" s="14">
        <f t="shared" si="10"/>
        <v>1039.1977003637553</v>
      </c>
      <c r="F89" s="15">
        <f t="shared" si="11"/>
        <v>1100.9916112784481</v>
      </c>
      <c r="G89" s="10">
        <f t="shared" si="8"/>
        <v>1100.9916112784481</v>
      </c>
    </row>
    <row r="90" spans="2:7" x14ac:dyDescent="0.25">
      <c r="B90" s="5">
        <f t="shared" si="9"/>
        <v>72</v>
      </c>
      <c r="C90" s="11">
        <f t="shared" si="6"/>
        <v>39824.320000000036</v>
      </c>
      <c r="D90" s="6">
        <f t="shared" si="7"/>
        <v>1132.7806577777787</v>
      </c>
      <c r="E90" s="14">
        <f t="shared" si="10"/>
        <v>1100.9916112784481</v>
      </c>
      <c r="F90" s="15">
        <f t="shared" si="11"/>
        <v>1166.4599793486909</v>
      </c>
      <c r="G90" s="10">
        <f t="shared" si="8"/>
        <v>1166.4599793486909</v>
      </c>
    </row>
    <row r="91" spans="2:7" x14ac:dyDescent="0.25">
      <c r="B91" s="5">
        <f t="shared" si="9"/>
        <v>73</v>
      </c>
      <c r="C91" s="11">
        <f t="shared" si="6"/>
        <v>42192.397297954805</v>
      </c>
      <c r="D91" s="6">
        <f t="shared" si="7"/>
        <v>1200.1393009196033</v>
      </c>
      <c r="E91" s="14">
        <f t="shared" si="10"/>
        <v>1166.4599793486909</v>
      </c>
      <c r="F91" s="15">
        <f t="shared" si="11"/>
        <v>1235.8212991670439</v>
      </c>
      <c r="G91" s="10">
        <f t="shared" si="8"/>
        <v>1235.8212991670439</v>
      </c>
    </row>
    <row r="92" spans="2:7" x14ac:dyDescent="0.25">
      <c r="B92" s="5">
        <f t="shared" si="9"/>
        <v>74</v>
      </c>
      <c r="C92" s="11">
        <f t="shared" si="6"/>
        <v>44701.287799727965</v>
      </c>
      <c r="D92" s="6">
        <f t="shared" si="7"/>
        <v>1271.5032974144842</v>
      </c>
      <c r="E92" s="14">
        <f t="shared" si="10"/>
        <v>1235.8212991670439</v>
      </c>
      <c r="F92" s="15">
        <f t="shared" si="11"/>
        <v>1309.3070576906407</v>
      </c>
      <c r="G92" s="10">
        <f t="shared" si="8"/>
        <v>1309.3070576906407</v>
      </c>
    </row>
    <row r="93" spans="2:7" x14ac:dyDescent="0.25">
      <c r="B93" s="5">
        <f t="shared" si="9"/>
        <v>75</v>
      </c>
      <c r="C93" s="11">
        <f t="shared" si="6"/>
        <v>47359.364694145217</v>
      </c>
      <c r="D93" s="6">
        <f t="shared" si="7"/>
        <v>1347.1108179667972</v>
      </c>
      <c r="E93" s="14">
        <f t="shared" si="10"/>
        <v>1309.3070576906407</v>
      </c>
      <c r="F93" s="15">
        <f t="shared" si="11"/>
        <v>1387.1625068073904</v>
      </c>
      <c r="G93" s="10">
        <f t="shared" si="8"/>
        <v>1387.1625068073904</v>
      </c>
    </row>
    <row r="94" spans="2:7" x14ac:dyDescent="0.25">
      <c r="B94" s="5">
        <f t="shared" si="9"/>
        <v>76</v>
      </c>
      <c r="C94" s="11">
        <f t="shared" si="6"/>
        <v>50175.499065749435</v>
      </c>
      <c r="D94" s="6">
        <f t="shared" si="7"/>
        <v>1427.2141956479838</v>
      </c>
      <c r="E94" s="14">
        <f t="shared" si="10"/>
        <v>1387.1625068073904</v>
      </c>
      <c r="F94" s="15">
        <f t="shared" si="11"/>
        <v>1469.6474818413549</v>
      </c>
      <c r="G94" s="10">
        <f t="shared" si="8"/>
        <v>1469.6474818413549</v>
      </c>
    </row>
    <row r="95" spans="2:7" x14ac:dyDescent="0.25">
      <c r="B95" s="5">
        <f t="shared" si="9"/>
        <v>77</v>
      </c>
      <c r="C95" s="11">
        <f t="shared" si="6"/>
        <v>53159.089501220828</v>
      </c>
      <c r="D95" s="6">
        <f t="shared" si="7"/>
        <v>1512.0807680347257</v>
      </c>
      <c r="E95" s="14">
        <f t="shared" si="10"/>
        <v>1469.6474818413549</v>
      </c>
      <c r="F95" s="15">
        <f t="shared" si="11"/>
        <v>1557.0372687289882</v>
      </c>
      <c r="G95" s="10">
        <f t="shared" si="8"/>
        <v>1557.0372687289882</v>
      </c>
    </row>
    <row r="96" spans="2:7" x14ac:dyDescent="0.25">
      <c r="B96" s="5">
        <f t="shared" si="9"/>
        <v>78</v>
      </c>
      <c r="C96" s="11">
        <f t="shared" si="6"/>
        <v>56320.093456286151</v>
      </c>
      <c r="D96" s="6">
        <f t="shared" si="7"/>
        <v>1601.9937694232506</v>
      </c>
      <c r="E96" s="14">
        <f t="shared" si="10"/>
        <v>1557.0372687289882</v>
      </c>
      <c r="F96" s="15">
        <f t="shared" si="11"/>
        <v>1649.6235227603593</v>
      </c>
      <c r="G96" s="10">
        <f t="shared" si="8"/>
        <v>1649.6235227603593</v>
      </c>
    </row>
    <row r="97" spans="2:10" x14ac:dyDescent="0.25">
      <c r="B97" s="5">
        <f t="shared" si="9"/>
        <v>79</v>
      </c>
      <c r="C97" s="11">
        <f t="shared" si="6"/>
        <v>59669.060487801617</v>
      </c>
      <c r="D97" s="6">
        <f t="shared" si="7"/>
        <v>1697.2532760974682</v>
      </c>
      <c r="E97" s="14">
        <f t="shared" si="10"/>
        <v>1649.6235227603593</v>
      </c>
      <c r="F97" s="15">
        <f t="shared" si="11"/>
        <v>1747.7152419515714</v>
      </c>
      <c r="G97" s="10">
        <f t="shared" si="8"/>
        <v>1747.7152419515714</v>
      </c>
    </row>
    <row r="98" spans="2:10" x14ac:dyDescent="0.25">
      <c r="B98" s="5">
        <f t="shared" si="9"/>
        <v>80</v>
      </c>
      <c r="C98" s="11">
        <f t="shared" si="6"/>
        <v>63217.16746191826</v>
      </c>
      <c r="D98" s="6">
        <f t="shared" si="7"/>
        <v>1798.1772078056749</v>
      </c>
      <c r="E98" s="14">
        <f t="shared" si="10"/>
        <v>1747.7152419515714</v>
      </c>
      <c r="F98" s="15">
        <f t="shared" si="11"/>
        <v>1851.6397982969165</v>
      </c>
      <c r="G98" s="10">
        <f t="shared" si="8"/>
        <v>1851.6397982969165</v>
      </c>
      <c r="J98" t="s">
        <v>30</v>
      </c>
    </row>
    <row r="99" spans="2:10" x14ac:dyDescent="0.25">
      <c r="B99" s="5">
        <f t="shared" si="9"/>
        <v>81</v>
      </c>
      <c r="C99" s="11">
        <f t="shared" si="6"/>
        <v>66976.255855833675</v>
      </c>
      <c r="D99" s="6">
        <f t="shared" si="7"/>
        <v>1905.1023887881579</v>
      </c>
      <c r="E99" s="14">
        <f t="shared" si="10"/>
        <v>1851.6397982969165</v>
      </c>
      <c r="F99" s="15">
        <f t="shared" si="11"/>
        <v>1961.7440303424726</v>
      </c>
      <c r="G99" s="10">
        <f t="shared" si="8"/>
        <v>1961.7440303424726</v>
      </c>
    </row>
    <row r="100" spans="2:10" x14ac:dyDescent="0.25">
      <c r="B100" s="5">
        <f t="shared" si="9"/>
        <v>82</v>
      </c>
      <c r="C100" s="11">
        <f t="shared" si="6"/>
        <v>70958.871277621423</v>
      </c>
      <c r="D100" s="6">
        <f t="shared" si="7"/>
        <v>2018.3856718967872</v>
      </c>
      <c r="E100" s="14">
        <f t="shared" si="10"/>
        <v>1961.7440303424726</v>
      </c>
      <c r="F100" s="15">
        <f t="shared" si="11"/>
        <v>2078.3954007275115</v>
      </c>
      <c r="G100" s="10">
        <f t="shared" si="8"/>
        <v>2078.3954007275115</v>
      </c>
    </row>
    <row r="101" spans="2:10" x14ac:dyDescent="0.25">
      <c r="B101" s="5">
        <f t="shared" si="9"/>
        <v>83</v>
      </c>
      <c r="C101" s="11">
        <f t="shared" si="6"/>
        <v>75178.305336031728</v>
      </c>
      <c r="D101" s="6">
        <f t="shared" si="7"/>
        <v>2138.4051295582358</v>
      </c>
      <c r="E101" s="14">
        <f t="shared" si="10"/>
        <v>2078.3954007275115</v>
      </c>
      <c r="F101" s="15">
        <f t="shared" si="11"/>
        <v>2201.9832225568966</v>
      </c>
      <c r="G101" s="10">
        <f t="shared" si="8"/>
        <v>2201.9832225568966</v>
      </c>
    </row>
    <row r="102" spans="2:10" x14ac:dyDescent="0.25">
      <c r="B102" s="5">
        <f t="shared" si="9"/>
        <v>84</v>
      </c>
      <c r="C102" s="11">
        <f t="shared" si="6"/>
        <v>79648.640000000072</v>
      </c>
      <c r="D102" s="6">
        <f t="shared" si="7"/>
        <v>2265.5613155555575</v>
      </c>
      <c r="E102" s="14">
        <f t="shared" si="10"/>
        <v>2201.9832225568966</v>
      </c>
      <c r="F102" s="15">
        <f t="shared" si="11"/>
        <v>2332.9199586973818</v>
      </c>
      <c r="G102" s="10">
        <f t="shared" si="8"/>
        <v>2332.9199586973818</v>
      </c>
    </row>
    <row r="103" spans="2:10" x14ac:dyDescent="0.25">
      <c r="B103" s="5">
        <f t="shared" si="9"/>
        <v>85</v>
      </c>
      <c r="C103" s="11">
        <f t="shared" si="6"/>
        <v>84384.794595909611</v>
      </c>
      <c r="D103" s="6">
        <f t="shared" si="7"/>
        <v>2400.2786018392067</v>
      </c>
      <c r="E103" s="14">
        <f t="shared" si="10"/>
        <v>2332.9199586973818</v>
      </c>
      <c r="F103" s="15">
        <f t="shared" si="11"/>
        <v>2471.6425983340878</v>
      </c>
      <c r="G103" s="10">
        <f t="shared" si="8"/>
        <v>2471.6425983340878</v>
      </c>
    </row>
    <row r="104" spans="2:10" x14ac:dyDescent="0.25">
      <c r="B104" s="5">
        <f t="shared" si="9"/>
        <v>86</v>
      </c>
      <c r="C104" s="11">
        <f t="shared" si="6"/>
        <v>89402.575599455944</v>
      </c>
      <c r="D104" s="6">
        <f t="shared" si="7"/>
        <v>2543.0065948289689</v>
      </c>
      <c r="E104" s="14">
        <f t="shared" si="10"/>
        <v>2471.6425983340878</v>
      </c>
      <c r="F104" s="15">
        <f t="shared" si="11"/>
        <v>2618.6141153812814</v>
      </c>
      <c r="G104" s="10">
        <f t="shared" si="8"/>
        <v>2618.6141153812814</v>
      </c>
    </row>
    <row r="105" spans="2:10" x14ac:dyDescent="0.25">
      <c r="B105" s="5">
        <f t="shared" si="9"/>
        <v>87</v>
      </c>
      <c r="C105" s="11">
        <f t="shared" si="6"/>
        <v>94718.729388290434</v>
      </c>
      <c r="D105" s="6">
        <f t="shared" si="7"/>
        <v>2694.2216359335944</v>
      </c>
      <c r="E105" s="14">
        <f t="shared" si="10"/>
        <v>2618.6141153812814</v>
      </c>
      <c r="F105" s="15">
        <f t="shared" si="11"/>
        <v>2774.3250136147813</v>
      </c>
      <c r="G105" s="10">
        <f t="shared" si="8"/>
        <v>2774.3250136147813</v>
      </c>
    </row>
    <row r="106" spans="2:10" x14ac:dyDescent="0.25">
      <c r="B106" s="5">
        <f t="shared" si="9"/>
        <v>88</v>
      </c>
      <c r="C106" s="11">
        <f t="shared" si="6"/>
        <v>100350.99813149888</v>
      </c>
      <c r="D106" s="6">
        <f t="shared" si="7"/>
        <v>2854.4283912959681</v>
      </c>
      <c r="E106" s="14">
        <f t="shared" si="10"/>
        <v>2774.3250136147813</v>
      </c>
      <c r="F106" s="15">
        <f t="shared" si="11"/>
        <v>2939.2949636827097</v>
      </c>
      <c r="G106" s="10">
        <f t="shared" si="8"/>
        <v>2939.2949636827097</v>
      </c>
    </row>
    <row r="107" spans="2:10" x14ac:dyDescent="0.25">
      <c r="B107" s="5">
        <f t="shared" si="9"/>
        <v>89</v>
      </c>
      <c r="C107" s="11">
        <f t="shared" si="6"/>
        <v>106318.17900244167</v>
      </c>
      <c r="D107" s="6">
        <f t="shared" si="7"/>
        <v>3024.1615360694518</v>
      </c>
      <c r="E107" s="14">
        <f t="shared" si="10"/>
        <v>2939.2949636827097</v>
      </c>
      <c r="F107" s="15">
        <f t="shared" si="11"/>
        <v>3114.0745374579765</v>
      </c>
      <c r="G107" s="10">
        <f t="shared" si="8"/>
        <v>3114.0745374579765</v>
      </c>
    </row>
    <row r="108" spans="2:10" x14ac:dyDescent="0.25">
      <c r="B108" s="5">
        <f t="shared" si="9"/>
        <v>90</v>
      </c>
      <c r="C108" s="11">
        <f t="shared" si="6"/>
        <v>112640.1869125723</v>
      </c>
      <c r="D108" s="6">
        <f t="shared" si="7"/>
        <v>3203.9875388465011</v>
      </c>
      <c r="E108" s="14">
        <f t="shared" si="10"/>
        <v>3114.0745374579765</v>
      </c>
      <c r="F108" s="15">
        <f t="shared" si="11"/>
        <v>3299.2470455207194</v>
      </c>
      <c r="G108" s="10">
        <f t="shared" si="8"/>
        <v>3299.2470455207194</v>
      </c>
    </row>
    <row r="109" spans="2:10" x14ac:dyDescent="0.25">
      <c r="B109" s="5">
        <f t="shared" si="9"/>
        <v>91</v>
      </c>
      <c r="C109" s="11">
        <f t="shared" si="6"/>
        <v>119338.12097560328</v>
      </c>
      <c r="D109" s="6">
        <f t="shared" si="7"/>
        <v>3394.5065521949377</v>
      </c>
      <c r="E109" s="14">
        <f t="shared" si="10"/>
        <v>3299.2470455207194</v>
      </c>
      <c r="F109" s="15">
        <f t="shared" si="11"/>
        <v>3495.4304839031438</v>
      </c>
      <c r="G109" s="10">
        <f t="shared" si="8"/>
        <v>3495.4304839031438</v>
      </c>
    </row>
    <row r="110" spans="2:10" x14ac:dyDescent="0.25">
      <c r="B110" s="5">
        <f t="shared" si="9"/>
        <v>92</v>
      </c>
      <c r="C110" s="11">
        <f t="shared" si="6"/>
        <v>126434.33492383652</v>
      </c>
      <c r="D110" s="6">
        <f t="shared" si="7"/>
        <v>3596.3544156113499</v>
      </c>
      <c r="E110" s="14">
        <f t="shared" si="10"/>
        <v>3495.4304839031438</v>
      </c>
      <c r="F110" s="15">
        <f t="shared" si="11"/>
        <v>3703.279596593833</v>
      </c>
      <c r="G110" s="10">
        <f t="shared" si="8"/>
        <v>3703.279596593833</v>
      </c>
    </row>
    <row r="111" spans="2:10" x14ac:dyDescent="0.25">
      <c r="B111" s="5">
        <f t="shared" si="9"/>
        <v>93</v>
      </c>
      <c r="C111" s="11">
        <f t="shared" si="6"/>
        <v>133952.51171166735</v>
      </c>
      <c r="D111" s="6">
        <f t="shared" si="7"/>
        <v>3810.2047775763158</v>
      </c>
      <c r="E111" s="14">
        <f t="shared" si="10"/>
        <v>3703.279596593833</v>
      </c>
      <c r="F111" s="15">
        <f t="shared" si="11"/>
        <v>3923.4880606849456</v>
      </c>
      <c r="G111" s="10">
        <f t="shared" si="8"/>
        <v>3923.4880606849456</v>
      </c>
    </row>
    <row r="112" spans="2:10" x14ac:dyDescent="0.25">
      <c r="B112" s="5">
        <f t="shared" si="9"/>
        <v>94</v>
      </c>
      <c r="C112" s="11">
        <f t="shared" si="6"/>
        <v>141917.74255524288</v>
      </c>
      <c r="D112" s="6">
        <f t="shared" si="7"/>
        <v>4036.7713437935749</v>
      </c>
      <c r="E112" s="14">
        <f t="shared" si="10"/>
        <v>3923.4880606849456</v>
      </c>
      <c r="F112" s="15">
        <f t="shared" si="11"/>
        <v>4156.790801455023</v>
      </c>
      <c r="G112" s="10">
        <f t="shared" si="8"/>
        <v>4156.790801455023</v>
      </c>
    </row>
    <row r="113" spans="2:7" x14ac:dyDescent="0.25">
      <c r="B113" s="5">
        <f t="shared" si="9"/>
        <v>95</v>
      </c>
      <c r="C113" s="11">
        <f t="shared" si="6"/>
        <v>150356.61067206346</v>
      </c>
      <c r="D113" s="6">
        <f t="shared" si="7"/>
        <v>4276.8102591164716</v>
      </c>
      <c r="E113" s="14">
        <f t="shared" si="10"/>
        <v>4156.790801455023</v>
      </c>
      <c r="F113" s="15">
        <f t="shared" si="11"/>
        <v>4403.9664451137942</v>
      </c>
      <c r="G113" s="10">
        <f t="shared" si="8"/>
        <v>4403.9664451137942</v>
      </c>
    </row>
    <row r="114" spans="2:7" x14ac:dyDescent="0.25">
      <c r="B114" s="5">
        <f t="shared" si="9"/>
        <v>96</v>
      </c>
      <c r="C114" s="11">
        <f t="shared" si="6"/>
        <v>159297.28000000017</v>
      </c>
      <c r="D114" s="6">
        <f t="shared" si="7"/>
        <v>4531.1226311111159</v>
      </c>
      <c r="E114" s="14">
        <f t="shared" si="10"/>
        <v>4403.9664451137942</v>
      </c>
      <c r="F114" s="15">
        <f t="shared" si="11"/>
        <v>4665.8399173947655</v>
      </c>
      <c r="G114" s="10">
        <f t="shared" si="8"/>
        <v>4665.8399173947655</v>
      </c>
    </row>
    <row r="115" spans="2:7" x14ac:dyDescent="0.25">
      <c r="B115" s="5">
        <f t="shared" si="9"/>
        <v>97</v>
      </c>
      <c r="C115" s="11">
        <f t="shared" si="6"/>
        <v>168769.58919181925</v>
      </c>
      <c r="D115" s="6">
        <f t="shared" si="7"/>
        <v>4800.5572036784142</v>
      </c>
      <c r="E115" s="14">
        <f t="shared" si="10"/>
        <v>4665.8399173947655</v>
      </c>
      <c r="F115" s="15">
        <f t="shared" si="11"/>
        <v>4943.2851966681756</v>
      </c>
      <c r="G115" s="10">
        <f t="shared" si="8"/>
        <v>4943.2851966681756</v>
      </c>
    </row>
    <row r="116" spans="2:7" x14ac:dyDescent="0.25">
      <c r="B116" s="5">
        <f t="shared" si="9"/>
        <v>98</v>
      </c>
      <c r="C116" s="11">
        <f t="shared" si="6"/>
        <v>178805.15119891189</v>
      </c>
      <c r="D116" s="6">
        <f t="shared" si="7"/>
        <v>5086.0131896579378</v>
      </c>
      <c r="E116" s="14">
        <f t="shared" si="10"/>
        <v>4943.2851966681756</v>
      </c>
      <c r="F116" s="15">
        <f t="shared" si="11"/>
        <v>2543.0065948289689</v>
      </c>
      <c r="G116" s="10">
        <f t="shared" si="8"/>
        <v>2543.0065948289689</v>
      </c>
    </row>
  </sheetData>
  <conditionalFormatting sqref="B18:D18 F18">
    <cfRule type="expression" dxfId="8" priority="10">
      <formula>$B$18&lt;$B$9</formula>
    </cfRule>
  </conditionalFormatting>
  <conditionalFormatting sqref="B19:F46">
    <cfRule type="expression" dxfId="7" priority="9">
      <formula>$B19&lt;$B$9</formula>
    </cfRule>
  </conditionalFormatting>
  <conditionalFormatting sqref="B47:F75">
    <cfRule type="expression" dxfId="6" priority="8">
      <formula>$B47&lt;$B$9</formula>
    </cfRule>
  </conditionalFormatting>
  <conditionalFormatting sqref="B76:F81">
    <cfRule type="expression" dxfId="5" priority="7">
      <formula>$B76&lt;$B$9</formula>
    </cfRule>
  </conditionalFormatting>
  <conditionalFormatting sqref="B84:F99">
    <cfRule type="expression" dxfId="4" priority="5">
      <formula>$B84&lt;$B$9</formula>
    </cfRule>
  </conditionalFormatting>
  <conditionalFormatting sqref="B82:F83">
    <cfRule type="expression" dxfId="3" priority="6">
      <formula>$B82&lt;$B$9</formula>
    </cfRule>
  </conditionalFormatting>
  <conditionalFormatting sqref="B100:F107">
    <cfRule type="expression" dxfId="2" priority="4">
      <formula>$B100&lt;$B$9</formula>
    </cfRule>
  </conditionalFormatting>
  <conditionalFormatting sqref="B108:F116">
    <cfRule type="expression" dxfId="1" priority="3">
      <formula>$B108&lt;$B$9</formula>
    </cfRule>
  </conditionalFormatting>
  <conditionalFormatting sqref="E18">
    <cfRule type="expression" dxfId="0" priority="1">
      <formula>$B$18&lt;$B$9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40 Bands (44K) (LoSplit)</vt:lpstr>
      <vt:lpstr>57 Bands (44K) (HighSplit)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Phil Malone</cp:lastModifiedBy>
  <dcterms:created xsi:type="dcterms:W3CDTF">2020-07-17T10:56:46Z</dcterms:created>
  <dcterms:modified xsi:type="dcterms:W3CDTF">2021-12-08T03:10:21Z</dcterms:modified>
</cp:coreProperties>
</file>