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290" yWindow="2895" windowWidth="17280" windowHeight="89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" i="1" l="1"/>
  <c r="B57" i="1" s="1"/>
  <c r="B48" i="1"/>
  <c r="B49" i="1" s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18" i="1"/>
  <c r="B58" i="1" l="1"/>
  <c r="B50" i="1"/>
  <c r="B14" i="1"/>
  <c r="B11" i="1"/>
  <c r="C19" i="1" s="1"/>
  <c r="B13" i="1"/>
  <c r="B12" i="1"/>
  <c r="C56" i="1" l="1"/>
  <c r="D56" i="1" s="1"/>
  <c r="C49" i="1"/>
  <c r="D49" i="1" s="1"/>
  <c r="C48" i="1"/>
  <c r="D48" i="1" s="1"/>
  <c r="C57" i="1"/>
  <c r="D57" i="1" s="1"/>
  <c r="B59" i="1"/>
  <c r="C58" i="1"/>
  <c r="D58" i="1" s="1"/>
  <c r="B51" i="1"/>
  <c r="C50" i="1"/>
  <c r="D50" i="1" s="1"/>
  <c r="D19" i="1"/>
  <c r="C40" i="1"/>
  <c r="D40" i="1" s="1"/>
  <c r="C46" i="1"/>
  <c r="D46" i="1" s="1"/>
  <c r="C42" i="1"/>
  <c r="D42" i="1" s="1"/>
  <c r="C38" i="1"/>
  <c r="D38" i="1" s="1"/>
  <c r="C34" i="1"/>
  <c r="D34" i="1" s="1"/>
  <c r="C30" i="1"/>
  <c r="D30" i="1" s="1"/>
  <c r="C26" i="1"/>
  <c r="D26" i="1" s="1"/>
  <c r="C22" i="1"/>
  <c r="D22" i="1" s="1"/>
  <c r="C45" i="1"/>
  <c r="D45" i="1" s="1"/>
  <c r="C41" i="1"/>
  <c r="D41" i="1" s="1"/>
  <c r="C37" i="1"/>
  <c r="D37" i="1" s="1"/>
  <c r="C33" i="1"/>
  <c r="D33" i="1" s="1"/>
  <c r="C29" i="1"/>
  <c r="D29" i="1" s="1"/>
  <c r="C25" i="1"/>
  <c r="D25" i="1" s="1"/>
  <c r="C21" i="1"/>
  <c r="D21" i="1" s="1"/>
  <c r="C44" i="1"/>
  <c r="D44" i="1" s="1"/>
  <c r="C36" i="1"/>
  <c r="D36" i="1" s="1"/>
  <c r="C32" i="1"/>
  <c r="D32" i="1" s="1"/>
  <c r="C28" i="1"/>
  <c r="D28" i="1" s="1"/>
  <c r="C24" i="1"/>
  <c r="D24" i="1" s="1"/>
  <c r="C20" i="1"/>
  <c r="D20" i="1" s="1"/>
  <c r="C18" i="1"/>
  <c r="D18" i="1" s="1"/>
  <c r="C47" i="1"/>
  <c r="D47" i="1" s="1"/>
  <c r="C43" i="1"/>
  <c r="D43" i="1" s="1"/>
  <c r="C39" i="1"/>
  <c r="D39" i="1" s="1"/>
  <c r="C35" i="1"/>
  <c r="D35" i="1" s="1"/>
  <c r="C31" i="1"/>
  <c r="D31" i="1" s="1"/>
  <c r="C27" i="1"/>
  <c r="D27" i="1" s="1"/>
  <c r="C23" i="1"/>
  <c r="D23" i="1" s="1"/>
  <c r="C17" i="1"/>
  <c r="D17" i="1" s="1"/>
  <c r="F17" i="1" s="1"/>
  <c r="E18" i="1" l="1"/>
  <c r="H17" i="1"/>
  <c r="F56" i="1"/>
  <c r="E57" i="1" s="1"/>
  <c r="F49" i="1"/>
  <c r="E50" i="1" s="1"/>
  <c r="F57" i="1"/>
  <c r="E58" i="1" s="1"/>
  <c r="F48" i="1"/>
  <c r="E49" i="1" s="1"/>
  <c r="B60" i="1"/>
  <c r="C60" i="1" s="1"/>
  <c r="D60" i="1" s="1"/>
  <c r="C59" i="1"/>
  <c r="D59" i="1" s="1"/>
  <c r="F58" i="1" s="1"/>
  <c r="E59" i="1" s="1"/>
  <c r="B52" i="1"/>
  <c r="C51" i="1"/>
  <c r="D51" i="1" s="1"/>
  <c r="F50" i="1" s="1"/>
  <c r="E51" i="1" s="1"/>
  <c r="F18" i="1"/>
  <c r="H18" i="1" s="1"/>
  <c r="F19" i="1"/>
  <c r="H19" i="1" s="1"/>
  <c r="F38" i="1"/>
  <c r="H38" i="1" s="1"/>
  <c r="F20" i="1"/>
  <c r="H20" i="1" s="1"/>
  <c r="F39" i="1"/>
  <c r="H39" i="1" s="1"/>
  <c r="F24" i="1"/>
  <c r="H24" i="1" s="1"/>
  <c r="F46" i="1"/>
  <c r="E47" i="1" s="1"/>
  <c r="F36" i="1"/>
  <c r="H36" i="1" s="1"/>
  <c r="F28" i="1"/>
  <c r="H28" i="1" s="1"/>
  <c r="F34" i="1"/>
  <c r="H34" i="1" s="1"/>
  <c r="F31" i="1"/>
  <c r="H31" i="1" s="1"/>
  <c r="F47" i="1"/>
  <c r="E48" i="1" s="1"/>
  <c r="F21" i="1"/>
  <c r="H21" i="1" s="1"/>
  <c r="F22" i="1"/>
  <c r="H22" i="1" s="1"/>
  <c r="F25" i="1"/>
  <c r="H25" i="1" s="1"/>
  <c r="F23" i="1"/>
  <c r="H23" i="1" s="1"/>
  <c r="F29" i="1"/>
  <c r="H29" i="1" s="1"/>
  <c r="F30" i="1"/>
  <c r="H30" i="1" s="1"/>
  <c r="F27" i="1"/>
  <c r="H27" i="1" s="1"/>
  <c r="F32" i="1"/>
  <c r="H32" i="1" s="1"/>
  <c r="F33" i="1"/>
  <c r="H33" i="1" s="1"/>
  <c r="F37" i="1"/>
  <c r="H37" i="1" s="1"/>
  <c r="F26" i="1"/>
  <c r="H26" i="1" s="1"/>
  <c r="F35" i="1"/>
  <c r="H35" i="1" s="1"/>
  <c r="F40" i="1"/>
  <c r="H40" i="1" s="1"/>
  <c r="F41" i="1"/>
  <c r="H41" i="1" s="1"/>
  <c r="F42" i="1"/>
  <c r="F43" i="1"/>
  <c r="E44" i="1" s="1"/>
  <c r="F44" i="1"/>
  <c r="E45" i="1" s="1"/>
  <c r="F45" i="1"/>
  <c r="E46" i="1" s="1"/>
  <c r="E42" i="1" l="1"/>
  <c r="E38" i="1"/>
  <c r="E31" i="1"/>
  <c r="E23" i="1"/>
  <c r="E35" i="1"/>
  <c r="E25" i="1"/>
  <c r="E20" i="1"/>
  <c r="E41" i="1"/>
  <c r="E34" i="1"/>
  <c r="E30" i="1"/>
  <c r="E22" i="1"/>
  <c r="E29" i="1"/>
  <c r="E40" i="1"/>
  <c r="E19" i="1"/>
  <c r="E36" i="1"/>
  <c r="E33" i="1"/>
  <c r="E24" i="1"/>
  <c r="E37" i="1"/>
  <c r="E21" i="1"/>
  <c r="E43" i="1"/>
  <c r="E27" i="1"/>
  <c r="E28" i="1"/>
  <c r="E26" i="1"/>
  <c r="E32" i="1"/>
  <c r="E39" i="1"/>
  <c r="F60" i="1"/>
  <c r="F59" i="1"/>
  <c r="E60" i="1" s="1"/>
  <c r="B53" i="1"/>
  <c r="C52" i="1"/>
  <c r="D52" i="1" s="1"/>
  <c r="F51" i="1" s="1"/>
  <c r="E52" i="1" s="1"/>
  <c r="B54" i="1" l="1"/>
  <c r="C53" i="1"/>
  <c r="D53" i="1" s="1"/>
  <c r="F52" i="1" s="1"/>
  <c r="E53" i="1" s="1"/>
  <c r="B55" i="1" l="1"/>
  <c r="C55" i="1" s="1"/>
  <c r="D55" i="1" s="1"/>
  <c r="C54" i="1"/>
  <c r="D54" i="1" s="1"/>
  <c r="F53" i="1" s="1"/>
  <c r="E54" i="1" s="1"/>
  <c r="F55" i="1" l="1"/>
  <c r="E56" i="1" s="1"/>
  <c r="F54" i="1"/>
  <c r="E55" i="1" s="1"/>
</calcChain>
</file>

<file path=xl/sharedStrings.xml><?xml version="1.0" encoding="utf-8"?>
<sst xmlns="http://schemas.openxmlformats.org/spreadsheetml/2006/main" count="31" uniqueCount="27">
  <si>
    <t>Sample Rate</t>
  </si>
  <si>
    <t>Hz</t>
  </si>
  <si>
    <t>Nyquist frequency</t>
  </si>
  <si>
    <t>Number of samples per second, dependent on ADC sample rate</t>
  </si>
  <si>
    <t>Width of each frequency bin</t>
  </si>
  <si>
    <t>Number of useable bins</t>
  </si>
  <si>
    <t>Number of samples</t>
  </si>
  <si>
    <t>Number of bands</t>
  </si>
  <si>
    <t>Number of bands to display</t>
  </si>
  <si>
    <t>Lowest frequency band</t>
  </si>
  <si>
    <t>Frequency mulitplier per band</t>
  </si>
  <si>
    <t>Center of lowest required band. Very low frequencies do not work well.</t>
  </si>
  <si>
    <t>Bin width</t>
  </si>
  <si>
    <t>Band</t>
  </si>
  <si>
    <t>Frequency</t>
  </si>
  <si>
    <t>Low bin</t>
  </si>
  <si>
    <t>High bin</t>
  </si>
  <si>
    <t>Highest frequency band</t>
  </si>
  <si>
    <t>Must be power of 2 for MCU FFT libraries, bigger = more bins so more bands, but slower</t>
  </si>
  <si>
    <t>Maximum frequency which can be detected</t>
  </si>
  <si>
    <t>We get useable (positive) values only for ((samples/2) -1) bins</t>
  </si>
  <si>
    <t>VU Meter FFT calculator</t>
  </si>
  <si>
    <t>Center bin</t>
  </si>
  <si>
    <t>What to multiply each band by to get the next band to give an exponential increase</t>
  </si>
  <si>
    <t>Complete the numbers in the green box. The table below will highlight in yellow showing your bands, and the low and high bin values to use in your code.</t>
  </si>
  <si>
    <t>These values will give you a good starting point, but you may want to calibrate your bin numbers using a tone generator.</t>
  </si>
  <si>
    <t>Center of highest required band. Set this to below the Nyquist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</si>
</sst>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" fontId="0" fillId="0" borderId="5" xfId="0" applyNumberFormat="1" applyBorder="1"/>
    <xf numFmtId="0" fontId="0" fillId="0" borderId="4" xfId="0" applyBorder="1"/>
    <xf numFmtId="1" fontId="0" fillId="0" borderId="0" xfId="0" applyNumberForma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ill="1" applyBorder="1"/>
  </cellXfs>
  <cellStyles count="1">
    <cellStyle name="Normal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7" workbookViewId="0">
      <selection activeCell="A19" sqref="A19"/>
    </sheetView>
  </sheetViews>
  <sheetFormatPr defaultRowHeight="15" x14ac:dyDescent="0.25"/>
  <cols>
    <col min="1" max="1" width="25.42578125" bestFit="1" customWidth="1"/>
    <col min="3" max="3" width="10.7109375" customWidth="1"/>
    <col min="4" max="4" width="11.5703125" customWidth="1"/>
    <col min="5" max="6" width="12" bestFit="1" customWidth="1"/>
  </cols>
  <sheetData>
    <row r="1" spans="1:6" ht="23.45" x14ac:dyDescent="0.45">
      <c r="A1" s="1" t="s">
        <v>21</v>
      </c>
    </row>
    <row r="2" spans="1:6" ht="15" customHeight="1" x14ac:dyDescent="0.3">
      <c r="A2" t="s">
        <v>24</v>
      </c>
    </row>
    <row r="3" spans="1:6" ht="15" customHeight="1" x14ac:dyDescent="0.3">
      <c r="A3" t="s">
        <v>25</v>
      </c>
    </row>
    <row r="4" spans="1:6" thickBot="1" x14ac:dyDescent="0.35"/>
    <row r="5" spans="1:6" ht="14.45" x14ac:dyDescent="0.3">
      <c r="A5" t="s">
        <v>0</v>
      </c>
      <c r="B5" s="2">
        <v>32000</v>
      </c>
      <c r="C5" t="s">
        <v>1</v>
      </c>
      <c r="D5" t="s">
        <v>3</v>
      </c>
    </row>
    <row r="6" spans="1:6" ht="14.45" x14ac:dyDescent="0.3">
      <c r="A6" t="s">
        <v>9</v>
      </c>
      <c r="B6" s="3">
        <v>55</v>
      </c>
      <c r="C6" t="s">
        <v>1</v>
      </c>
      <c r="D6" t="s">
        <v>11</v>
      </c>
    </row>
    <row r="7" spans="1:6" ht="14.45" x14ac:dyDescent="0.3">
      <c r="A7" t="s">
        <v>17</v>
      </c>
      <c r="B7" s="3">
        <v>14080</v>
      </c>
      <c r="C7" t="s">
        <v>1</v>
      </c>
      <c r="D7" t="s">
        <v>26</v>
      </c>
    </row>
    <row r="8" spans="1:6" ht="14.45" x14ac:dyDescent="0.3">
      <c r="A8" t="s">
        <v>6</v>
      </c>
      <c r="B8" s="3">
        <v>1024</v>
      </c>
      <c r="D8" t="s">
        <v>18</v>
      </c>
    </row>
    <row r="9" spans="1:6" thickBot="1" x14ac:dyDescent="0.35">
      <c r="A9" t="s">
        <v>7</v>
      </c>
      <c r="B9" s="4">
        <v>25</v>
      </c>
      <c r="D9" t="s">
        <v>8</v>
      </c>
    </row>
    <row r="11" spans="1:6" ht="14.45" x14ac:dyDescent="0.3">
      <c r="A11" t="s">
        <v>10</v>
      </c>
      <c r="B11" s="11">
        <f>POWER(B7/B6,1/(B9-1))</f>
        <v>1.2599210498948732</v>
      </c>
      <c r="D11" t="s">
        <v>23</v>
      </c>
    </row>
    <row r="12" spans="1:6" ht="14.45" x14ac:dyDescent="0.3">
      <c r="A12" t="s">
        <v>2</v>
      </c>
      <c r="B12">
        <f>B5/2</f>
        <v>16000</v>
      </c>
      <c r="C12" t="s">
        <v>1</v>
      </c>
      <c r="D12" t="s">
        <v>19</v>
      </c>
    </row>
    <row r="13" spans="1:6" ht="14.45" x14ac:dyDescent="0.3">
      <c r="A13" t="s">
        <v>12</v>
      </c>
      <c r="B13">
        <f>B5/B8</f>
        <v>31.25</v>
      </c>
      <c r="C13" t="s">
        <v>1</v>
      </c>
      <c r="D13" t="s">
        <v>4</v>
      </c>
    </row>
    <row r="14" spans="1:6" ht="14.45" x14ac:dyDescent="0.3">
      <c r="A14" t="s">
        <v>5</v>
      </c>
      <c r="B14">
        <f>B8/2-1</f>
        <v>511</v>
      </c>
      <c r="D14" t="s">
        <v>20</v>
      </c>
    </row>
    <row r="15" spans="1:6" thickBot="1" x14ac:dyDescent="0.35"/>
    <row r="16" spans="1:6" thickBot="1" x14ac:dyDescent="0.35">
      <c r="B16" s="8" t="s">
        <v>13</v>
      </c>
      <c r="C16" s="9" t="s">
        <v>14</v>
      </c>
      <c r="D16" s="9" t="s">
        <v>22</v>
      </c>
      <c r="E16" s="9" t="s">
        <v>15</v>
      </c>
      <c r="F16" s="10" t="s">
        <v>16</v>
      </c>
    </row>
    <row r="17" spans="2:9" ht="14.45" x14ac:dyDescent="0.3">
      <c r="B17" s="6">
        <v>0</v>
      </c>
      <c r="C17" s="7">
        <f t="shared" ref="C17:C49" si="0">$B$6*POWER($B$11,B17)</f>
        <v>55</v>
      </c>
      <c r="D17" s="7">
        <f t="shared" ref="D17:D49" si="1">C17/$B$13</f>
        <v>1.76</v>
      </c>
      <c r="E17" s="7">
        <v>0</v>
      </c>
      <c r="F17" s="5">
        <f>((D18-D17)/2)+D17</f>
        <v>1.9887305239074884</v>
      </c>
      <c r="H17" s="5">
        <f>F17</f>
        <v>1.9887305239074884</v>
      </c>
      <c r="I17">
        <v>1</v>
      </c>
    </row>
    <row r="18" spans="2:9" x14ac:dyDescent="0.25">
      <c r="B18" s="6">
        <f>B17+1</f>
        <v>1</v>
      </c>
      <c r="C18" s="7">
        <f t="shared" si="0"/>
        <v>69.295657744218019</v>
      </c>
      <c r="D18" s="7">
        <f t="shared" si="1"/>
        <v>2.2174610478149765</v>
      </c>
      <c r="E18" s="7">
        <f>F17</f>
        <v>1.9887305239074884</v>
      </c>
      <c r="F18" s="5">
        <f>((D19-D18)/2)+D18</f>
        <v>2.5056434496395039</v>
      </c>
      <c r="H18" s="5">
        <f t="shared" ref="H18:H41" si="2">F18</f>
        <v>2.5056434496395039</v>
      </c>
      <c r="I18">
        <v>2</v>
      </c>
    </row>
    <row r="19" spans="2:9" x14ac:dyDescent="0.25">
      <c r="B19" s="6">
        <f t="shared" ref="B19:B49" si="3">B18+1</f>
        <v>2</v>
      </c>
      <c r="C19" s="7">
        <f t="shared" si="0"/>
        <v>87.307057858250971</v>
      </c>
      <c r="D19" s="7">
        <f t="shared" si="1"/>
        <v>2.7938258514640313</v>
      </c>
      <c r="E19" s="7">
        <f t="shared" ref="E19:E49" si="4">F18</f>
        <v>2.5056434496395039</v>
      </c>
      <c r="F19" s="5">
        <f t="shared" ref="F19:J49" si="5">((D20-D19)/2)+D19</f>
        <v>3.1569129257320157</v>
      </c>
      <c r="H19" s="5">
        <f t="shared" si="2"/>
        <v>3.1569129257320157</v>
      </c>
      <c r="I19">
        <v>3</v>
      </c>
    </row>
    <row r="20" spans="2:9" x14ac:dyDescent="0.25">
      <c r="B20" s="6">
        <f t="shared" si="3"/>
        <v>3</v>
      </c>
      <c r="C20" s="7">
        <f t="shared" si="0"/>
        <v>110</v>
      </c>
      <c r="D20" s="7">
        <f t="shared" si="1"/>
        <v>3.52</v>
      </c>
      <c r="E20" s="7">
        <f t="shared" si="4"/>
        <v>3.1569129257320157</v>
      </c>
      <c r="F20" s="5">
        <f t="shared" si="5"/>
        <v>3.9774610478149768</v>
      </c>
      <c r="H20" s="5">
        <f t="shared" si="2"/>
        <v>3.9774610478149768</v>
      </c>
      <c r="I20">
        <v>4</v>
      </c>
    </row>
    <row r="21" spans="2:9" x14ac:dyDescent="0.25">
      <c r="B21" s="6">
        <f t="shared" si="3"/>
        <v>4</v>
      </c>
      <c r="C21" s="7">
        <f t="shared" si="0"/>
        <v>138.59131548843607</v>
      </c>
      <c r="D21" s="7">
        <f t="shared" si="1"/>
        <v>4.434922095629954</v>
      </c>
      <c r="E21" s="7">
        <f t="shared" si="4"/>
        <v>3.9774610478149768</v>
      </c>
      <c r="F21" s="5">
        <f t="shared" si="5"/>
        <v>5.0112868992790087</v>
      </c>
      <c r="H21" s="5">
        <f t="shared" si="2"/>
        <v>5.0112868992790087</v>
      </c>
      <c r="I21">
        <v>5</v>
      </c>
    </row>
    <row r="22" spans="2:9" x14ac:dyDescent="0.25">
      <c r="B22" s="6">
        <f t="shared" si="3"/>
        <v>5</v>
      </c>
      <c r="C22" s="7">
        <f t="shared" si="0"/>
        <v>174.61411571650197</v>
      </c>
      <c r="D22" s="7">
        <f t="shared" si="1"/>
        <v>5.5876517029280635</v>
      </c>
      <c r="E22" s="7">
        <f t="shared" si="4"/>
        <v>5.0112868992790087</v>
      </c>
      <c r="F22" s="5">
        <f t="shared" si="5"/>
        <v>6.3138258514640331</v>
      </c>
      <c r="H22" s="5">
        <f t="shared" si="2"/>
        <v>6.3138258514640331</v>
      </c>
      <c r="I22">
        <v>6</v>
      </c>
    </row>
    <row r="23" spans="2:9" x14ac:dyDescent="0.25">
      <c r="B23" s="6">
        <f t="shared" si="3"/>
        <v>6</v>
      </c>
      <c r="C23" s="7">
        <f t="shared" si="0"/>
        <v>220.00000000000006</v>
      </c>
      <c r="D23" s="7">
        <f t="shared" si="1"/>
        <v>7.0400000000000018</v>
      </c>
      <c r="E23" s="7">
        <f t="shared" si="4"/>
        <v>6.3138258514640331</v>
      </c>
      <c r="F23" s="5">
        <f t="shared" si="5"/>
        <v>7.9549220956299553</v>
      </c>
      <c r="H23" s="5">
        <f t="shared" si="2"/>
        <v>7.9549220956299553</v>
      </c>
      <c r="I23">
        <v>8</v>
      </c>
    </row>
    <row r="24" spans="2:9" x14ac:dyDescent="0.25">
      <c r="B24" s="6">
        <f t="shared" si="3"/>
        <v>7</v>
      </c>
      <c r="C24" s="7">
        <f t="shared" si="0"/>
        <v>277.18263097687213</v>
      </c>
      <c r="D24" s="7">
        <f t="shared" si="1"/>
        <v>8.869844191259908</v>
      </c>
      <c r="E24" s="7">
        <f t="shared" si="4"/>
        <v>7.9549220956299553</v>
      </c>
      <c r="F24" s="5">
        <f t="shared" si="5"/>
        <v>10.022573798558017</v>
      </c>
      <c r="H24" s="5">
        <f t="shared" si="2"/>
        <v>10.022573798558017</v>
      </c>
      <c r="I24">
        <v>10</v>
      </c>
    </row>
    <row r="25" spans="2:9" x14ac:dyDescent="0.25">
      <c r="B25" s="6">
        <f t="shared" si="3"/>
        <v>8</v>
      </c>
      <c r="C25" s="7">
        <f t="shared" si="0"/>
        <v>349.228231433004</v>
      </c>
      <c r="D25" s="7">
        <f t="shared" si="1"/>
        <v>11.175303405856129</v>
      </c>
      <c r="E25" s="7">
        <f t="shared" si="4"/>
        <v>10.022573798558017</v>
      </c>
      <c r="F25" s="5">
        <f t="shared" si="5"/>
        <v>12.627651702928066</v>
      </c>
      <c r="H25" s="5">
        <f t="shared" si="2"/>
        <v>12.627651702928066</v>
      </c>
      <c r="I25">
        <v>13</v>
      </c>
    </row>
    <row r="26" spans="2:9" x14ac:dyDescent="0.25">
      <c r="B26" s="6">
        <f t="shared" si="3"/>
        <v>9</v>
      </c>
      <c r="C26" s="7">
        <f t="shared" si="0"/>
        <v>440.00000000000017</v>
      </c>
      <c r="D26" s="7">
        <f t="shared" si="1"/>
        <v>14.080000000000005</v>
      </c>
      <c r="E26" s="7">
        <f t="shared" si="4"/>
        <v>12.627651702928066</v>
      </c>
      <c r="F26" s="5">
        <f t="shared" si="5"/>
        <v>15.909844191259912</v>
      </c>
      <c r="H26" s="5">
        <f t="shared" si="2"/>
        <v>15.909844191259912</v>
      </c>
      <c r="I26">
        <v>16</v>
      </c>
    </row>
    <row r="27" spans="2:9" x14ac:dyDescent="0.25">
      <c r="B27" s="6">
        <f t="shared" si="3"/>
        <v>10</v>
      </c>
      <c r="C27" s="7">
        <f t="shared" si="0"/>
        <v>554.36526195374438</v>
      </c>
      <c r="D27" s="7">
        <f t="shared" si="1"/>
        <v>17.739688382519819</v>
      </c>
      <c r="E27" s="7">
        <f t="shared" si="4"/>
        <v>15.909844191259912</v>
      </c>
      <c r="F27" s="5">
        <f t="shared" si="5"/>
        <v>20.045147597116038</v>
      </c>
      <c r="H27" s="5">
        <f t="shared" si="2"/>
        <v>20.045147597116038</v>
      </c>
      <c r="I27">
        <v>20</v>
      </c>
    </row>
    <row r="28" spans="2:9" x14ac:dyDescent="0.25">
      <c r="B28" s="6">
        <f t="shared" si="3"/>
        <v>11</v>
      </c>
      <c r="C28" s="7">
        <f t="shared" si="0"/>
        <v>698.456462866008</v>
      </c>
      <c r="D28" s="7">
        <f t="shared" si="1"/>
        <v>22.350606811712257</v>
      </c>
      <c r="E28" s="7">
        <f t="shared" si="4"/>
        <v>20.045147597116038</v>
      </c>
      <c r="F28" s="5">
        <f t="shared" si="5"/>
        <v>25.255303405856132</v>
      </c>
      <c r="H28" s="5">
        <f t="shared" si="2"/>
        <v>25.255303405856132</v>
      </c>
      <c r="I28">
        <v>25</v>
      </c>
    </row>
    <row r="29" spans="2:9" x14ac:dyDescent="0.25">
      <c r="B29" s="6">
        <f t="shared" si="3"/>
        <v>12</v>
      </c>
      <c r="C29" s="7">
        <f t="shared" si="0"/>
        <v>880.00000000000034</v>
      </c>
      <c r="D29" s="7">
        <f t="shared" si="1"/>
        <v>28.160000000000011</v>
      </c>
      <c r="E29" s="7">
        <f t="shared" si="4"/>
        <v>25.255303405856132</v>
      </c>
      <c r="F29" s="5">
        <f t="shared" si="5"/>
        <v>31.819688382519828</v>
      </c>
      <c r="H29" s="5">
        <f t="shared" si="2"/>
        <v>31.819688382519828</v>
      </c>
      <c r="I29">
        <v>32</v>
      </c>
    </row>
    <row r="30" spans="2:9" x14ac:dyDescent="0.25">
      <c r="B30" s="6">
        <f t="shared" si="3"/>
        <v>13</v>
      </c>
      <c r="C30" s="7">
        <f t="shared" si="0"/>
        <v>1108.730523907489</v>
      </c>
      <c r="D30" s="7">
        <f t="shared" si="1"/>
        <v>35.479376765039646</v>
      </c>
      <c r="E30" s="7">
        <f t="shared" si="4"/>
        <v>31.819688382519828</v>
      </c>
      <c r="F30" s="5">
        <f t="shared" si="5"/>
        <v>40.090295194232084</v>
      </c>
      <c r="H30" s="5">
        <f t="shared" si="2"/>
        <v>40.090295194232084</v>
      </c>
      <c r="I30">
        <v>40</v>
      </c>
    </row>
    <row r="31" spans="2:9" x14ac:dyDescent="0.25">
      <c r="B31" s="6">
        <f t="shared" si="3"/>
        <v>14</v>
      </c>
      <c r="C31" s="7">
        <f t="shared" si="0"/>
        <v>1396.9129257320164</v>
      </c>
      <c r="D31" s="7">
        <f t="shared" si="1"/>
        <v>44.701213623424529</v>
      </c>
      <c r="E31" s="7">
        <f t="shared" si="4"/>
        <v>40.090295194232084</v>
      </c>
      <c r="F31" s="5">
        <f t="shared" si="5"/>
        <v>50.510606811712279</v>
      </c>
      <c r="H31" s="5">
        <f t="shared" si="2"/>
        <v>50.510606811712279</v>
      </c>
      <c r="I31">
        <v>51</v>
      </c>
    </row>
    <row r="32" spans="2:9" x14ac:dyDescent="0.25">
      <c r="B32" s="6">
        <f t="shared" si="3"/>
        <v>15</v>
      </c>
      <c r="C32" s="7">
        <f t="shared" si="0"/>
        <v>1760.0000000000007</v>
      </c>
      <c r="D32" s="7">
        <f t="shared" si="1"/>
        <v>56.320000000000022</v>
      </c>
      <c r="E32" s="7">
        <f t="shared" si="4"/>
        <v>50.510606811712279</v>
      </c>
      <c r="F32" s="5">
        <f t="shared" si="5"/>
        <v>63.639376765039664</v>
      </c>
      <c r="H32" s="5">
        <f t="shared" si="2"/>
        <v>63.639376765039664</v>
      </c>
      <c r="I32">
        <v>64</v>
      </c>
    </row>
    <row r="33" spans="2:9" x14ac:dyDescent="0.25">
      <c r="B33" s="6">
        <f t="shared" si="3"/>
        <v>16</v>
      </c>
      <c r="C33" s="7">
        <f t="shared" si="0"/>
        <v>2217.4610478149784</v>
      </c>
      <c r="D33" s="7">
        <f t="shared" si="1"/>
        <v>70.958753530079306</v>
      </c>
      <c r="E33" s="7">
        <f t="shared" si="4"/>
        <v>63.639376765039664</v>
      </c>
      <c r="F33" s="5">
        <f t="shared" si="5"/>
        <v>80.180590388464196</v>
      </c>
      <c r="H33" s="5">
        <f t="shared" si="2"/>
        <v>80.180590388464196</v>
      </c>
      <c r="I33">
        <v>80</v>
      </c>
    </row>
    <row r="34" spans="2:9" x14ac:dyDescent="0.25">
      <c r="B34" s="6">
        <f t="shared" si="3"/>
        <v>17</v>
      </c>
      <c r="C34" s="7">
        <f t="shared" si="0"/>
        <v>2793.8258514640333</v>
      </c>
      <c r="D34" s="7">
        <f t="shared" si="1"/>
        <v>89.402427246849072</v>
      </c>
      <c r="E34" s="7">
        <f t="shared" si="4"/>
        <v>80.180590388464196</v>
      </c>
      <c r="F34" s="5">
        <f t="shared" si="5"/>
        <v>101.02121362342459</v>
      </c>
      <c r="H34" s="5">
        <f t="shared" si="2"/>
        <v>101.02121362342459</v>
      </c>
      <c r="I34">
        <v>101</v>
      </c>
    </row>
    <row r="35" spans="2:9" x14ac:dyDescent="0.25">
      <c r="B35" s="6">
        <f t="shared" si="3"/>
        <v>18</v>
      </c>
      <c r="C35" s="7">
        <f t="shared" si="0"/>
        <v>3520.0000000000032</v>
      </c>
      <c r="D35" s="7">
        <f t="shared" si="1"/>
        <v>112.6400000000001</v>
      </c>
      <c r="E35" s="7">
        <f t="shared" si="4"/>
        <v>101.02121362342459</v>
      </c>
      <c r="F35" s="5">
        <f t="shared" si="5"/>
        <v>127.27875353007936</v>
      </c>
      <c r="H35" s="5">
        <f t="shared" si="2"/>
        <v>127.27875353007936</v>
      </c>
      <c r="I35">
        <v>128</v>
      </c>
    </row>
    <row r="36" spans="2:9" x14ac:dyDescent="0.25">
      <c r="B36" s="6">
        <f t="shared" si="3"/>
        <v>19</v>
      </c>
      <c r="C36" s="7">
        <f t="shared" si="0"/>
        <v>4434.9220956299569</v>
      </c>
      <c r="D36" s="7">
        <f t="shared" si="1"/>
        <v>141.91750706015861</v>
      </c>
      <c r="E36" s="7">
        <f t="shared" si="4"/>
        <v>127.27875353007936</v>
      </c>
      <c r="F36" s="5">
        <f t="shared" si="5"/>
        <v>160.36118077692839</v>
      </c>
      <c r="H36" s="5">
        <f t="shared" si="2"/>
        <v>160.36118077692839</v>
      </c>
      <c r="I36">
        <v>161</v>
      </c>
    </row>
    <row r="37" spans="2:9" x14ac:dyDescent="0.25">
      <c r="B37" s="6">
        <f t="shared" si="3"/>
        <v>20</v>
      </c>
      <c r="C37" s="7">
        <f t="shared" si="0"/>
        <v>5587.6517029280676</v>
      </c>
      <c r="D37" s="7">
        <f t="shared" si="1"/>
        <v>178.80485449369817</v>
      </c>
      <c r="E37" s="7">
        <f t="shared" si="4"/>
        <v>160.36118077692839</v>
      </c>
      <c r="F37" s="5">
        <f t="shared" si="5"/>
        <v>202.04242724684917</v>
      </c>
      <c r="H37" s="5">
        <f t="shared" si="2"/>
        <v>202.04242724684917</v>
      </c>
      <c r="I37">
        <v>203</v>
      </c>
    </row>
    <row r="38" spans="2:9" x14ac:dyDescent="0.25">
      <c r="B38" s="6">
        <f t="shared" si="3"/>
        <v>21</v>
      </c>
      <c r="C38" s="7">
        <f t="shared" si="0"/>
        <v>7040.0000000000064</v>
      </c>
      <c r="D38" s="7">
        <f t="shared" si="1"/>
        <v>225.2800000000002</v>
      </c>
      <c r="E38" s="7">
        <f t="shared" si="4"/>
        <v>202.04242724684917</v>
      </c>
      <c r="F38" s="5">
        <f t="shared" si="5"/>
        <v>254.55750706015874</v>
      </c>
      <c r="H38" s="5">
        <f t="shared" si="2"/>
        <v>254.55750706015874</v>
      </c>
      <c r="I38">
        <v>256</v>
      </c>
    </row>
    <row r="39" spans="2:9" x14ac:dyDescent="0.25">
      <c r="B39" s="6">
        <f t="shared" si="3"/>
        <v>22</v>
      </c>
      <c r="C39" s="7">
        <f t="shared" si="0"/>
        <v>8869.8441912599155</v>
      </c>
      <c r="D39" s="7">
        <f t="shared" si="1"/>
        <v>283.83501412031728</v>
      </c>
      <c r="E39" s="7">
        <f t="shared" si="4"/>
        <v>254.55750706015874</v>
      </c>
      <c r="F39" s="5">
        <f t="shared" si="5"/>
        <v>320.72236155385679</v>
      </c>
      <c r="H39" s="5">
        <f t="shared" si="2"/>
        <v>320.72236155385679</v>
      </c>
      <c r="I39">
        <v>322</v>
      </c>
    </row>
    <row r="40" spans="2:9" x14ac:dyDescent="0.25">
      <c r="B40" s="6">
        <f t="shared" si="3"/>
        <v>23</v>
      </c>
      <c r="C40" s="7">
        <f t="shared" si="0"/>
        <v>11175.303405856135</v>
      </c>
      <c r="D40" s="7">
        <f t="shared" si="1"/>
        <v>357.60970898739635</v>
      </c>
      <c r="E40" s="7">
        <f t="shared" si="4"/>
        <v>320.72236155385679</v>
      </c>
      <c r="F40" s="5">
        <f t="shared" si="5"/>
        <v>404.08485449369846</v>
      </c>
      <c r="H40" s="5">
        <f t="shared" si="2"/>
        <v>404.08485449369846</v>
      </c>
      <c r="I40">
        <v>406</v>
      </c>
    </row>
    <row r="41" spans="2:9" x14ac:dyDescent="0.25">
      <c r="B41" s="6">
        <f t="shared" si="3"/>
        <v>24</v>
      </c>
      <c r="C41" s="7">
        <f t="shared" si="0"/>
        <v>14080.000000000016</v>
      </c>
      <c r="D41" s="7">
        <f t="shared" si="1"/>
        <v>450.56000000000051</v>
      </c>
      <c r="E41" s="7">
        <f t="shared" si="4"/>
        <v>404.08485449369846</v>
      </c>
      <c r="F41" s="5">
        <f t="shared" si="5"/>
        <v>509.1150141203176</v>
      </c>
      <c r="H41" s="5">
        <f t="shared" si="2"/>
        <v>509.1150141203176</v>
      </c>
      <c r="I41">
        <v>512</v>
      </c>
    </row>
    <row r="42" spans="2:9" x14ac:dyDescent="0.25">
      <c r="B42" s="6">
        <f t="shared" si="3"/>
        <v>25</v>
      </c>
      <c r="C42" s="7">
        <f t="shared" si="0"/>
        <v>17739.688382519835</v>
      </c>
      <c r="D42" s="7">
        <f t="shared" si="1"/>
        <v>567.67002824063468</v>
      </c>
      <c r="E42" s="7">
        <f t="shared" si="4"/>
        <v>509.1150141203176</v>
      </c>
      <c r="F42" s="5">
        <f t="shared" si="5"/>
        <v>641.44472310771368</v>
      </c>
    </row>
    <row r="43" spans="2:9" x14ac:dyDescent="0.25">
      <c r="B43" s="6">
        <f t="shared" si="3"/>
        <v>26</v>
      </c>
      <c r="C43" s="7">
        <f t="shared" si="0"/>
        <v>22350.60681171227</v>
      </c>
      <c r="D43" s="7">
        <f t="shared" si="1"/>
        <v>715.21941797479269</v>
      </c>
      <c r="E43" s="7">
        <f t="shared" si="4"/>
        <v>641.44472310771368</v>
      </c>
      <c r="F43" s="5">
        <f t="shared" si="5"/>
        <v>808.16970898739692</v>
      </c>
    </row>
    <row r="44" spans="2:9" x14ac:dyDescent="0.25">
      <c r="B44" s="6">
        <f t="shared" si="3"/>
        <v>27</v>
      </c>
      <c r="C44" s="7">
        <f t="shared" si="0"/>
        <v>28160.000000000033</v>
      </c>
      <c r="D44" s="7">
        <f t="shared" si="1"/>
        <v>901.12000000000103</v>
      </c>
      <c r="E44" s="7">
        <f t="shared" si="4"/>
        <v>808.16970898739692</v>
      </c>
      <c r="F44" s="5">
        <f t="shared" si="5"/>
        <v>1018.2300282406352</v>
      </c>
    </row>
    <row r="45" spans="2:9" x14ac:dyDescent="0.25">
      <c r="B45" s="6">
        <f t="shared" si="3"/>
        <v>28</v>
      </c>
      <c r="C45" s="7">
        <f t="shared" si="0"/>
        <v>35479.376765039669</v>
      </c>
      <c r="D45" s="7">
        <f t="shared" si="1"/>
        <v>1135.3400564812694</v>
      </c>
      <c r="E45" s="7">
        <f t="shared" si="4"/>
        <v>1018.2300282406352</v>
      </c>
      <c r="F45" s="5">
        <f t="shared" si="5"/>
        <v>1282.8894462154276</v>
      </c>
    </row>
    <row r="46" spans="2:9" x14ac:dyDescent="0.25">
      <c r="B46" s="6">
        <f t="shared" si="3"/>
        <v>29</v>
      </c>
      <c r="C46" s="7">
        <f t="shared" si="0"/>
        <v>44701.213623424555</v>
      </c>
      <c r="D46" s="7">
        <f t="shared" si="1"/>
        <v>1430.4388359495858</v>
      </c>
      <c r="E46" s="7">
        <f t="shared" si="4"/>
        <v>1282.8894462154276</v>
      </c>
      <c r="F46" s="5">
        <f t="shared" si="5"/>
        <v>1616.3394179747941</v>
      </c>
    </row>
    <row r="47" spans="2:9" x14ac:dyDescent="0.25">
      <c r="B47" s="6">
        <f t="shared" si="3"/>
        <v>30</v>
      </c>
      <c r="C47" s="7">
        <f t="shared" si="0"/>
        <v>56320.000000000073</v>
      </c>
      <c r="D47" s="7">
        <f t="shared" si="1"/>
        <v>1802.2400000000023</v>
      </c>
      <c r="E47" s="7">
        <f t="shared" si="4"/>
        <v>1616.3394179747941</v>
      </c>
      <c r="F47" s="5">
        <f t="shared" si="5"/>
        <v>2036.4600564812704</v>
      </c>
    </row>
    <row r="48" spans="2:9" x14ac:dyDescent="0.25">
      <c r="B48" s="6">
        <f t="shared" ref="B48:B55" si="6">B47+1</f>
        <v>31</v>
      </c>
      <c r="C48" s="7">
        <f t="shared" ref="C48:C55" si="7">$B$6*POWER($B$11,B48)</f>
        <v>70958.753530079339</v>
      </c>
      <c r="D48" s="7">
        <f t="shared" ref="D48:D55" si="8">C48/$B$13</f>
        <v>2270.6801129625387</v>
      </c>
      <c r="E48" s="7">
        <f t="shared" ref="E48:E55" si="9">F47</f>
        <v>2036.4600564812704</v>
      </c>
      <c r="F48" s="5">
        <f t="shared" ref="F48:F55" si="10">((D49-D48)/2)+D48</f>
        <v>2565.7788924308552</v>
      </c>
    </row>
    <row r="49" spans="2:6" x14ac:dyDescent="0.25">
      <c r="B49" s="6">
        <f t="shared" si="6"/>
        <v>32</v>
      </c>
      <c r="C49" s="7">
        <f t="shared" si="7"/>
        <v>89402.427246849125</v>
      </c>
      <c r="D49" s="7">
        <f t="shared" si="8"/>
        <v>2860.8776718991721</v>
      </c>
      <c r="E49" s="7">
        <f t="shared" si="9"/>
        <v>2565.7788924308552</v>
      </c>
      <c r="F49" s="5">
        <f t="shared" si="10"/>
        <v>3232.6788359495886</v>
      </c>
    </row>
    <row r="50" spans="2:6" x14ac:dyDescent="0.25">
      <c r="B50" s="6">
        <f t="shared" si="6"/>
        <v>33</v>
      </c>
      <c r="C50" s="7">
        <f t="shared" si="7"/>
        <v>112640.00000000017</v>
      </c>
      <c r="D50" s="7">
        <f t="shared" si="8"/>
        <v>3604.4800000000055</v>
      </c>
      <c r="E50" s="7">
        <f t="shared" si="9"/>
        <v>3232.6788359495886</v>
      </c>
      <c r="F50" s="5">
        <f t="shared" si="10"/>
        <v>4072.9201129625426</v>
      </c>
    </row>
    <row r="51" spans="2:6" x14ac:dyDescent="0.25">
      <c r="B51" s="6">
        <f t="shared" si="6"/>
        <v>34</v>
      </c>
      <c r="C51" s="7">
        <f t="shared" si="7"/>
        <v>141917.50706015874</v>
      </c>
      <c r="D51" s="7">
        <f t="shared" si="8"/>
        <v>4541.3602259250792</v>
      </c>
      <c r="E51" s="7">
        <f t="shared" si="9"/>
        <v>4072.9201129625426</v>
      </c>
      <c r="F51" s="5">
        <f t="shared" si="10"/>
        <v>5131.5577848617122</v>
      </c>
    </row>
    <row r="52" spans="2:6" x14ac:dyDescent="0.25">
      <c r="B52" s="6">
        <f t="shared" si="6"/>
        <v>35</v>
      </c>
      <c r="C52" s="7">
        <f t="shared" si="7"/>
        <v>178804.85449369825</v>
      </c>
      <c r="D52" s="7">
        <f t="shared" si="8"/>
        <v>5721.7553437983443</v>
      </c>
      <c r="E52" s="7">
        <f t="shared" si="9"/>
        <v>5131.5577848617122</v>
      </c>
      <c r="F52" s="5">
        <f t="shared" si="10"/>
        <v>6465.3576718991771</v>
      </c>
    </row>
    <row r="53" spans="2:6" x14ac:dyDescent="0.25">
      <c r="B53" s="6">
        <f t="shared" si="6"/>
        <v>36</v>
      </c>
      <c r="C53" s="7">
        <f t="shared" si="7"/>
        <v>225280.00000000035</v>
      </c>
      <c r="D53" s="7">
        <f t="shared" si="8"/>
        <v>7208.960000000011</v>
      </c>
      <c r="E53" s="7">
        <f t="shared" si="9"/>
        <v>6465.3576718991771</v>
      </c>
      <c r="F53" s="5">
        <f t="shared" si="10"/>
        <v>8145.8402259250852</v>
      </c>
    </row>
    <row r="54" spans="2:6" x14ac:dyDescent="0.25">
      <c r="B54" s="6">
        <f t="shared" si="6"/>
        <v>37</v>
      </c>
      <c r="C54" s="7">
        <f t="shared" si="7"/>
        <v>283835.01412031747</v>
      </c>
      <c r="D54" s="7">
        <f t="shared" si="8"/>
        <v>9082.7204518501585</v>
      </c>
      <c r="E54" s="7">
        <f t="shared" si="9"/>
        <v>8145.8402259250852</v>
      </c>
      <c r="F54" s="5">
        <f t="shared" si="10"/>
        <v>10263.115569723424</v>
      </c>
    </row>
    <row r="55" spans="2:6" x14ac:dyDescent="0.25">
      <c r="B55" s="6">
        <f t="shared" si="6"/>
        <v>38</v>
      </c>
      <c r="C55" s="7">
        <f t="shared" si="7"/>
        <v>357609.70898739662</v>
      </c>
      <c r="D55" s="7">
        <f t="shared" si="8"/>
        <v>11443.510687596692</v>
      </c>
      <c r="E55" s="7">
        <f t="shared" si="9"/>
        <v>10263.115569723424</v>
      </c>
      <c r="F55" s="5">
        <f t="shared" si="10"/>
        <v>12930.715343798358</v>
      </c>
    </row>
    <row r="56" spans="2:6" x14ac:dyDescent="0.25">
      <c r="B56" s="6">
        <f t="shared" ref="B56:B60" si="11">B55+1</f>
        <v>39</v>
      </c>
      <c r="C56" s="7">
        <f t="shared" ref="C56:C60" si="12">$B$6*POWER($B$11,B56)</f>
        <v>450560.0000000007</v>
      </c>
      <c r="D56" s="7">
        <f t="shared" ref="D56:D60" si="13">C56/$B$13</f>
        <v>14417.920000000022</v>
      </c>
      <c r="E56" s="7">
        <f t="shared" ref="E56:E60" si="14">F55</f>
        <v>12930.715343798358</v>
      </c>
      <c r="F56" s="5">
        <f t="shared" ref="F56:F60" si="15">((D57-D56)/2)+D56</f>
        <v>16291.68045185017</v>
      </c>
    </row>
    <row r="57" spans="2:6" x14ac:dyDescent="0.25">
      <c r="B57" s="6">
        <f t="shared" si="11"/>
        <v>40</v>
      </c>
      <c r="C57" s="7">
        <f t="shared" si="12"/>
        <v>567670.02824063506</v>
      </c>
      <c r="D57" s="7">
        <f t="shared" si="13"/>
        <v>18165.440903700321</v>
      </c>
      <c r="E57" s="7">
        <f t="shared" si="14"/>
        <v>16291.68045185017</v>
      </c>
      <c r="F57" s="5">
        <f t="shared" si="15"/>
        <v>20526.231139446856</v>
      </c>
    </row>
    <row r="58" spans="2:6" x14ac:dyDescent="0.25">
      <c r="B58" s="6">
        <f t="shared" si="11"/>
        <v>41</v>
      </c>
      <c r="C58" s="7">
        <f t="shared" si="12"/>
        <v>715219.41797479335</v>
      </c>
      <c r="D58" s="7">
        <f t="shared" si="13"/>
        <v>22887.021375193388</v>
      </c>
      <c r="E58" s="7">
        <f t="shared" si="14"/>
        <v>20526.231139446856</v>
      </c>
      <c r="F58" s="5">
        <f t="shared" si="15"/>
        <v>25861.43068759672</v>
      </c>
    </row>
    <row r="59" spans="2:6" x14ac:dyDescent="0.25">
      <c r="B59" s="6">
        <f t="shared" si="11"/>
        <v>42</v>
      </c>
      <c r="C59" s="7">
        <f t="shared" si="12"/>
        <v>901120.00000000163</v>
      </c>
      <c r="D59" s="7">
        <f t="shared" si="13"/>
        <v>28835.840000000051</v>
      </c>
      <c r="E59" s="7">
        <f t="shared" si="14"/>
        <v>25861.43068759672</v>
      </c>
      <c r="F59" s="5">
        <f t="shared" si="15"/>
        <v>32583.360903700348</v>
      </c>
    </row>
    <row r="60" spans="2:6" x14ac:dyDescent="0.25">
      <c r="B60" s="6">
        <f t="shared" si="11"/>
        <v>43</v>
      </c>
      <c r="C60" s="7">
        <f t="shared" si="12"/>
        <v>1135340.0564812701</v>
      </c>
      <c r="D60" s="7">
        <f t="shared" si="13"/>
        <v>36330.881807400641</v>
      </c>
      <c r="E60" s="7">
        <f t="shared" si="14"/>
        <v>32583.360903700348</v>
      </c>
      <c r="F60" s="5">
        <f t="shared" si="15"/>
        <v>18165.440903700321</v>
      </c>
    </row>
  </sheetData>
  <conditionalFormatting sqref="B17:F17">
    <cfRule type="expression" dxfId="14" priority="8">
      <formula>$B$17&lt;$B$9</formula>
    </cfRule>
  </conditionalFormatting>
  <conditionalFormatting sqref="B18:F47">
    <cfRule type="expression" dxfId="13" priority="7">
      <formula>$B18&lt;$B$9</formula>
    </cfRule>
  </conditionalFormatting>
  <conditionalFormatting sqref="B48:F55">
    <cfRule type="expression" dxfId="12" priority="5">
      <formula>$B48&lt;$B$9</formula>
    </cfRule>
  </conditionalFormatting>
  <conditionalFormatting sqref="B56:F60">
    <cfRule type="expression" dxfId="11" priority="4">
      <formula>$B56&lt;$B$9</formula>
    </cfRule>
  </conditionalFormatting>
  <conditionalFormatting sqref="H17">
    <cfRule type="expression" dxfId="9" priority="3">
      <formula>$B$17&lt;$B$9</formula>
    </cfRule>
  </conditionalFormatting>
  <conditionalFormatting sqref="H18:H41">
    <cfRule type="expression" dxfId="1" priority="1">
      <formula>$B$17&lt;$B$9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Marley</dc:creator>
  <cp:lastModifiedBy>Phil</cp:lastModifiedBy>
  <dcterms:created xsi:type="dcterms:W3CDTF">2020-07-17T10:56:46Z</dcterms:created>
  <dcterms:modified xsi:type="dcterms:W3CDTF">2020-10-27T01:52:39Z</dcterms:modified>
</cp:coreProperties>
</file>