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34290" yWindow="2895" windowWidth="17280" windowHeight="8970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7" i="1" l="1"/>
  <c r="K8" i="1" s="1"/>
  <c r="B48" i="1" l="1"/>
  <c r="B49" i="1" s="1"/>
  <c r="B46" i="1"/>
  <c r="B47" i="1" s="1"/>
  <c r="B19" i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18" i="1"/>
  <c r="B50" i="1" l="1"/>
  <c r="B14" i="1"/>
  <c r="B11" i="1"/>
  <c r="B13" i="1"/>
  <c r="B12" i="1"/>
  <c r="C19" i="1" l="1"/>
  <c r="D19" i="1" s="1"/>
  <c r="C47" i="1"/>
  <c r="D47" i="1" s="1"/>
  <c r="C49" i="1"/>
  <c r="D49" i="1" s="1"/>
  <c r="C46" i="1"/>
  <c r="D46" i="1" s="1"/>
  <c r="C48" i="1"/>
  <c r="D48" i="1" s="1"/>
  <c r="B51" i="1"/>
  <c r="C50" i="1"/>
  <c r="D50" i="1" s="1"/>
  <c r="F49" i="1" s="1"/>
  <c r="C40" i="1"/>
  <c r="D40" i="1" s="1"/>
  <c r="C42" i="1"/>
  <c r="D42" i="1" s="1"/>
  <c r="C38" i="1"/>
  <c r="D38" i="1" s="1"/>
  <c r="C34" i="1"/>
  <c r="D34" i="1" s="1"/>
  <c r="C30" i="1"/>
  <c r="D30" i="1" s="1"/>
  <c r="C26" i="1"/>
  <c r="D26" i="1" s="1"/>
  <c r="C22" i="1"/>
  <c r="D22" i="1" s="1"/>
  <c r="C45" i="1"/>
  <c r="D45" i="1" s="1"/>
  <c r="C41" i="1"/>
  <c r="D41" i="1" s="1"/>
  <c r="C37" i="1"/>
  <c r="D37" i="1" s="1"/>
  <c r="C33" i="1"/>
  <c r="D33" i="1" s="1"/>
  <c r="C29" i="1"/>
  <c r="D29" i="1" s="1"/>
  <c r="C25" i="1"/>
  <c r="D25" i="1" s="1"/>
  <c r="C21" i="1"/>
  <c r="D21" i="1" s="1"/>
  <c r="C44" i="1"/>
  <c r="D44" i="1" s="1"/>
  <c r="C36" i="1"/>
  <c r="D36" i="1" s="1"/>
  <c r="C32" i="1"/>
  <c r="D32" i="1" s="1"/>
  <c r="C28" i="1"/>
  <c r="D28" i="1" s="1"/>
  <c r="C24" i="1"/>
  <c r="D24" i="1" s="1"/>
  <c r="C20" i="1"/>
  <c r="D20" i="1" s="1"/>
  <c r="C18" i="1"/>
  <c r="D18" i="1" s="1"/>
  <c r="C43" i="1"/>
  <c r="D43" i="1" s="1"/>
  <c r="C39" i="1"/>
  <c r="D39" i="1" s="1"/>
  <c r="C35" i="1"/>
  <c r="D35" i="1" s="1"/>
  <c r="C31" i="1"/>
  <c r="D31" i="1" s="1"/>
  <c r="C27" i="1"/>
  <c r="D27" i="1" s="1"/>
  <c r="C23" i="1"/>
  <c r="D23" i="1" s="1"/>
  <c r="C17" i="1"/>
  <c r="D17" i="1" s="1"/>
  <c r="E50" i="1" l="1"/>
  <c r="F46" i="1"/>
  <c r="F47" i="1"/>
  <c r="F48" i="1"/>
  <c r="B52" i="1"/>
  <c r="C51" i="1"/>
  <c r="D51" i="1" s="1"/>
  <c r="F50" i="1" s="1"/>
  <c r="F17" i="1"/>
  <c r="E18" i="1" s="1"/>
  <c r="F18" i="1"/>
  <c r="F19" i="1"/>
  <c r="F38" i="1"/>
  <c r="F20" i="1"/>
  <c r="F39" i="1"/>
  <c r="F24" i="1"/>
  <c r="F36" i="1"/>
  <c r="F28" i="1"/>
  <c r="F34" i="1"/>
  <c r="F31" i="1"/>
  <c r="F21" i="1"/>
  <c r="F22" i="1"/>
  <c r="F25" i="1"/>
  <c r="F23" i="1"/>
  <c r="F29" i="1"/>
  <c r="F30" i="1"/>
  <c r="F27" i="1"/>
  <c r="F32" i="1"/>
  <c r="F33" i="1"/>
  <c r="F37" i="1"/>
  <c r="F26" i="1"/>
  <c r="F35" i="1"/>
  <c r="F40" i="1"/>
  <c r="F41" i="1"/>
  <c r="F42" i="1"/>
  <c r="F43" i="1"/>
  <c r="F44" i="1"/>
  <c r="F45" i="1"/>
  <c r="E45" i="1" l="1"/>
  <c r="E34" i="1"/>
  <c r="E30" i="1"/>
  <c r="E22" i="1"/>
  <c r="E37" i="1"/>
  <c r="E39" i="1"/>
  <c r="E43" i="1"/>
  <c r="E27" i="1"/>
  <c r="E28" i="1"/>
  <c r="E26" i="1"/>
  <c r="E35" i="1"/>
  <c r="E40" i="1"/>
  <c r="E19" i="1"/>
  <c r="E49" i="1"/>
  <c r="E46" i="1"/>
  <c r="E42" i="1"/>
  <c r="E38" i="1"/>
  <c r="E31" i="1"/>
  <c r="E23" i="1"/>
  <c r="E29" i="1"/>
  <c r="E21" i="1"/>
  <c r="E48" i="1"/>
  <c r="E41" i="1"/>
  <c r="E51" i="1"/>
  <c r="E47" i="1"/>
  <c r="E44" i="1"/>
  <c r="E36" i="1"/>
  <c r="E33" i="1"/>
  <c r="E24" i="1"/>
  <c r="E32" i="1"/>
  <c r="E25" i="1"/>
  <c r="E20" i="1"/>
  <c r="C52" i="1"/>
  <c r="D52" i="1" s="1"/>
  <c r="F51" i="1" s="1"/>
  <c r="B53" i="1"/>
  <c r="E52" i="1" l="1"/>
  <c r="B54" i="1"/>
  <c r="C53" i="1"/>
  <c r="D53" i="1" s="1"/>
  <c r="F52" i="1" s="1"/>
  <c r="E53" i="1" l="1"/>
  <c r="G52" i="1"/>
  <c r="B55" i="1"/>
  <c r="C54" i="1"/>
  <c r="D54" i="1" s="1"/>
  <c r="F53" i="1" s="1"/>
  <c r="E54" i="1" l="1"/>
  <c r="G53" i="1"/>
  <c r="C55" i="1"/>
  <c r="D55" i="1" s="1"/>
  <c r="F54" i="1" s="1"/>
  <c r="B56" i="1"/>
  <c r="E55" i="1" l="1"/>
  <c r="G54" i="1"/>
  <c r="B57" i="1"/>
  <c r="C56" i="1"/>
  <c r="D56" i="1" s="1"/>
  <c r="F55" i="1" s="1"/>
  <c r="E56" i="1" l="1"/>
  <c r="G55" i="1"/>
  <c r="B58" i="1"/>
  <c r="C57" i="1"/>
  <c r="D57" i="1" s="1"/>
  <c r="F56" i="1" s="1"/>
  <c r="E57" i="1" l="1"/>
  <c r="G56" i="1"/>
  <c r="B59" i="1"/>
  <c r="C58" i="1"/>
  <c r="D58" i="1" s="1"/>
  <c r="F57" i="1" s="1"/>
  <c r="E58" i="1" l="1"/>
  <c r="G57" i="1"/>
  <c r="B60" i="1"/>
  <c r="C59" i="1"/>
  <c r="D59" i="1" s="1"/>
  <c r="F58" i="1" s="1"/>
  <c r="E59" i="1" l="1"/>
  <c r="G58" i="1"/>
  <c r="C60" i="1"/>
  <c r="D60" i="1" s="1"/>
  <c r="F59" i="1" s="1"/>
  <c r="B61" i="1"/>
  <c r="E60" i="1" l="1"/>
  <c r="G59" i="1"/>
  <c r="B62" i="1"/>
  <c r="C61" i="1"/>
  <c r="D61" i="1" s="1"/>
  <c r="F60" i="1" s="1"/>
  <c r="E61" i="1" l="1"/>
  <c r="G60" i="1"/>
  <c r="B63" i="1"/>
  <c r="C62" i="1"/>
  <c r="D62" i="1" s="1"/>
  <c r="F61" i="1" s="1"/>
  <c r="E62" i="1" l="1"/>
  <c r="G61" i="1"/>
  <c r="C63" i="1"/>
  <c r="D63" i="1" s="1"/>
  <c r="F62" i="1" s="1"/>
  <c r="B64" i="1"/>
  <c r="E63" i="1" l="1"/>
  <c r="G62" i="1"/>
  <c r="B65" i="1"/>
  <c r="C64" i="1"/>
  <c r="D64" i="1" s="1"/>
  <c r="F63" i="1" s="1"/>
  <c r="E64" i="1" l="1"/>
  <c r="G63" i="1"/>
  <c r="B66" i="1"/>
  <c r="C65" i="1"/>
  <c r="D65" i="1" s="1"/>
  <c r="F64" i="1" s="1"/>
  <c r="E65" i="1" l="1"/>
  <c r="G64" i="1"/>
  <c r="B67" i="1"/>
  <c r="C66" i="1"/>
  <c r="D66" i="1" s="1"/>
  <c r="F65" i="1" s="1"/>
  <c r="E66" i="1" l="1"/>
  <c r="G65" i="1"/>
  <c r="B68" i="1"/>
  <c r="C67" i="1"/>
  <c r="D67" i="1" s="1"/>
  <c r="F66" i="1" s="1"/>
  <c r="E67" i="1" l="1"/>
  <c r="G66" i="1"/>
  <c r="B69" i="1"/>
  <c r="C68" i="1"/>
  <c r="D68" i="1" s="1"/>
  <c r="F67" i="1" s="1"/>
  <c r="E68" i="1" l="1"/>
  <c r="G67" i="1"/>
  <c r="B70" i="1"/>
  <c r="C69" i="1"/>
  <c r="D69" i="1" s="1"/>
  <c r="F68" i="1" s="1"/>
  <c r="E69" i="1" l="1"/>
  <c r="G68" i="1"/>
  <c r="B71" i="1"/>
  <c r="C70" i="1"/>
  <c r="D70" i="1" s="1"/>
  <c r="F69" i="1" s="1"/>
  <c r="E70" i="1" l="1"/>
  <c r="G69" i="1"/>
  <c r="B72" i="1"/>
  <c r="C71" i="1"/>
  <c r="D71" i="1" s="1"/>
  <c r="F70" i="1" s="1"/>
  <c r="E71" i="1" l="1"/>
  <c r="G70" i="1"/>
  <c r="B73" i="1"/>
  <c r="C72" i="1"/>
  <c r="D72" i="1" s="1"/>
  <c r="F71" i="1" s="1"/>
  <c r="E72" i="1" l="1"/>
  <c r="G71" i="1"/>
  <c r="B74" i="1"/>
  <c r="C74" i="1" s="1"/>
  <c r="D74" i="1" s="1"/>
  <c r="C73" i="1"/>
  <c r="D73" i="1" s="1"/>
  <c r="F72" i="1" s="1"/>
  <c r="E73" i="1" l="1"/>
  <c r="G72" i="1"/>
  <c r="F74" i="1"/>
  <c r="F73" i="1"/>
  <c r="E74" i="1" l="1"/>
  <c r="G73" i="1"/>
  <c r="G74" i="1"/>
</calcChain>
</file>

<file path=xl/sharedStrings.xml><?xml version="1.0" encoding="utf-8"?>
<sst xmlns="http://schemas.openxmlformats.org/spreadsheetml/2006/main" count="31" uniqueCount="27">
  <si>
    <t>Sample Rate</t>
  </si>
  <si>
    <t>Hz</t>
  </si>
  <si>
    <t>Nyquist frequency</t>
  </si>
  <si>
    <t>Number of samples per second, dependent on ADC sample rate</t>
  </si>
  <si>
    <t>Width of each frequency bin</t>
  </si>
  <si>
    <t>Number of useable bins</t>
  </si>
  <si>
    <t>Number of samples</t>
  </si>
  <si>
    <t>Number of bands</t>
  </si>
  <si>
    <t>Number of bands to display</t>
  </si>
  <si>
    <t>Lowest frequency band</t>
  </si>
  <si>
    <t>Frequency mulitplier per band</t>
  </si>
  <si>
    <t>Center of lowest required band. Very low frequencies do not work well.</t>
  </si>
  <si>
    <t>Bin width</t>
  </si>
  <si>
    <t>Band</t>
  </si>
  <si>
    <t>Frequency</t>
  </si>
  <si>
    <t>Low bin</t>
  </si>
  <si>
    <t>High bin</t>
  </si>
  <si>
    <t>Highest frequency band</t>
  </si>
  <si>
    <t>Must be power of 2 for MCU FFT libraries, bigger = more bins so more bands, but slower</t>
  </si>
  <si>
    <t>Maximum frequency which can be detected</t>
  </si>
  <si>
    <t>We get useable (positive) values only for ((samples/2) -1) bins</t>
  </si>
  <si>
    <t>VU Meter FFT calculator</t>
  </si>
  <si>
    <t>Center bin</t>
  </si>
  <si>
    <t>What to multiply each band by to get the next band to give an exponential increase</t>
  </si>
  <si>
    <t>Complete the numbers in the green box. The table below will highlight in yellow showing your bands, and the low and high bin values to use in your code.</t>
  </si>
  <si>
    <t>These values will give you a good starting point, but you may want to calibrate your bin numbers using a tone generator.</t>
  </si>
  <si>
    <t>Center of highest required band. Set this to below the Nyquist 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</si>
</sst>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1" fontId="0" fillId="0" borderId="5" xfId="0" applyNumberFormat="1" applyBorder="1"/>
    <xf numFmtId="0" fontId="0" fillId="0" borderId="4" xfId="0" applyBorder="1"/>
    <xf numFmtId="1" fontId="0" fillId="0" borderId="0" xfId="0" applyNumberForma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1" fontId="0" fillId="0" borderId="0" xfId="0" applyNumberFormat="1"/>
    <xf numFmtId="2" fontId="0" fillId="0" borderId="0" xfId="0" applyNumberFormat="1" applyBorder="1"/>
    <xf numFmtId="164" fontId="0" fillId="0" borderId="0" xfId="0" applyNumberFormat="1" applyFill="1" applyBorder="1"/>
    <xf numFmtId="2" fontId="0" fillId="0" borderId="0" xfId="0" applyNumberFormat="1"/>
  </cellXfs>
  <cellStyles count="1">
    <cellStyle name="Normal" xfId="0" builtinId="0"/>
  </cellStyles>
  <dxfs count="3"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tabSelected="1" topLeftCell="A4" workbookViewId="0">
      <selection activeCell="M9" sqref="M9"/>
    </sheetView>
  </sheetViews>
  <sheetFormatPr defaultRowHeight="15" x14ac:dyDescent="0.25"/>
  <cols>
    <col min="1" max="1" width="25.42578125" bestFit="1" customWidth="1"/>
    <col min="3" max="3" width="10.7109375" customWidth="1"/>
    <col min="4" max="4" width="11.5703125" customWidth="1"/>
    <col min="5" max="6" width="12" bestFit="1" customWidth="1"/>
    <col min="11" max="11" width="12" bestFit="1" customWidth="1"/>
  </cols>
  <sheetData>
    <row r="1" spans="1:11" ht="23.45" x14ac:dyDescent="0.45">
      <c r="A1" s="1" t="s">
        <v>21</v>
      </c>
    </row>
    <row r="2" spans="1:11" ht="15" customHeight="1" x14ac:dyDescent="0.3">
      <c r="A2" t="s">
        <v>24</v>
      </c>
    </row>
    <row r="3" spans="1:11" ht="15" customHeight="1" x14ac:dyDescent="0.3">
      <c r="A3" t="s">
        <v>25</v>
      </c>
    </row>
    <row r="4" spans="1:11" thickBot="1" x14ac:dyDescent="0.35"/>
    <row r="5" spans="1:11" ht="14.45" x14ac:dyDescent="0.3">
      <c r="A5" t="s">
        <v>0</v>
      </c>
      <c r="B5" s="2">
        <v>44100</v>
      </c>
      <c r="C5" t="s">
        <v>1</v>
      </c>
      <c r="D5" t="s">
        <v>3</v>
      </c>
    </row>
    <row r="6" spans="1:11" ht="14.45" x14ac:dyDescent="0.3">
      <c r="A6" t="s">
        <v>9</v>
      </c>
      <c r="B6" s="3">
        <v>55</v>
      </c>
      <c r="C6" t="s">
        <v>1</v>
      </c>
      <c r="D6" t="s">
        <v>11</v>
      </c>
      <c r="K6">
        <v>8.5</v>
      </c>
    </row>
    <row r="7" spans="1:11" ht="14.45" x14ac:dyDescent="0.3">
      <c r="A7" t="s">
        <v>17</v>
      </c>
      <c r="B7" s="3">
        <v>19912.13</v>
      </c>
      <c r="C7" t="s">
        <v>1</v>
      </c>
      <c r="D7" t="s">
        <v>26</v>
      </c>
      <c r="K7" s="14">
        <f>POWER(2,K6)</f>
        <v>362.0386719675123</v>
      </c>
    </row>
    <row r="8" spans="1:11" ht="14.45" x14ac:dyDescent="0.3">
      <c r="A8" t="s">
        <v>6</v>
      </c>
      <c r="B8" s="3">
        <v>2048</v>
      </c>
      <c r="D8" t="s">
        <v>18</v>
      </c>
      <c r="K8" s="14">
        <f>K7*B6</f>
        <v>19912.126958213175</v>
      </c>
    </row>
    <row r="9" spans="1:11" thickBot="1" x14ac:dyDescent="0.35">
      <c r="A9" t="s">
        <v>7</v>
      </c>
      <c r="B9" s="4">
        <v>35</v>
      </c>
      <c r="D9" t="s">
        <v>8</v>
      </c>
    </row>
    <row r="11" spans="1:11" ht="14.45" x14ac:dyDescent="0.3">
      <c r="A11" t="s">
        <v>10</v>
      </c>
      <c r="B11" s="13">
        <f>POWER(B7/B6,1/(B9-1))</f>
        <v>1.1892071203457764</v>
      </c>
      <c r="D11" t="s">
        <v>23</v>
      </c>
    </row>
    <row r="12" spans="1:11" ht="14.45" x14ac:dyDescent="0.3">
      <c r="A12" t="s">
        <v>2</v>
      </c>
      <c r="B12">
        <f>B5/2</f>
        <v>22050</v>
      </c>
      <c r="C12" t="s">
        <v>1</v>
      </c>
      <c r="D12" t="s">
        <v>19</v>
      </c>
    </row>
    <row r="13" spans="1:11" ht="14.45" x14ac:dyDescent="0.3">
      <c r="A13" t="s">
        <v>12</v>
      </c>
      <c r="B13">
        <f>B5/B8</f>
        <v>21.533203125</v>
      </c>
      <c r="C13" t="s">
        <v>1</v>
      </c>
      <c r="D13" t="s">
        <v>4</v>
      </c>
    </row>
    <row r="14" spans="1:11" ht="14.45" x14ac:dyDescent="0.3">
      <c r="A14" t="s">
        <v>5</v>
      </c>
      <c r="B14">
        <f>B8/2-1</f>
        <v>1023</v>
      </c>
      <c r="D14" t="s">
        <v>20</v>
      </c>
    </row>
    <row r="15" spans="1:11" thickBot="1" x14ac:dyDescent="0.35"/>
    <row r="16" spans="1:11" thickBot="1" x14ac:dyDescent="0.35">
      <c r="B16" s="8" t="s">
        <v>13</v>
      </c>
      <c r="C16" s="9" t="s">
        <v>14</v>
      </c>
      <c r="D16" s="9" t="s">
        <v>22</v>
      </c>
      <c r="E16" s="9" t="s">
        <v>15</v>
      </c>
      <c r="F16" s="10" t="s">
        <v>16</v>
      </c>
    </row>
    <row r="17" spans="2:7" ht="14.45" x14ac:dyDescent="0.3">
      <c r="B17" s="6">
        <v>0</v>
      </c>
      <c r="C17" s="12">
        <f t="shared" ref="C17:C45" si="0">$B$6*POWER($B$11,B17)</f>
        <v>55</v>
      </c>
      <c r="D17" s="7">
        <f t="shared" ref="D17:D45" si="1">C17/$B$13</f>
        <v>2.5541950113378684</v>
      </c>
      <c r="E17" s="7">
        <v>0</v>
      </c>
      <c r="F17" s="5">
        <f>((D18-D17)/2)+D17</f>
        <v>2.795830952786261</v>
      </c>
      <c r="G17">
        <v>2</v>
      </c>
    </row>
    <row r="18" spans="2:7" x14ac:dyDescent="0.25">
      <c r="B18" s="6">
        <f>B17+1</f>
        <v>1</v>
      </c>
      <c r="C18" s="12">
        <f t="shared" si="0"/>
        <v>65.406391619017697</v>
      </c>
      <c r="D18" s="7">
        <f t="shared" si="1"/>
        <v>3.0374668942346541</v>
      </c>
      <c r="E18" s="7">
        <f>F17</f>
        <v>2.795830952786261</v>
      </c>
      <c r="F18" s="5">
        <f>((D19-D18)/2)+D18</f>
        <v>3.3248220763365381</v>
      </c>
      <c r="G18" s="11">
        <v>3</v>
      </c>
    </row>
    <row r="19" spans="2:7" x14ac:dyDescent="0.25">
      <c r="B19" s="6">
        <f t="shared" ref="B19:B45" si="2">B18+1</f>
        <v>2</v>
      </c>
      <c r="C19" s="12">
        <f t="shared" si="0"/>
        <v>77.781746629460159</v>
      </c>
      <c r="D19" s="7">
        <f t="shared" si="1"/>
        <v>3.6121772584384217</v>
      </c>
      <c r="E19" s="7">
        <f t="shared" ref="E19:E45" si="3">F18</f>
        <v>3.3248220763365381</v>
      </c>
      <c r="F19" s="5">
        <f t="shared" ref="F19:F45" si="4">((D20-D19)/2)+D19</f>
        <v>3.953902087062239</v>
      </c>
      <c r="G19" s="11">
        <v>4</v>
      </c>
    </row>
    <row r="20" spans="2:7" x14ac:dyDescent="0.25">
      <c r="B20" s="6">
        <f t="shared" si="2"/>
        <v>3</v>
      </c>
      <c r="C20" s="12">
        <f t="shared" si="0"/>
        <v>92.498606924685106</v>
      </c>
      <c r="D20" s="7">
        <f t="shared" si="1"/>
        <v>4.2956269156860563</v>
      </c>
      <c r="E20" s="7">
        <f t="shared" si="3"/>
        <v>3.953902087062239</v>
      </c>
      <c r="F20" s="5">
        <f t="shared" si="4"/>
        <v>4.7020085150844402</v>
      </c>
      <c r="G20" s="11">
        <v>5</v>
      </c>
    </row>
    <row r="21" spans="2:7" x14ac:dyDescent="0.25">
      <c r="B21" s="6">
        <f t="shared" si="2"/>
        <v>4</v>
      </c>
      <c r="C21" s="12">
        <f t="shared" si="0"/>
        <v>110.00000197690066</v>
      </c>
      <c r="D21" s="7">
        <f t="shared" si="1"/>
        <v>5.1083901144828241</v>
      </c>
      <c r="E21" s="7">
        <f t="shared" si="3"/>
        <v>4.7020085150844402</v>
      </c>
      <c r="F21" s="5">
        <f t="shared" si="4"/>
        <v>5.5916620060648876</v>
      </c>
      <c r="G21" s="11">
        <v>6</v>
      </c>
    </row>
    <row r="22" spans="2:7" x14ac:dyDescent="0.25">
      <c r="B22" s="6">
        <f t="shared" si="2"/>
        <v>5</v>
      </c>
      <c r="C22" s="12">
        <f t="shared" si="0"/>
        <v>130.81278558897975</v>
      </c>
      <c r="D22" s="7">
        <f t="shared" si="1"/>
        <v>6.0749338976469511</v>
      </c>
      <c r="E22" s="7">
        <f t="shared" si="3"/>
        <v>5.5916620060648876</v>
      </c>
      <c r="F22" s="5">
        <f t="shared" si="4"/>
        <v>6.6496442721793123</v>
      </c>
      <c r="G22" s="11">
        <v>7</v>
      </c>
    </row>
    <row r="23" spans="2:7" x14ac:dyDescent="0.25">
      <c r="B23" s="6">
        <f t="shared" si="2"/>
        <v>6</v>
      </c>
      <c r="C23" s="12">
        <f t="shared" si="0"/>
        <v>155.56349605468006</v>
      </c>
      <c r="D23" s="7">
        <f t="shared" si="1"/>
        <v>7.2243546467116726</v>
      </c>
      <c r="E23" s="7">
        <f t="shared" si="3"/>
        <v>6.6496442721793123</v>
      </c>
      <c r="F23" s="5">
        <f t="shared" si="4"/>
        <v>7.907804316242145</v>
      </c>
      <c r="G23" s="11">
        <v>8</v>
      </c>
    </row>
    <row r="24" spans="2:7" x14ac:dyDescent="0.25">
      <c r="B24" s="6">
        <f t="shared" si="2"/>
        <v>7</v>
      </c>
      <c r="C24" s="12">
        <f t="shared" si="0"/>
        <v>184.99721717410762</v>
      </c>
      <c r="D24" s="7">
        <f t="shared" si="1"/>
        <v>8.5912539857726173</v>
      </c>
      <c r="E24" s="7">
        <f t="shared" si="3"/>
        <v>7.907804316242145</v>
      </c>
      <c r="F24" s="5">
        <f t="shared" si="4"/>
        <v>9.4040171991762218</v>
      </c>
      <c r="G24" s="11">
        <v>9</v>
      </c>
    </row>
    <row r="25" spans="2:7" x14ac:dyDescent="0.25">
      <c r="B25" s="6">
        <f t="shared" si="2"/>
        <v>8</v>
      </c>
      <c r="C25" s="12">
        <f t="shared" si="0"/>
        <v>220.00000790760271</v>
      </c>
      <c r="D25" s="7">
        <f t="shared" si="1"/>
        <v>10.216780412579826</v>
      </c>
      <c r="E25" s="7">
        <f t="shared" si="3"/>
        <v>9.4040171991762218</v>
      </c>
      <c r="F25" s="5">
        <f t="shared" si="4"/>
        <v>11.183324213114508</v>
      </c>
      <c r="G25" s="11">
        <v>11</v>
      </c>
    </row>
    <row r="26" spans="2:7" x14ac:dyDescent="0.25">
      <c r="B26" s="6">
        <f t="shared" si="2"/>
        <v>9</v>
      </c>
      <c r="C26" s="12">
        <f t="shared" si="0"/>
        <v>261.62557587984827</v>
      </c>
      <c r="D26" s="7">
        <f t="shared" si="1"/>
        <v>12.14986801364919</v>
      </c>
      <c r="E26" s="7">
        <f t="shared" si="3"/>
        <v>11.183324213114508</v>
      </c>
      <c r="F26" s="5">
        <f t="shared" si="4"/>
        <v>13.2992887833711</v>
      </c>
      <c r="G26" s="11">
        <v>12.979015966518684</v>
      </c>
    </row>
    <row r="27" spans="2:7" x14ac:dyDescent="0.25">
      <c r="B27" s="6">
        <f t="shared" si="2"/>
        <v>10</v>
      </c>
      <c r="C27" s="12">
        <f t="shared" si="0"/>
        <v>311.12699770087977</v>
      </c>
      <c r="D27" s="7">
        <f t="shared" si="1"/>
        <v>14.448709553093011</v>
      </c>
      <c r="E27" s="7">
        <f t="shared" si="3"/>
        <v>13.2992887833711</v>
      </c>
      <c r="F27" s="5">
        <f t="shared" si="4"/>
        <v>15.815608916719627</v>
      </c>
      <c r="G27" s="11">
        <v>15.815608167531158</v>
      </c>
    </row>
    <row r="28" spans="2:7" x14ac:dyDescent="0.25">
      <c r="B28" s="6">
        <f t="shared" si="2"/>
        <v>11</v>
      </c>
      <c r="C28" s="12">
        <f t="shared" si="0"/>
        <v>369.99444099769016</v>
      </c>
      <c r="D28" s="7">
        <f t="shared" si="1"/>
        <v>17.182508280346244</v>
      </c>
      <c r="E28" s="7">
        <f t="shared" si="3"/>
        <v>15.815608916719627</v>
      </c>
      <c r="F28" s="5">
        <f t="shared" si="4"/>
        <v>18.808034736367134</v>
      </c>
      <c r="G28" s="11">
        <v>18.808033760923198</v>
      </c>
    </row>
    <row r="29" spans="2:7" x14ac:dyDescent="0.25">
      <c r="B29" s="6">
        <f t="shared" si="2"/>
        <v>12</v>
      </c>
      <c r="C29" s="12">
        <f t="shared" si="0"/>
        <v>440.00002372280841</v>
      </c>
      <c r="D29" s="7">
        <f t="shared" si="1"/>
        <v>20.433561192388019</v>
      </c>
      <c r="E29" s="7">
        <f t="shared" si="3"/>
        <v>18.808034736367134</v>
      </c>
      <c r="F29" s="5">
        <f t="shared" si="4"/>
        <v>22.366648828198489</v>
      </c>
      <c r="G29" s="11">
        <v>22.366647567701254</v>
      </c>
    </row>
    <row r="30" spans="2:7" x14ac:dyDescent="0.25">
      <c r="B30" s="6">
        <f t="shared" si="2"/>
        <v>13</v>
      </c>
      <c r="C30" s="12">
        <f t="shared" si="0"/>
        <v>523.25116116347419</v>
      </c>
      <c r="D30" s="7">
        <f t="shared" si="1"/>
        <v>24.299736464008959</v>
      </c>
      <c r="E30" s="7">
        <f t="shared" si="3"/>
        <v>22.366648828198489</v>
      </c>
      <c r="F30" s="5">
        <f t="shared" si="4"/>
        <v>26.598578044767155</v>
      </c>
      <c r="G30" s="11">
        <v>26.598576426268636</v>
      </c>
    </row>
    <row r="31" spans="2:7" x14ac:dyDescent="0.25">
      <c r="B31" s="6">
        <f t="shared" si="2"/>
        <v>14</v>
      </c>
      <c r="C31" s="12">
        <f t="shared" si="0"/>
        <v>622.25400658479884</v>
      </c>
      <c r="D31" s="7">
        <f t="shared" si="1"/>
        <v>28.897419625525352</v>
      </c>
      <c r="E31" s="7">
        <f t="shared" si="3"/>
        <v>26.598578044767155</v>
      </c>
      <c r="F31" s="5">
        <f t="shared" si="4"/>
        <v>31.63121840190994</v>
      </c>
      <c r="G31" s="11">
        <v>31.631216335062312</v>
      </c>
    </row>
    <row r="32" spans="2:7" x14ac:dyDescent="0.25">
      <c r="B32" s="6">
        <f t="shared" si="2"/>
        <v>15</v>
      </c>
      <c r="C32" s="12">
        <f t="shared" si="0"/>
        <v>739.9888952943304</v>
      </c>
      <c r="D32" s="7">
        <f t="shared" si="1"/>
        <v>34.365017178294529</v>
      </c>
      <c r="E32" s="7">
        <f t="shared" si="3"/>
        <v>31.63121840190994</v>
      </c>
      <c r="F32" s="5">
        <f t="shared" si="4"/>
        <v>37.616070148763654</v>
      </c>
      <c r="G32" s="11">
        <v>37.616067521846389</v>
      </c>
    </row>
    <row r="33" spans="2:7" x14ac:dyDescent="0.25">
      <c r="B33" s="6">
        <f t="shared" si="2"/>
        <v>16</v>
      </c>
      <c r="C33" s="12">
        <f t="shared" si="0"/>
        <v>880.00006326082291</v>
      </c>
      <c r="D33" s="7">
        <f t="shared" si="1"/>
        <v>40.867123119232772</v>
      </c>
      <c r="E33" s="7">
        <f t="shared" si="3"/>
        <v>37.616070148763654</v>
      </c>
      <c r="F33" s="5">
        <f t="shared" si="4"/>
        <v>44.733298460335938</v>
      </c>
      <c r="G33" s="11">
        <v>44.7332951354025</v>
      </c>
    </row>
    <row r="34" spans="2:7" x14ac:dyDescent="0.25">
      <c r="B34" s="6">
        <f t="shared" si="2"/>
        <v>17</v>
      </c>
      <c r="C34" s="12">
        <f t="shared" si="0"/>
        <v>1046.5023411345041</v>
      </c>
      <c r="D34" s="7">
        <f t="shared" si="1"/>
        <v>48.599473801439103</v>
      </c>
      <c r="E34" s="7">
        <f t="shared" si="3"/>
        <v>44.733298460335938</v>
      </c>
      <c r="F34" s="5">
        <f t="shared" si="4"/>
        <v>53.197157045584255</v>
      </c>
      <c r="G34" s="11">
        <v>53.197152852537258</v>
      </c>
    </row>
    <row r="35" spans="2:7" x14ac:dyDescent="0.25">
      <c r="B35" s="6">
        <f t="shared" si="2"/>
        <v>18</v>
      </c>
      <c r="C35" s="12">
        <f t="shared" si="0"/>
        <v>1244.5080355356772</v>
      </c>
      <c r="D35" s="7">
        <f t="shared" si="1"/>
        <v>57.794840289729407</v>
      </c>
      <c r="E35" s="7">
        <f t="shared" si="3"/>
        <v>53.197157045584255</v>
      </c>
      <c r="F35" s="5">
        <f t="shared" si="4"/>
        <v>63.262437940761281</v>
      </c>
      <c r="G35" s="11">
        <v>63.262432670124596</v>
      </c>
    </row>
    <row r="36" spans="2:7" x14ac:dyDescent="0.25">
      <c r="B36" s="6">
        <f t="shared" si="2"/>
        <v>19</v>
      </c>
      <c r="C36" s="12">
        <f t="shared" si="0"/>
        <v>1479.9778171865614</v>
      </c>
      <c r="D36" s="7">
        <f t="shared" si="1"/>
        <v>68.730035591793154</v>
      </c>
      <c r="E36" s="7">
        <f t="shared" si="3"/>
        <v>63.262437940761281</v>
      </c>
      <c r="F36" s="5">
        <f t="shared" si="4"/>
        <v>75.232141649586111</v>
      </c>
      <c r="G36" s="11">
        <v>75.23213504369275</v>
      </c>
    </row>
    <row r="37" spans="2:7" x14ac:dyDescent="0.25">
      <c r="B37" s="6">
        <f t="shared" si="2"/>
        <v>20</v>
      </c>
      <c r="C37" s="12">
        <f t="shared" si="0"/>
        <v>1760.0001581520589</v>
      </c>
      <c r="D37" s="7">
        <f t="shared" si="1"/>
        <v>81.734247707379069</v>
      </c>
      <c r="E37" s="7">
        <f t="shared" si="3"/>
        <v>75.232141649586111</v>
      </c>
      <c r="F37" s="5">
        <f t="shared" si="4"/>
        <v>89.466598528549838</v>
      </c>
      <c r="G37" s="11">
        <v>89.466590270804971</v>
      </c>
    </row>
    <row r="38" spans="2:7" x14ac:dyDescent="0.25">
      <c r="B38" s="6">
        <f t="shared" si="2"/>
        <v>21</v>
      </c>
      <c r="C38" s="12">
        <f t="shared" si="0"/>
        <v>2093.0047198841207</v>
      </c>
      <c r="D38" s="7">
        <f t="shared" si="1"/>
        <v>97.198949349720621</v>
      </c>
      <c r="E38" s="7">
        <f t="shared" si="3"/>
        <v>89.466598528549838</v>
      </c>
      <c r="F38" s="5">
        <f t="shared" si="4"/>
        <v>106.39431600326841</v>
      </c>
      <c r="G38" s="11">
        <v>106.39430570507449</v>
      </c>
    </row>
    <row r="39" spans="2:7" x14ac:dyDescent="0.25">
      <c r="B39" s="6">
        <f t="shared" si="2"/>
        <v>22</v>
      </c>
      <c r="C39" s="12">
        <f t="shared" si="0"/>
        <v>2489.0161158035135</v>
      </c>
      <c r="D39" s="7">
        <f t="shared" si="1"/>
        <v>115.58968265681622</v>
      </c>
      <c r="E39" s="7">
        <f t="shared" si="3"/>
        <v>106.39431600326841</v>
      </c>
      <c r="F39" s="5">
        <f t="shared" si="4"/>
        <v>126.52487815540539</v>
      </c>
      <c r="G39" s="11">
        <v>126.52486534024918</v>
      </c>
    </row>
    <row r="40" spans="2:7" x14ac:dyDescent="0.25">
      <c r="B40" s="6">
        <f t="shared" si="2"/>
        <v>23</v>
      </c>
      <c r="C40" s="12">
        <f t="shared" si="0"/>
        <v>2959.9556875689254</v>
      </c>
      <c r="D40" s="7">
        <f t="shared" si="1"/>
        <v>137.46007365399456</v>
      </c>
      <c r="E40" s="7">
        <f t="shared" si="3"/>
        <v>126.52487815540539</v>
      </c>
      <c r="F40" s="5">
        <f t="shared" si="4"/>
        <v>150.46428600328989</v>
      </c>
      <c r="G40" s="11">
        <v>150.4642700873855</v>
      </c>
    </row>
    <row r="41" spans="2:7" x14ac:dyDescent="0.25">
      <c r="B41" s="6">
        <f t="shared" si="2"/>
        <v>24</v>
      </c>
      <c r="C41" s="12">
        <f t="shared" si="0"/>
        <v>3520.0003795649445</v>
      </c>
      <c r="D41" s="7">
        <f t="shared" si="1"/>
        <v>163.46849835258519</v>
      </c>
      <c r="E41" s="7">
        <f t="shared" si="3"/>
        <v>150.46428600328989</v>
      </c>
      <c r="F41" s="5">
        <f t="shared" si="4"/>
        <v>178.93320027285563</v>
      </c>
      <c r="G41" s="11">
        <v>178.93318054160994</v>
      </c>
    </row>
    <row r="42" spans="2:7" x14ac:dyDescent="0.25">
      <c r="B42" s="6">
        <f t="shared" si="2"/>
        <v>25</v>
      </c>
      <c r="C42" s="12">
        <f t="shared" si="0"/>
        <v>4186.0095149984672</v>
      </c>
      <c r="D42" s="7">
        <f t="shared" si="1"/>
        <v>194.3979021931261</v>
      </c>
      <c r="E42" s="7">
        <f t="shared" si="3"/>
        <v>178.93320027285563</v>
      </c>
      <c r="F42" s="5">
        <f t="shared" si="4"/>
        <v>212.78863583073672</v>
      </c>
      <c r="G42" s="11">
        <v>212.78861141014895</v>
      </c>
    </row>
    <row r="43" spans="2:7" x14ac:dyDescent="0.25">
      <c r="B43" s="6">
        <f t="shared" si="2"/>
        <v>26</v>
      </c>
      <c r="C43" s="12">
        <f t="shared" si="0"/>
        <v>4978.0323210713468</v>
      </c>
      <c r="D43" s="7">
        <f t="shared" si="1"/>
        <v>231.17936946834735</v>
      </c>
      <c r="E43" s="7">
        <f t="shared" si="3"/>
        <v>212.78863583073672</v>
      </c>
      <c r="F43" s="5">
        <f t="shared" si="4"/>
        <v>253.04976085857652</v>
      </c>
      <c r="G43" s="11">
        <v>253.0497306804983</v>
      </c>
    </row>
    <row r="44" spans="2:7" x14ac:dyDescent="0.25">
      <c r="B44" s="6">
        <f t="shared" si="2"/>
        <v>27</v>
      </c>
      <c r="C44" s="12">
        <f t="shared" si="0"/>
        <v>5919.9114815294579</v>
      </c>
      <c r="D44" s="7">
        <f t="shared" si="1"/>
        <v>274.92015224880566</v>
      </c>
      <c r="E44" s="7">
        <f t="shared" si="3"/>
        <v>253.04976085857652</v>
      </c>
      <c r="F44" s="5">
        <f t="shared" si="4"/>
        <v>300.92857741481509</v>
      </c>
      <c r="G44" s="11">
        <v>300.92854017477089</v>
      </c>
    </row>
    <row r="45" spans="2:7" x14ac:dyDescent="0.25">
      <c r="B45" s="6">
        <f t="shared" si="2"/>
        <v>28</v>
      </c>
      <c r="C45" s="12">
        <f t="shared" si="0"/>
        <v>7040.0008856515442</v>
      </c>
      <c r="D45" s="7">
        <f t="shared" si="1"/>
        <v>326.93700258082453</v>
      </c>
      <c r="E45" s="7">
        <f t="shared" si="3"/>
        <v>300.92857741481509</v>
      </c>
      <c r="F45" s="5">
        <f t="shared" si="4"/>
        <v>357.86640697722328</v>
      </c>
      <c r="G45" s="11">
        <v>357.86636108321977</v>
      </c>
    </row>
    <row r="46" spans="2:7" x14ac:dyDescent="0.25">
      <c r="B46" s="6">
        <f t="shared" ref="B46:B74" si="5">B45+1</f>
        <v>29</v>
      </c>
      <c r="C46" s="12">
        <f t="shared" ref="C46:C74" si="6">$B$6*POWER($B$11,B46)</f>
        <v>8372.0191804573897</v>
      </c>
      <c r="D46" s="7">
        <f t="shared" ref="D46:D74" si="7">C46/$B$13</f>
        <v>388.79581137362209</v>
      </c>
      <c r="E46" s="7">
        <f t="shared" ref="E46:E74" si="8">F45</f>
        <v>357.86640697722328</v>
      </c>
      <c r="F46" s="5">
        <f t="shared" ref="F46:F74" si="9">((D47-D46)/2)+D46</f>
        <v>425.57727930987335</v>
      </c>
      <c r="G46" s="11">
        <v>425.57722282029783</v>
      </c>
    </row>
    <row r="47" spans="2:7" x14ac:dyDescent="0.25">
      <c r="B47" s="6">
        <f t="shared" si="5"/>
        <v>30</v>
      </c>
      <c r="C47" s="12">
        <f t="shared" si="6"/>
        <v>9956.0648210713371</v>
      </c>
      <c r="D47" s="7">
        <f t="shared" si="7"/>
        <v>462.35874724612466</v>
      </c>
      <c r="E47" s="7">
        <f t="shared" si="8"/>
        <v>425.57727930987335</v>
      </c>
      <c r="F47" s="5">
        <f t="shared" si="9"/>
        <v>506.09953081268463</v>
      </c>
      <c r="G47" s="11">
        <v>506.09946136099654</v>
      </c>
    </row>
    <row r="48" spans="2:7" x14ac:dyDescent="0.25">
      <c r="B48" s="6">
        <f t="shared" si="5"/>
        <v>31</v>
      </c>
      <c r="C48" s="12">
        <f t="shared" si="6"/>
        <v>11839.823175842132</v>
      </c>
      <c r="D48" s="7">
        <f t="shared" si="7"/>
        <v>549.84031437924455</v>
      </c>
      <c r="E48" s="7">
        <f t="shared" si="8"/>
        <v>506.09953081268463</v>
      </c>
      <c r="F48" s="5">
        <f t="shared" si="9"/>
        <v>601.85716564610118</v>
      </c>
      <c r="G48" s="11">
        <v>601.85708034954177</v>
      </c>
    </row>
    <row r="49" spans="2:7" x14ac:dyDescent="0.25">
      <c r="B49" s="6">
        <f t="shared" si="5"/>
        <v>32</v>
      </c>
      <c r="C49" s="12">
        <f t="shared" si="6"/>
        <v>14080.002024346406</v>
      </c>
      <c r="D49" s="7">
        <f t="shared" si="7"/>
        <v>653.87401691295781</v>
      </c>
      <c r="E49" s="7">
        <f t="shared" si="8"/>
        <v>601.85716564610118</v>
      </c>
      <c r="F49" s="5">
        <f t="shared" si="9"/>
        <v>715.73282681747082</v>
      </c>
      <c r="G49" s="11">
        <v>715.73272216643932</v>
      </c>
    </row>
    <row r="50" spans="2:7" x14ac:dyDescent="0.25">
      <c r="B50" s="6">
        <f t="shared" si="5"/>
        <v>33</v>
      </c>
      <c r="C50" s="12">
        <f t="shared" si="6"/>
        <v>16744.03866183569</v>
      </c>
      <c r="D50" s="7">
        <f t="shared" si="7"/>
        <v>777.59163672198395</v>
      </c>
      <c r="E50" s="7">
        <f t="shared" si="8"/>
        <v>715.73282681747082</v>
      </c>
      <c r="F50" s="5">
        <f t="shared" si="9"/>
        <v>851.15457391654672</v>
      </c>
      <c r="G50" s="11">
        <v>851.15444564059533</v>
      </c>
    </row>
    <row r="51" spans="2:7" x14ac:dyDescent="0.25">
      <c r="B51" s="6">
        <f t="shared" si="5"/>
        <v>34</v>
      </c>
      <c r="C51" s="12">
        <f t="shared" si="6"/>
        <v>19912.129999999968</v>
      </c>
      <c r="D51" s="7">
        <f t="shared" si="7"/>
        <v>924.71751111110962</v>
      </c>
      <c r="E51" s="7">
        <f t="shared" si="8"/>
        <v>851.15457391654672</v>
      </c>
      <c r="F51" s="5">
        <f t="shared" si="9"/>
        <v>1012.1990798164328</v>
      </c>
      <c r="G51" s="11">
        <v>1012.1989227219929</v>
      </c>
    </row>
    <row r="52" spans="2:7" x14ac:dyDescent="0.25">
      <c r="B52" s="6">
        <f t="shared" si="5"/>
        <v>35</v>
      </c>
      <c r="C52" s="12">
        <f t="shared" si="6"/>
        <v>23679.646777250702</v>
      </c>
      <c r="D52" s="7">
        <f t="shared" si="7"/>
        <v>1099.680648521756</v>
      </c>
      <c r="E52" s="7">
        <f t="shared" si="8"/>
        <v>1012.1990798164328</v>
      </c>
      <c r="F52" s="5">
        <f t="shared" si="9"/>
        <v>1203.7143529251448</v>
      </c>
      <c r="G52" s="11">
        <f t="shared" ref="G52:G74" si="10">F52-F51</f>
        <v>191.51527310871199</v>
      </c>
    </row>
    <row r="53" spans="2:7" x14ac:dyDescent="0.25">
      <c r="B53" s="6">
        <f t="shared" si="5"/>
        <v>36</v>
      </c>
      <c r="C53" s="12">
        <f t="shared" si="6"/>
        <v>28160.004554779458</v>
      </c>
      <c r="D53" s="7">
        <f t="shared" si="7"/>
        <v>1307.7480573285336</v>
      </c>
      <c r="E53" s="7">
        <f t="shared" si="8"/>
        <v>1203.7143529251448</v>
      </c>
      <c r="F53" s="5">
        <f t="shared" si="9"/>
        <v>1431.4656793609911</v>
      </c>
      <c r="G53" s="11">
        <f t="shared" si="10"/>
        <v>227.75132643584629</v>
      </c>
    </row>
    <row r="54" spans="2:7" x14ac:dyDescent="0.25">
      <c r="B54" s="6">
        <f t="shared" si="5"/>
        <v>37</v>
      </c>
      <c r="C54" s="12">
        <f t="shared" si="6"/>
        <v>33488.077925513222</v>
      </c>
      <c r="D54" s="7">
        <f t="shared" si="7"/>
        <v>1555.1833013934486</v>
      </c>
      <c r="E54" s="7">
        <f t="shared" si="8"/>
        <v>1431.4656793609911</v>
      </c>
      <c r="F54" s="5">
        <f t="shared" si="9"/>
        <v>1702.3091784266944</v>
      </c>
      <c r="G54" s="11">
        <f t="shared" si="10"/>
        <v>270.84349906570333</v>
      </c>
    </row>
    <row r="55" spans="2:7" x14ac:dyDescent="0.25">
      <c r="B55" s="6">
        <f t="shared" si="5"/>
        <v>38</v>
      </c>
      <c r="C55" s="12">
        <f t="shared" si="6"/>
        <v>39824.260715714532</v>
      </c>
      <c r="D55" s="7">
        <f t="shared" si="7"/>
        <v>1849.4350554599403</v>
      </c>
      <c r="E55" s="7">
        <f t="shared" si="8"/>
        <v>1702.3091784266944</v>
      </c>
      <c r="F55" s="5">
        <f t="shared" si="9"/>
        <v>2024.3981960149936</v>
      </c>
      <c r="G55" s="11">
        <f t="shared" si="10"/>
        <v>322.08901758829916</v>
      </c>
    </row>
    <row r="56" spans="2:7" x14ac:dyDescent="0.25">
      <c r="B56" s="6">
        <f t="shared" si="5"/>
        <v>39</v>
      </c>
      <c r="C56" s="12">
        <f t="shared" si="6"/>
        <v>47359.294405634311</v>
      </c>
      <c r="D56" s="7">
        <f t="shared" si="7"/>
        <v>2199.3613365700471</v>
      </c>
      <c r="E56" s="7">
        <f t="shared" si="8"/>
        <v>2024.3981960149936</v>
      </c>
      <c r="F56" s="5">
        <f t="shared" si="9"/>
        <v>2407.4287491161749</v>
      </c>
      <c r="G56" s="11">
        <f t="shared" si="10"/>
        <v>383.03055310118134</v>
      </c>
    </row>
    <row r="57" spans="2:7" x14ac:dyDescent="0.25">
      <c r="B57" s="6">
        <f t="shared" si="5"/>
        <v>40</v>
      </c>
      <c r="C57" s="12">
        <f t="shared" si="6"/>
        <v>56320.010121732208</v>
      </c>
      <c r="D57" s="7">
        <f t="shared" si="7"/>
        <v>2615.4961616623032</v>
      </c>
      <c r="E57" s="7">
        <f t="shared" si="8"/>
        <v>2407.4287491161749</v>
      </c>
      <c r="F57" s="5">
        <f t="shared" si="9"/>
        <v>2862.9314101740811</v>
      </c>
      <c r="G57" s="11">
        <f t="shared" si="10"/>
        <v>455.50266105790615</v>
      </c>
    </row>
    <row r="58" spans="2:7" x14ac:dyDescent="0.25">
      <c r="B58" s="6">
        <f t="shared" si="5"/>
        <v>41</v>
      </c>
      <c r="C58" s="12">
        <f t="shared" si="6"/>
        <v>66976.157054710144</v>
      </c>
      <c r="D58" s="7">
        <f t="shared" si="7"/>
        <v>3110.366658685859</v>
      </c>
      <c r="E58" s="7">
        <f t="shared" si="8"/>
        <v>2862.9314101740811</v>
      </c>
      <c r="F58" s="5">
        <f t="shared" si="9"/>
        <v>3404.6184180405917</v>
      </c>
      <c r="G58" s="11">
        <f t="shared" si="10"/>
        <v>541.68700786651061</v>
      </c>
    </row>
    <row r="59" spans="2:7" x14ac:dyDescent="0.25">
      <c r="B59" s="6">
        <f t="shared" si="5"/>
        <v>42</v>
      </c>
      <c r="C59" s="12">
        <f t="shared" si="6"/>
        <v>79648.522862858299</v>
      </c>
      <c r="D59" s="7">
        <f t="shared" si="7"/>
        <v>3698.8701773953244</v>
      </c>
      <c r="E59" s="7">
        <f t="shared" si="8"/>
        <v>3404.6184180405917</v>
      </c>
      <c r="F59" s="5">
        <f t="shared" si="9"/>
        <v>4048.796464794244</v>
      </c>
      <c r="G59" s="11">
        <f t="shared" si="10"/>
        <v>644.17804675365232</v>
      </c>
    </row>
    <row r="60" spans="2:7" x14ac:dyDescent="0.25">
      <c r="B60" s="6">
        <f t="shared" si="5"/>
        <v>43</v>
      </c>
      <c r="C60" s="12">
        <f t="shared" si="6"/>
        <v>94718.590513534436</v>
      </c>
      <c r="D60" s="7">
        <f t="shared" si="7"/>
        <v>4398.7227521931636</v>
      </c>
      <c r="E60" s="7">
        <f t="shared" si="8"/>
        <v>4048.796464794244</v>
      </c>
      <c r="F60" s="5">
        <f t="shared" si="9"/>
        <v>4814.8575847641223</v>
      </c>
      <c r="G60" s="11">
        <f t="shared" si="10"/>
        <v>766.06111996987829</v>
      </c>
    </row>
    <row r="61" spans="2:7" x14ac:dyDescent="0.25">
      <c r="B61" s="6">
        <f t="shared" si="5"/>
        <v>44</v>
      </c>
      <c r="C61" s="12">
        <f t="shared" si="6"/>
        <v>112640.02226781107</v>
      </c>
      <c r="D61" s="7">
        <f t="shared" si="7"/>
        <v>5230.992417335081</v>
      </c>
      <c r="E61" s="7">
        <f t="shared" si="8"/>
        <v>4814.8575847641223</v>
      </c>
      <c r="F61" s="5">
        <f t="shared" si="9"/>
        <v>5725.8629232523617</v>
      </c>
      <c r="G61" s="11">
        <f t="shared" si="10"/>
        <v>911.00533848823943</v>
      </c>
    </row>
    <row r="62" spans="2:7" x14ac:dyDescent="0.25">
      <c r="B62" s="6">
        <f t="shared" si="5"/>
        <v>45</v>
      </c>
      <c r="C62" s="12">
        <f t="shared" si="6"/>
        <v>133952.31651678772</v>
      </c>
      <c r="D62" s="7">
        <f t="shared" si="7"/>
        <v>6220.7334291696425</v>
      </c>
      <c r="E62" s="7">
        <f t="shared" si="8"/>
        <v>5725.8629232523617</v>
      </c>
      <c r="F62" s="5">
        <f t="shared" si="9"/>
        <v>6809.23695845559</v>
      </c>
      <c r="G62" s="11">
        <f t="shared" si="10"/>
        <v>1083.3740352032282</v>
      </c>
    </row>
    <row r="63" spans="2:7" x14ac:dyDescent="0.25">
      <c r="B63" s="6">
        <f t="shared" si="5"/>
        <v>46</v>
      </c>
      <c r="C63" s="12">
        <f t="shared" si="6"/>
        <v>159297.0485885751</v>
      </c>
      <c r="D63" s="7">
        <f t="shared" si="7"/>
        <v>7397.7404877415374</v>
      </c>
      <c r="E63" s="7">
        <f t="shared" si="8"/>
        <v>6809.23695845559</v>
      </c>
      <c r="F63" s="5">
        <f t="shared" si="9"/>
        <v>8097.5930751170044</v>
      </c>
      <c r="G63" s="11">
        <f t="shared" si="10"/>
        <v>1288.3561166614145</v>
      </c>
    </row>
    <row r="64" spans="2:7" x14ac:dyDescent="0.25">
      <c r="B64" s="6">
        <f t="shared" si="5"/>
        <v>47</v>
      </c>
      <c r="C64" s="12">
        <f t="shared" si="6"/>
        <v>189437.18443160059</v>
      </c>
      <c r="D64" s="7">
        <f t="shared" si="7"/>
        <v>8797.4456624924715</v>
      </c>
      <c r="E64" s="7">
        <f t="shared" si="8"/>
        <v>8097.5930751170044</v>
      </c>
      <c r="F64" s="5">
        <f t="shared" si="9"/>
        <v>9629.7153425917932</v>
      </c>
      <c r="G64" s="11">
        <f t="shared" si="10"/>
        <v>1532.1222674747887</v>
      </c>
    </row>
    <row r="65" spans="2:7" x14ac:dyDescent="0.25">
      <c r="B65" s="6">
        <f t="shared" si="5"/>
        <v>48</v>
      </c>
      <c r="C65" s="12">
        <f t="shared" si="6"/>
        <v>225280.04858431552</v>
      </c>
      <c r="D65" s="7">
        <f t="shared" si="7"/>
        <v>10461.985022691115</v>
      </c>
      <c r="E65" s="7">
        <f t="shared" si="8"/>
        <v>9629.7153425917932</v>
      </c>
      <c r="F65" s="5">
        <f t="shared" si="9"/>
        <v>11451.726052313128</v>
      </c>
      <c r="G65" s="11">
        <f t="shared" si="10"/>
        <v>1822.0107097213349</v>
      </c>
    </row>
    <row r="66" spans="2:7" x14ac:dyDescent="0.25">
      <c r="B66" s="6">
        <f t="shared" si="5"/>
        <v>49</v>
      </c>
      <c r="C66" s="12">
        <f t="shared" si="6"/>
        <v>267904.63784831041</v>
      </c>
      <c r="D66" s="7">
        <f t="shared" si="7"/>
        <v>12441.467081935141</v>
      </c>
      <c r="E66" s="7">
        <f t="shared" si="8"/>
        <v>11451.726052313128</v>
      </c>
      <c r="F66" s="5">
        <f t="shared" si="9"/>
        <v>13618.47416166</v>
      </c>
      <c r="G66" s="11">
        <f t="shared" si="10"/>
        <v>2166.7481093468723</v>
      </c>
    </row>
    <row r="67" spans="2:7" x14ac:dyDescent="0.25">
      <c r="B67" s="6">
        <f t="shared" si="5"/>
        <v>50</v>
      </c>
      <c r="C67" s="12">
        <f t="shared" si="6"/>
        <v>318594.10290286737</v>
      </c>
      <c r="D67" s="7">
        <f t="shared" si="7"/>
        <v>14795.481241384861</v>
      </c>
      <c r="E67" s="7">
        <f t="shared" si="8"/>
        <v>13618.47416166</v>
      </c>
      <c r="F67" s="5">
        <f t="shared" si="9"/>
        <v>16195.186441291051</v>
      </c>
      <c r="G67" s="11">
        <f t="shared" si="10"/>
        <v>2576.7122796310505</v>
      </c>
    </row>
    <row r="68" spans="2:7" x14ac:dyDescent="0.25">
      <c r="B68" s="6">
        <f t="shared" si="5"/>
        <v>51</v>
      </c>
      <c r="C68" s="12">
        <f t="shared" si="6"/>
        <v>378874.37567226472</v>
      </c>
      <c r="D68" s="7">
        <f t="shared" si="7"/>
        <v>17594.891641197239</v>
      </c>
      <c r="E68" s="7">
        <f t="shared" si="8"/>
        <v>16195.186441291051</v>
      </c>
      <c r="F68" s="5">
        <f t="shared" si="9"/>
        <v>19259.431031310691</v>
      </c>
      <c r="G68" s="11">
        <f t="shared" si="10"/>
        <v>3064.2445900196399</v>
      </c>
    </row>
    <row r="69" spans="2:7" x14ac:dyDescent="0.25">
      <c r="B69" s="6">
        <f t="shared" si="5"/>
        <v>52</v>
      </c>
      <c r="C69" s="12">
        <f t="shared" si="6"/>
        <v>450560.10526601784</v>
      </c>
      <c r="D69" s="7">
        <f t="shared" si="7"/>
        <v>20923.970421424139</v>
      </c>
      <c r="E69" s="7">
        <f t="shared" si="8"/>
        <v>19259.431031310691</v>
      </c>
      <c r="F69" s="5">
        <f t="shared" si="9"/>
        <v>22903.452516243069</v>
      </c>
      <c r="G69" s="11">
        <f t="shared" si="10"/>
        <v>3644.0214849323784</v>
      </c>
    </row>
    <row r="70" spans="2:7" x14ac:dyDescent="0.25">
      <c r="B70" s="6">
        <f t="shared" si="5"/>
        <v>53</v>
      </c>
      <c r="C70" s="12">
        <f t="shared" si="6"/>
        <v>535809.28532609087</v>
      </c>
      <c r="D70" s="7">
        <f t="shared" si="7"/>
        <v>24882.934611061999</v>
      </c>
      <c r="E70" s="7">
        <f t="shared" si="8"/>
        <v>22903.452516243069</v>
      </c>
      <c r="F70" s="5">
        <f t="shared" si="9"/>
        <v>27236.948812817645</v>
      </c>
      <c r="G70" s="11">
        <f t="shared" si="10"/>
        <v>4333.4962965745763</v>
      </c>
    </row>
    <row r="71" spans="2:7" x14ac:dyDescent="0.25">
      <c r="B71" s="6">
        <f t="shared" si="5"/>
        <v>54</v>
      </c>
      <c r="C71" s="12">
        <f t="shared" si="6"/>
        <v>637188.21725716908</v>
      </c>
      <c r="D71" s="7">
        <f t="shared" si="7"/>
        <v>29590.963014573295</v>
      </c>
      <c r="E71" s="7">
        <f t="shared" si="8"/>
        <v>27236.948812817645</v>
      </c>
      <c r="F71" s="5">
        <f t="shared" si="9"/>
        <v>32390.373464696186</v>
      </c>
      <c r="G71" s="11">
        <f t="shared" si="10"/>
        <v>5153.4246518785403</v>
      </c>
    </row>
    <row r="72" spans="2:7" x14ac:dyDescent="0.25">
      <c r="B72" s="6">
        <f t="shared" si="5"/>
        <v>55</v>
      </c>
      <c r="C72" s="12">
        <f t="shared" si="6"/>
        <v>757748.76496265689</v>
      </c>
      <c r="D72" s="7">
        <f t="shared" si="7"/>
        <v>35189.783914819076</v>
      </c>
      <c r="E72" s="7">
        <f t="shared" si="8"/>
        <v>32390.373464696186</v>
      </c>
      <c r="F72" s="5">
        <f t="shared" si="9"/>
        <v>38518.862754875598</v>
      </c>
      <c r="G72" s="11">
        <f t="shared" si="10"/>
        <v>6128.4892901794119</v>
      </c>
    </row>
    <row r="73" spans="2:7" x14ac:dyDescent="0.25">
      <c r="B73" s="6">
        <f t="shared" si="5"/>
        <v>56</v>
      </c>
      <c r="C73" s="12">
        <f t="shared" si="6"/>
        <v>901120.22672680975</v>
      </c>
      <c r="D73" s="7">
        <f t="shared" si="7"/>
        <v>41847.941594932119</v>
      </c>
      <c r="E73" s="7">
        <f t="shared" si="8"/>
        <v>38518.862754875598</v>
      </c>
      <c r="F73" s="5">
        <f t="shared" si="9"/>
        <v>45806.905855719786</v>
      </c>
      <c r="G73" s="11">
        <f t="shared" si="10"/>
        <v>7288.0431008441883</v>
      </c>
    </row>
    <row r="74" spans="2:7" x14ac:dyDescent="0.25">
      <c r="B74" s="6">
        <f t="shared" si="5"/>
        <v>57</v>
      </c>
      <c r="C74" s="12">
        <f t="shared" si="6"/>
        <v>1071618.5899111226</v>
      </c>
      <c r="D74" s="7">
        <f t="shared" si="7"/>
        <v>49765.87011650746</v>
      </c>
      <c r="E74" s="7">
        <f t="shared" si="8"/>
        <v>45806.905855719786</v>
      </c>
      <c r="F74" s="5">
        <f t="shared" si="9"/>
        <v>24882.93505825373</v>
      </c>
      <c r="G74" s="11">
        <f t="shared" si="10"/>
        <v>-20923.970797466056</v>
      </c>
    </row>
  </sheetData>
  <conditionalFormatting sqref="B17:F17">
    <cfRule type="expression" dxfId="2" priority="4">
      <formula>$B$17&lt;$B$9</formula>
    </cfRule>
  </conditionalFormatting>
  <conditionalFormatting sqref="B18:F45">
    <cfRule type="expression" dxfId="1" priority="3">
      <formula>$B18&lt;$B$9</formula>
    </cfRule>
  </conditionalFormatting>
  <conditionalFormatting sqref="B46:F74">
    <cfRule type="expression" dxfId="0" priority="1">
      <formula>$B46&lt;$B$9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Marley</dc:creator>
  <cp:lastModifiedBy>Phil</cp:lastModifiedBy>
  <dcterms:created xsi:type="dcterms:W3CDTF">2020-07-17T10:56:46Z</dcterms:created>
  <dcterms:modified xsi:type="dcterms:W3CDTF">2020-11-16T14:02:24Z</dcterms:modified>
</cp:coreProperties>
</file>