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s" sheetId="1" r:id="rId4"/>
    <sheet state="visible" name="Variance" sheetId="2" r:id="rId5"/>
  </sheets>
  <definedNames/>
  <calcPr/>
  <extLst>
    <ext uri="GoogleSheetsCustomDataVersion2">
      <go:sheetsCustomData xmlns:go="http://customooxmlschemas.google.com/" r:id="rId6" roundtripDataChecksum="ujac5D2cf51XzQFLNDeZExPgqTbSvKapghO65aGiH44="/>
    </ext>
  </extLst>
</workbook>
</file>

<file path=xl/sharedStrings.xml><?xml version="1.0" encoding="utf-8"?>
<sst xmlns="http://schemas.openxmlformats.org/spreadsheetml/2006/main" count="345" uniqueCount="207">
  <si>
    <t>CostCategory</t>
  </si>
  <si>
    <t>CostCode</t>
  </si>
  <si>
    <t>010 CONSULTANT FEES</t>
  </si>
  <si>
    <t>010-AC Access Consultant</t>
  </si>
  <si>
    <t>010-AR Architect</t>
  </si>
  <si>
    <t>010-BCA BCA Consultant</t>
  </si>
  <si>
    <t>010-EE Electrical Engineer</t>
  </si>
  <si>
    <t>010-FCE Façade Engineer</t>
  </si>
  <si>
    <t>010-GE Geotechnical Engineer</t>
  </si>
  <si>
    <t>010-HE Hydraulic Engineer</t>
  </si>
  <si>
    <t>010-LAR Landscape Architect</t>
  </si>
  <si>
    <t>010-LC Legal Cost</t>
  </si>
  <si>
    <t>010-ME Mechanical Engineer</t>
  </si>
  <si>
    <t>010-NC Noise Consultant</t>
  </si>
  <si>
    <t>010-PCA PCA</t>
  </si>
  <si>
    <t>010-QS Quantity surveyor</t>
  </si>
  <si>
    <t>010-SE Structural Engineer</t>
  </si>
  <si>
    <t>010-SU Surveyor</t>
  </si>
  <si>
    <t>010-TC Traffic Consultant</t>
  </si>
  <si>
    <t>020 PRELIMINARIES</t>
  </si>
  <si>
    <t>020-AU Authorities Fees and Charges.</t>
  </si>
  <si>
    <t>020-CR Cranes and hoists</t>
  </si>
  <si>
    <t>020-FC-CP Final Cleaning - Package</t>
  </si>
  <si>
    <t>020-HBCF HBCF Insurance</t>
  </si>
  <si>
    <t>020-HF Allow for scaffolding, hoarding &amp; fence</t>
  </si>
  <si>
    <t>020-OS-H Allow for site office &amp; communication etc</t>
  </si>
  <si>
    <t>020-RC Rubbish removal &amp; site cleaning</t>
  </si>
  <si>
    <t>020-SL Site labour</t>
  </si>
  <si>
    <t>020-SS SAIYU Office Admin</t>
  </si>
  <si>
    <t>020-SS Site manager &amp; foreman</t>
  </si>
  <si>
    <t>020-SU Allow for Temporary Power &amp; Water</t>
  </si>
  <si>
    <t>020-SU Allow for Temporary Toilet Facilities</t>
  </si>
  <si>
    <t>020-SU Miscellaneous</t>
  </si>
  <si>
    <t>020-SU Sediment Control Measures</t>
  </si>
  <si>
    <t>020-TM Allow for traffic &amp; noise management</t>
  </si>
  <si>
    <t>030 DEMOLITION</t>
  </si>
  <si>
    <t>030-DE-AR Allow for asbestos removal</t>
  </si>
  <si>
    <t>030-DE-CP Contractor - Package</t>
  </si>
  <si>
    <t>030-DE-CP Demolish existing dwelling</t>
  </si>
  <si>
    <t>040 PILING AND SHORING</t>
  </si>
  <si>
    <t>040-PS-CB Allow for capping beam</t>
  </si>
  <si>
    <t>040-PS-CP Allow for soldier piles</t>
  </si>
  <si>
    <t>040-PS-CP Contractor - Package</t>
  </si>
  <si>
    <t>040-PS-SC Allow for 150mm thick shotcrete wall</t>
  </si>
  <si>
    <t>050 EXCAVATION</t>
  </si>
  <si>
    <t>050-EX-BE Bulk excavation</t>
  </si>
  <si>
    <t>050-EX-CP Contractor - Contract Package</t>
  </si>
  <si>
    <t>050-EX-DE Detail excavation</t>
  </si>
  <si>
    <t>050-SU Sundries</t>
  </si>
  <si>
    <t>050-SU-TC Allow for termite</t>
  </si>
  <si>
    <t>060 CONCRETE  WORK</t>
  </si>
  <si>
    <t>060-CI Concrete Install</t>
  </si>
  <si>
    <t>060-CS Concrete Supply</t>
  </si>
  <si>
    <t>060-CW-CP Concrete work package</t>
  </si>
  <si>
    <t>060-DCS Dincel Concrete Supply</t>
  </si>
  <si>
    <t>060-DI Dincel Install</t>
  </si>
  <si>
    <t>060-DIN-I Dincel Install</t>
  </si>
  <si>
    <t>060-DIN-REO Dincel REO Supply</t>
  </si>
  <si>
    <t>060-DIN-S Dincel Supply</t>
  </si>
  <si>
    <t>060-FW Formwork</t>
  </si>
  <si>
    <t>060-PH Concrete Pump Hire</t>
  </si>
  <si>
    <t>060-RF REO Fixing</t>
  </si>
  <si>
    <t>060-RS REO Supply</t>
  </si>
  <si>
    <t>060-SU Sundries</t>
  </si>
  <si>
    <t>070 STRUCTURAL STEEL/TIMBER</t>
  </si>
  <si>
    <t>070-SS Structural Steel</t>
  </si>
  <si>
    <t>070-ST Structural Timber</t>
  </si>
  <si>
    <t>070-SU Sundries</t>
  </si>
  <si>
    <t>080 MASONRY</t>
  </si>
  <si>
    <t>080-BL Block/Brick Layer</t>
  </si>
  <si>
    <t>080-BS Block/Brick supply</t>
  </si>
  <si>
    <t>080-CS Concrete supply</t>
  </si>
  <si>
    <t>080-FBC Face Brick / Block cleaning</t>
  </si>
  <si>
    <t>080-SS Reinforcement supply</t>
  </si>
  <si>
    <t>080-SU Sundries</t>
  </si>
  <si>
    <t>100 METALWORK</t>
  </si>
  <si>
    <t>100-BO-S Supply -  bollards</t>
  </si>
  <si>
    <t>100-BR-S Supply -  bike racks</t>
  </si>
  <si>
    <t>100-DR-S Supply - drying rack</t>
  </si>
  <si>
    <t xml:space="preserve">100-GBA-SI Supply and install -  glazing balustrade </t>
  </si>
  <si>
    <t>100-GD-S Supply -  grated drain</t>
  </si>
  <si>
    <t xml:space="preserve">100-MB-S Supply - powdercoated aluminium mail box </t>
  </si>
  <si>
    <t xml:space="preserve">100-MBA-SI Supply and install -  metal balustrade </t>
  </si>
  <si>
    <t xml:space="preserve">100-MG-S Supply -  metal guards </t>
  </si>
  <si>
    <t>100-MSL-SI Supply and install - metal screen/louvres/gate</t>
  </si>
  <si>
    <t>100-MW-I Installation of metalwork</t>
  </si>
  <si>
    <t>100-MW-RF-AC-SI Roof Access</t>
  </si>
  <si>
    <t>100-NM-S Supply - unit numbers</t>
  </si>
  <si>
    <t xml:space="preserve">100-SS-S Supply -  statutory signs </t>
  </si>
  <si>
    <t>100-SU Sundries</t>
  </si>
  <si>
    <t>100-TM-S Supply -  traffic miirior</t>
  </si>
  <si>
    <t>100-WM-SI Supply and install -  wired mesh to storage areas including door</t>
  </si>
  <si>
    <t>110 CARPENTRY</t>
  </si>
  <si>
    <t>110-BA-I Installation of bathroom accessories</t>
  </si>
  <si>
    <t>110-DH-I Installation of doors &amp; hardware</t>
  </si>
  <si>
    <t>110-GE-I General Carpentry Work</t>
  </si>
  <si>
    <t>110-SU Sundies</t>
  </si>
  <si>
    <t xml:space="preserve">110-TS Tmber skirtings n architrave </t>
  </si>
  <si>
    <t>120 WINDOWS &amp; GLAZING</t>
  </si>
  <si>
    <t>120-GC Glass Cladding</t>
  </si>
  <si>
    <t>120-WC Window Caulking</t>
  </si>
  <si>
    <t>120-WIN Subcontractor-Package</t>
  </si>
  <si>
    <t>130 DOORS &amp; HARDWARE</t>
  </si>
  <si>
    <t>130-DH-NON Door &amp; Door Hardware Supplier (Non Fire Rated)</t>
  </si>
  <si>
    <t>130-DN-FR Door &amp; Door Hardware Supplier (Fire Rated)</t>
  </si>
  <si>
    <t>130-KEY Master keying</t>
  </si>
  <si>
    <t>130-SU Sundries</t>
  </si>
  <si>
    <t>140 GARAGE DOORS</t>
  </si>
  <si>
    <t>140-GD Garage Doors - Supply and install</t>
  </si>
  <si>
    <t>150 ROOFING</t>
  </si>
  <si>
    <t>150-PB-SI Allow for pebbles concrete roof</t>
  </si>
  <si>
    <t>150-RF Timber/Steel frame</t>
  </si>
  <si>
    <t>150-RS Metal deck roof sheeting &amp; capping</t>
  </si>
  <si>
    <t>150-SKL-CP Skylight</t>
  </si>
  <si>
    <t>150-TG-SI Allow for topping to grade</t>
  </si>
  <si>
    <t>160 ROOF PLUMBING</t>
  </si>
  <si>
    <t>160-RPD Allow for downpipes</t>
  </si>
  <si>
    <t>160-RPE Allow for gutter</t>
  </si>
  <si>
    <t>160-RWH Allow for rainwater head</t>
  </si>
  <si>
    <t>160-SU Sundries</t>
  </si>
  <si>
    <t>170 HYDRAULIC SERVICES</t>
  </si>
  <si>
    <t>170-AU Authority Fee</t>
  </si>
  <si>
    <t>170-HY Plumbing Work - Package</t>
  </si>
  <si>
    <t>170-S73 S73 Sydney Water Works</t>
  </si>
  <si>
    <t>170-SU Sundries</t>
  </si>
  <si>
    <t>180 ELECTRICAL SERVICES</t>
  </si>
  <si>
    <t>180-AU Authority Fee</t>
  </si>
  <si>
    <t>180-EL Electriacal Work - Package</t>
  </si>
  <si>
    <t>180-IN Audio/Visual  intercom</t>
  </si>
  <si>
    <t>180-L1 Level 1 ASP</t>
  </si>
  <si>
    <t>180-L2 Level 2 Connection</t>
  </si>
  <si>
    <t>180-SE Security</t>
  </si>
  <si>
    <t>180-SU Sundries</t>
  </si>
  <si>
    <t>190 MECHANICAL SERVICES</t>
  </si>
  <si>
    <t>190-AC A/C Package</t>
  </si>
  <si>
    <t>190-MC Mechanical - Common Area</t>
  </si>
  <si>
    <t>190-MW Mechanical - Wet Area</t>
  </si>
  <si>
    <t>190-SU Sundries</t>
  </si>
  <si>
    <t>200 FIRE SERVICES</t>
  </si>
  <si>
    <t>200-FD Fire Services - DRY</t>
  </si>
  <si>
    <t xml:space="preserve">200-FH Fire Hydrant </t>
  </si>
  <si>
    <t>200-FW Fire Services - WET</t>
  </si>
  <si>
    <t>210 LIFT SERVICES</t>
  </si>
  <si>
    <t>210-LS-CP Lift Subcontractor - Package</t>
  </si>
  <si>
    <t>220 Floor Finishes</t>
  </si>
  <si>
    <t>220-CA Supply and install - Carpet</t>
  </si>
  <si>
    <t>220-FL Floor Leveling</t>
  </si>
  <si>
    <t>220-SU Sundries</t>
  </si>
  <si>
    <t>220-TB Supply and install - Timbe flooring</t>
  </si>
  <si>
    <t>230 WATERPROOFING</t>
  </si>
  <si>
    <t>230-SU Sundries</t>
  </si>
  <si>
    <t>230-WP-CP Waterproofing Package</t>
  </si>
  <si>
    <t>240 Wall System and Finishes</t>
  </si>
  <si>
    <t>240-EC-CP External Clading Package</t>
  </si>
  <si>
    <t>240-GP-CP Gyprock Package</t>
  </si>
  <si>
    <t>240-HE-CP Hebel Package</t>
  </si>
  <si>
    <t>240-SU Sundries</t>
  </si>
  <si>
    <t>250 TILING AND PAVERS</t>
  </si>
  <si>
    <t>250-SU Sundries</t>
  </si>
  <si>
    <t>250-TI-CP Subcontractor-Package-supply and install</t>
  </si>
  <si>
    <t>250-TI-I Install - Tiling</t>
  </si>
  <si>
    <t>250-TI-S Supply - Tiling</t>
  </si>
  <si>
    <t>260 PC Items</t>
  </si>
  <si>
    <t>260-AP Elec. Appliances</t>
  </si>
  <si>
    <t>260-ES Electrical Supply</t>
  </si>
  <si>
    <t>260-HWU Hot Water Unit-Supply</t>
  </si>
  <si>
    <t>260-MR Mirror/mirror cupboard</t>
  </si>
  <si>
    <t>260-SF Sanitary Fixtures</t>
  </si>
  <si>
    <t>260-SS-PC Shower Screen Package</t>
  </si>
  <si>
    <t>260-TA Tapware</t>
  </si>
  <si>
    <t>260-VE Venity (PC)</t>
  </si>
  <si>
    <t>260-WA WET AREA ACCESSORIES</t>
  </si>
  <si>
    <t>280 JOINERY</t>
  </si>
  <si>
    <t>280-KJ-CP Kitchen Joinery Package</t>
  </si>
  <si>
    <t>280-KJ-BT Kitchen Bench top</t>
  </si>
  <si>
    <t>280-KJ-SB Kitchen Splahback</t>
  </si>
  <si>
    <t>280-OT Others. e.g. Stoage, feathure wall, etc.</t>
  </si>
  <si>
    <t>280-VN Venity (Customised)</t>
  </si>
  <si>
    <t>280-WD Wardrobe</t>
  </si>
  <si>
    <t>300 RENDING</t>
  </si>
  <si>
    <t>300-RE-CP Render package</t>
  </si>
  <si>
    <t>300-RE-I Subcontractor - install</t>
  </si>
  <si>
    <t>300-RE-S Supply - sand, cement erc</t>
  </si>
  <si>
    <t>310 PAINTING</t>
  </si>
  <si>
    <t>310-PA-CP Subcontractor Package</t>
  </si>
  <si>
    <t>310-PA-I Install - Pant</t>
  </si>
  <si>
    <t xml:space="preserve">  </t>
  </si>
  <si>
    <t>310-PA-S Supply - Paint</t>
  </si>
  <si>
    <t>310-SU Sundries</t>
  </si>
  <si>
    <t>320 LANDSCAPING</t>
  </si>
  <si>
    <t>320-LA-CP Lanscape Package</t>
  </si>
  <si>
    <t>320-LA-I Install - Plants</t>
  </si>
  <si>
    <t>320-LA-S Supply - Plants etc</t>
  </si>
  <si>
    <t>320-SU Sundries</t>
  </si>
  <si>
    <t>330 EXTERNAL WORKS</t>
  </si>
  <si>
    <t>330-CW Work on behalf of Council</t>
  </si>
  <si>
    <t>330-SU Sundries</t>
  </si>
  <si>
    <t>330-VC Footpath and Vehicle Crossing </t>
  </si>
  <si>
    <t>9999 Builder's Margin</t>
  </si>
  <si>
    <t>Buildertrend Default</t>
  </si>
  <si>
    <t>Buildertrend Flat Rate</t>
  </si>
  <si>
    <t>VarianceCategory</t>
  </si>
  <si>
    <t>VarianceCodes</t>
  </si>
  <si>
    <t>99 Variations</t>
  </si>
  <si>
    <t>Authority Fee</t>
  </si>
  <si>
    <t>Builder Variance</t>
  </si>
  <si>
    <t>Customer 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</si>
</sst>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2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333333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0" fillId="0" fontId="2" numFmtId="0" xfId="0" applyFont="1"/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left" vertical="top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69.0"/>
    <col customWidth="1" min="3" max="26" width="8.71"/>
  </cols>
  <sheetData>
    <row r="1">
      <c r="A1" s="1" t="s">
        <v>0</v>
      </c>
      <c r="B1" s="1" t="s">
        <v>1</v>
      </c>
      <c r="G1" s="2" t="str">
        <f>IFERROR(__xludf.DUMMYFUNCTION("UNIQUE(A:A)"),"CostCategory")</f>
        <v>CostCategory</v>
      </c>
    </row>
    <row r="2">
      <c r="A2" s="3" t="s">
        <v>2</v>
      </c>
      <c r="B2" s="4" t="s">
        <v>3</v>
      </c>
      <c r="G2" s="2" t="str">
        <f>IFERROR(__xludf.DUMMYFUNCTION("""COMPUTED_VALUE"""),"010 CONSULTANT FEES")</f>
        <v>010 CONSULTANT FEES</v>
      </c>
    </row>
    <row r="3">
      <c r="A3" s="3" t="s">
        <v>2</v>
      </c>
      <c r="B3" s="4" t="s">
        <v>4</v>
      </c>
      <c r="G3" s="2" t="str">
        <f>IFERROR(__xludf.DUMMYFUNCTION("""COMPUTED_VALUE"""),"020 PRELIMINARIES")</f>
        <v>020 PRELIMINARIES</v>
      </c>
    </row>
    <row r="4">
      <c r="A4" s="3" t="s">
        <v>2</v>
      </c>
      <c r="B4" s="4" t="s">
        <v>5</v>
      </c>
      <c r="G4" s="2" t="str">
        <f>IFERROR(__xludf.DUMMYFUNCTION("""COMPUTED_VALUE"""),"030 DEMOLITION")</f>
        <v>030 DEMOLITION</v>
      </c>
    </row>
    <row r="5">
      <c r="A5" s="3" t="s">
        <v>2</v>
      </c>
      <c r="B5" s="4" t="s">
        <v>6</v>
      </c>
      <c r="G5" s="2" t="str">
        <f>IFERROR(__xludf.DUMMYFUNCTION("""COMPUTED_VALUE"""),"040 PILING AND SHORING")</f>
        <v>040 PILING AND SHORING</v>
      </c>
    </row>
    <row r="6">
      <c r="A6" s="3" t="s">
        <v>2</v>
      </c>
      <c r="B6" s="4" t="s">
        <v>7</v>
      </c>
      <c r="G6" s="2" t="str">
        <f>IFERROR(__xludf.DUMMYFUNCTION("""COMPUTED_VALUE"""),"050 EXCAVATION")</f>
        <v>050 EXCAVATION</v>
      </c>
    </row>
    <row r="7">
      <c r="A7" s="3" t="s">
        <v>2</v>
      </c>
      <c r="B7" s="4" t="s">
        <v>8</v>
      </c>
      <c r="G7" s="2" t="str">
        <f>IFERROR(__xludf.DUMMYFUNCTION("""COMPUTED_VALUE"""),"060 CONCRETE  WORK")</f>
        <v>060 CONCRETE  WORK</v>
      </c>
    </row>
    <row r="8">
      <c r="A8" s="3" t="s">
        <v>2</v>
      </c>
      <c r="B8" s="4" t="s">
        <v>9</v>
      </c>
      <c r="G8" s="2" t="str">
        <f>IFERROR(__xludf.DUMMYFUNCTION("""COMPUTED_VALUE"""),"070 STRUCTURAL STEEL/TIMBER")</f>
        <v>070 STRUCTURAL STEEL/TIMBER</v>
      </c>
    </row>
    <row r="9">
      <c r="A9" s="3" t="s">
        <v>2</v>
      </c>
      <c r="B9" s="4" t="s">
        <v>10</v>
      </c>
      <c r="G9" s="2" t="str">
        <f>IFERROR(__xludf.DUMMYFUNCTION("""COMPUTED_VALUE"""),"080 MASONRY")</f>
        <v>080 MASONRY</v>
      </c>
    </row>
    <row r="10">
      <c r="A10" s="3" t="s">
        <v>2</v>
      </c>
      <c r="B10" s="4" t="s">
        <v>11</v>
      </c>
      <c r="G10" s="2" t="str">
        <f>IFERROR(__xludf.DUMMYFUNCTION("""COMPUTED_VALUE"""),"100 METALWORK")</f>
        <v>100 METALWORK</v>
      </c>
    </row>
    <row r="11">
      <c r="A11" s="3" t="s">
        <v>2</v>
      </c>
      <c r="B11" s="4" t="s">
        <v>12</v>
      </c>
      <c r="G11" s="2" t="str">
        <f>IFERROR(__xludf.DUMMYFUNCTION("""COMPUTED_VALUE"""),"110 CARPENTRY")</f>
        <v>110 CARPENTRY</v>
      </c>
    </row>
    <row r="12">
      <c r="A12" s="3" t="s">
        <v>2</v>
      </c>
      <c r="B12" s="4" t="s">
        <v>13</v>
      </c>
      <c r="G12" s="2" t="str">
        <f>IFERROR(__xludf.DUMMYFUNCTION("""COMPUTED_VALUE"""),"120 WINDOWS &amp; GLAZING")</f>
        <v>120 WINDOWS &amp; GLAZING</v>
      </c>
    </row>
    <row r="13">
      <c r="A13" s="3" t="s">
        <v>2</v>
      </c>
      <c r="B13" s="4" t="s">
        <v>14</v>
      </c>
      <c r="G13" s="2" t="str">
        <f>IFERROR(__xludf.DUMMYFUNCTION("""COMPUTED_VALUE"""),"130 DOORS &amp; HARDWARE")</f>
        <v>130 DOORS &amp; HARDWARE</v>
      </c>
    </row>
    <row r="14">
      <c r="A14" s="3" t="s">
        <v>2</v>
      </c>
      <c r="B14" s="4" t="s">
        <v>15</v>
      </c>
      <c r="G14" s="2" t="str">
        <f>IFERROR(__xludf.DUMMYFUNCTION("""COMPUTED_VALUE"""),"140 GARAGE DOORS")</f>
        <v>140 GARAGE DOORS</v>
      </c>
    </row>
    <row r="15">
      <c r="A15" s="3" t="s">
        <v>2</v>
      </c>
      <c r="B15" s="4" t="s">
        <v>16</v>
      </c>
      <c r="G15" s="2" t="str">
        <f>IFERROR(__xludf.DUMMYFUNCTION("""COMPUTED_VALUE"""),"150 ROOFING")</f>
        <v>150 ROOFING</v>
      </c>
    </row>
    <row r="16">
      <c r="A16" s="3" t="s">
        <v>2</v>
      </c>
      <c r="B16" s="4" t="s">
        <v>17</v>
      </c>
      <c r="G16" s="2" t="str">
        <f>IFERROR(__xludf.DUMMYFUNCTION("""COMPUTED_VALUE"""),"160 ROOF PLUMBING")</f>
        <v>160 ROOF PLUMBING</v>
      </c>
    </row>
    <row r="17">
      <c r="A17" s="3" t="s">
        <v>2</v>
      </c>
      <c r="B17" s="4" t="s">
        <v>18</v>
      </c>
      <c r="G17" s="2" t="str">
        <f>IFERROR(__xludf.DUMMYFUNCTION("""COMPUTED_VALUE"""),"170 HYDRAULIC SERVICES")</f>
        <v>170 HYDRAULIC SERVICES</v>
      </c>
    </row>
    <row r="18">
      <c r="A18" s="3" t="s">
        <v>19</v>
      </c>
      <c r="B18" s="4" t="s">
        <v>20</v>
      </c>
      <c r="G18" s="2" t="str">
        <f>IFERROR(__xludf.DUMMYFUNCTION("""COMPUTED_VALUE"""),"180 ELECTRICAL SERVICES")</f>
        <v>180 ELECTRICAL SERVICES</v>
      </c>
    </row>
    <row r="19">
      <c r="A19" s="3" t="s">
        <v>19</v>
      </c>
      <c r="B19" s="4" t="s">
        <v>21</v>
      </c>
      <c r="G19" s="2" t="str">
        <f>IFERROR(__xludf.DUMMYFUNCTION("""COMPUTED_VALUE"""),"190 MECHANICAL SERVICES")</f>
        <v>190 MECHANICAL SERVICES</v>
      </c>
    </row>
    <row r="20" ht="15.75" customHeight="1">
      <c r="A20" s="3" t="s">
        <v>19</v>
      </c>
      <c r="B20" s="4" t="s">
        <v>22</v>
      </c>
      <c r="G20" s="2" t="str">
        <f>IFERROR(__xludf.DUMMYFUNCTION("""COMPUTED_VALUE"""),"200 FIRE SERVICES")</f>
        <v>200 FIRE SERVICES</v>
      </c>
    </row>
    <row r="21" ht="15.75" customHeight="1">
      <c r="A21" s="3" t="s">
        <v>19</v>
      </c>
      <c r="B21" s="4" t="s">
        <v>23</v>
      </c>
      <c r="G21" s="2" t="str">
        <f>IFERROR(__xludf.DUMMYFUNCTION("""COMPUTED_VALUE"""),"210 LIFT SERVICES")</f>
        <v>210 LIFT SERVICES</v>
      </c>
    </row>
    <row r="22" ht="15.75" customHeight="1">
      <c r="A22" s="3" t="s">
        <v>19</v>
      </c>
      <c r="B22" s="4" t="s">
        <v>24</v>
      </c>
      <c r="G22" s="2" t="str">
        <f>IFERROR(__xludf.DUMMYFUNCTION("""COMPUTED_VALUE"""),"220 Floor Finishes")</f>
        <v>220 Floor Finishes</v>
      </c>
    </row>
    <row r="23" ht="15.75" customHeight="1">
      <c r="A23" s="3" t="s">
        <v>19</v>
      </c>
      <c r="B23" s="4" t="s">
        <v>25</v>
      </c>
      <c r="G23" s="2" t="str">
        <f>IFERROR(__xludf.DUMMYFUNCTION("""COMPUTED_VALUE"""),"230 WATERPROOFING")</f>
        <v>230 WATERPROOFING</v>
      </c>
    </row>
    <row r="24" ht="15.75" customHeight="1">
      <c r="A24" s="3" t="s">
        <v>19</v>
      </c>
      <c r="B24" s="4" t="s">
        <v>26</v>
      </c>
      <c r="G24" s="2" t="str">
        <f>IFERROR(__xludf.DUMMYFUNCTION("""COMPUTED_VALUE"""),"240 Wall System and Finishes")</f>
        <v>240 Wall System and Finishes</v>
      </c>
    </row>
    <row r="25" ht="15.75" customHeight="1">
      <c r="A25" s="3" t="s">
        <v>19</v>
      </c>
      <c r="B25" s="4" t="s">
        <v>27</v>
      </c>
      <c r="G25" s="2" t="str">
        <f>IFERROR(__xludf.DUMMYFUNCTION("""COMPUTED_VALUE"""),"250 TILING AND PAVERS")</f>
        <v>250 TILING AND PAVERS</v>
      </c>
    </row>
    <row r="26" ht="15.75" customHeight="1">
      <c r="A26" s="3" t="s">
        <v>19</v>
      </c>
      <c r="B26" s="4" t="s">
        <v>28</v>
      </c>
      <c r="G26" s="2" t="str">
        <f>IFERROR(__xludf.DUMMYFUNCTION("""COMPUTED_VALUE"""),"260 PC Items")</f>
        <v>260 PC Items</v>
      </c>
    </row>
    <row r="27" ht="15.75" customHeight="1">
      <c r="A27" s="3" t="s">
        <v>19</v>
      </c>
      <c r="B27" s="4" t="s">
        <v>29</v>
      </c>
      <c r="G27" s="2" t="str">
        <f>IFERROR(__xludf.DUMMYFUNCTION("""COMPUTED_VALUE"""),"280 JOINERY")</f>
        <v>280 JOINERY</v>
      </c>
    </row>
    <row r="28" ht="15.75" customHeight="1">
      <c r="A28" s="3" t="s">
        <v>19</v>
      </c>
      <c r="B28" s="4" t="s">
        <v>30</v>
      </c>
      <c r="G28" s="2" t="str">
        <f>IFERROR(__xludf.DUMMYFUNCTION("""COMPUTED_VALUE"""),"300 RENDING")</f>
        <v>300 RENDING</v>
      </c>
    </row>
    <row r="29" ht="15.75" customHeight="1">
      <c r="A29" s="3" t="s">
        <v>19</v>
      </c>
      <c r="B29" s="4" t="s">
        <v>31</v>
      </c>
      <c r="G29" s="2" t="str">
        <f>IFERROR(__xludf.DUMMYFUNCTION("""COMPUTED_VALUE"""),"310 PAINTING")</f>
        <v>310 PAINTING</v>
      </c>
    </row>
    <row r="30" ht="15.75" customHeight="1">
      <c r="A30" s="3" t="s">
        <v>19</v>
      </c>
      <c r="B30" s="4" t="s">
        <v>32</v>
      </c>
      <c r="G30" s="2" t="str">
        <f>IFERROR(__xludf.DUMMYFUNCTION("""COMPUTED_VALUE"""),"320 LANDSCAPING")</f>
        <v>320 LANDSCAPING</v>
      </c>
    </row>
    <row r="31" ht="15.75" customHeight="1">
      <c r="A31" s="3" t="s">
        <v>19</v>
      </c>
      <c r="B31" s="4" t="s">
        <v>33</v>
      </c>
      <c r="G31" s="2" t="str">
        <f>IFERROR(__xludf.DUMMYFUNCTION("""COMPUTED_VALUE"""),"330 EXTERNAL WORKS")</f>
        <v>330 EXTERNAL WORKS</v>
      </c>
    </row>
    <row r="32" ht="15.75" customHeight="1">
      <c r="A32" s="3" t="s">
        <v>19</v>
      </c>
      <c r="B32" s="4" t="s">
        <v>34</v>
      </c>
      <c r="G32" s="2" t="str">
        <f>IFERROR(__xludf.DUMMYFUNCTION("""COMPUTED_VALUE"""),"9999 Builder's Margin")</f>
        <v>9999 Builder's Margin</v>
      </c>
    </row>
    <row r="33" ht="15.75" customHeight="1">
      <c r="A33" s="3" t="s">
        <v>35</v>
      </c>
      <c r="B33" s="4" t="s">
        <v>36</v>
      </c>
      <c r="G33" s="2" t="str">
        <f>IFERROR(__xludf.DUMMYFUNCTION("""COMPUTED_VALUE"""),"Buildertrend Default")</f>
        <v>Buildertrend Default</v>
      </c>
    </row>
    <row r="34" ht="15.75" customHeight="1">
      <c r="A34" s="3" t="s">
        <v>35</v>
      </c>
      <c r="B34" s="4" t="s">
        <v>37</v>
      </c>
      <c r="G34" s="2"/>
    </row>
    <row r="35" ht="15.75" customHeight="1">
      <c r="A35" s="3" t="s">
        <v>35</v>
      </c>
      <c r="B35" s="4" t="s">
        <v>38</v>
      </c>
    </row>
    <row r="36" ht="15.75" customHeight="1">
      <c r="A36" s="3" t="s">
        <v>39</v>
      </c>
      <c r="B36" s="4" t="s">
        <v>40</v>
      </c>
    </row>
    <row r="37" ht="15.75" customHeight="1">
      <c r="A37" s="3" t="s">
        <v>39</v>
      </c>
      <c r="B37" s="4" t="s">
        <v>41</v>
      </c>
    </row>
    <row r="38" ht="15.75" customHeight="1">
      <c r="A38" s="3" t="s">
        <v>39</v>
      </c>
      <c r="B38" s="4" t="s">
        <v>42</v>
      </c>
    </row>
    <row r="39" ht="15.75" customHeight="1">
      <c r="A39" s="3" t="s">
        <v>39</v>
      </c>
      <c r="B39" s="4" t="s">
        <v>43</v>
      </c>
    </row>
    <row r="40" ht="15.75" customHeight="1">
      <c r="A40" s="3" t="s">
        <v>44</v>
      </c>
      <c r="B40" s="4" t="s">
        <v>45</v>
      </c>
    </row>
    <row r="41" ht="15.75" customHeight="1">
      <c r="A41" s="3" t="s">
        <v>44</v>
      </c>
      <c r="B41" s="4" t="s">
        <v>46</v>
      </c>
    </row>
    <row r="42" ht="15.75" customHeight="1">
      <c r="A42" s="3" t="s">
        <v>44</v>
      </c>
      <c r="B42" s="4" t="s">
        <v>47</v>
      </c>
    </row>
    <row r="43" ht="15.75" customHeight="1">
      <c r="A43" s="3" t="s">
        <v>44</v>
      </c>
      <c r="B43" s="4" t="s">
        <v>48</v>
      </c>
    </row>
    <row r="44" ht="15.75" customHeight="1">
      <c r="A44" s="3" t="s">
        <v>44</v>
      </c>
      <c r="B44" s="4" t="s">
        <v>49</v>
      </c>
    </row>
    <row r="45" ht="15.75" customHeight="1">
      <c r="A45" s="3" t="s">
        <v>50</v>
      </c>
      <c r="B45" s="4" t="s">
        <v>51</v>
      </c>
    </row>
    <row r="46" ht="15.75" customHeight="1">
      <c r="A46" s="3" t="s">
        <v>50</v>
      </c>
      <c r="B46" s="4" t="s">
        <v>52</v>
      </c>
    </row>
    <row r="47" ht="15.75" customHeight="1">
      <c r="A47" s="3" t="s">
        <v>50</v>
      </c>
      <c r="B47" s="4" t="s">
        <v>53</v>
      </c>
    </row>
    <row r="48" ht="15.75" customHeight="1">
      <c r="A48" s="3" t="s">
        <v>50</v>
      </c>
      <c r="B48" s="4" t="s">
        <v>54</v>
      </c>
    </row>
    <row r="49" ht="15.75" customHeight="1">
      <c r="A49" s="3" t="s">
        <v>50</v>
      </c>
      <c r="B49" s="4" t="s">
        <v>55</v>
      </c>
    </row>
    <row r="50" ht="15.75" customHeight="1">
      <c r="A50" s="3" t="s">
        <v>50</v>
      </c>
      <c r="B50" s="4" t="s">
        <v>56</v>
      </c>
    </row>
    <row r="51" ht="15.75" customHeight="1">
      <c r="A51" s="3" t="s">
        <v>50</v>
      </c>
      <c r="B51" s="4" t="s">
        <v>57</v>
      </c>
    </row>
    <row r="52" ht="15.75" customHeight="1">
      <c r="A52" s="3" t="s">
        <v>50</v>
      </c>
      <c r="B52" s="4" t="s">
        <v>58</v>
      </c>
    </row>
    <row r="53" ht="15.75" customHeight="1">
      <c r="A53" s="3" t="s">
        <v>50</v>
      </c>
      <c r="B53" s="4" t="s">
        <v>59</v>
      </c>
    </row>
    <row r="54" ht="15.75" customHeight="1">
      <c r="A54" s="3" t="s">
        <v>50</v>
      </c>
      <c r="B54" s="4" t="s">
        <v>60</v>
      </c>
    </row>
    <row r="55" ht="15.75" customHeight="1">
      <c r="A55" s="3" t="s">
        <v>50</v>
      </c>
      <c r="B55" s="4" t="s">
        <v>61</v>
      </c>
    </row>
    <row r="56" ht="15.75" customHeight="1">
      <c r="A56" s="3" t="s">
        <v>50</v>
      </c>
      <c r="B56" s="4" t="s">
        <v>62</v>
      </c>
    </row>
    <row r="57" ht="15.75" customHeight="1">
      <c r="A57" s="3" t="s">
        <v>50</v>
      </c>
      <c r="B57" s="4" t="s">
        <v>63</v>
      </c>
    </row>
    <row r="58" ht="15.75" customHeight="1">
      <c r="A58" s="3" t="s">
        <v>64</v>
      </c>
      <c r="B58" s="4" t="s">
        <v>65</v>
      </c>
    </row>
    <row r="59" ht="15.75" customHeight="1">
      <c r="A59" s="3" t="s">
        <v>64</v>
      </c>
      <c r="B59" s="4" t="s">
        <v>66</v>
      </c>
    </row>
    <row r="60" ht="15.75" customHeight="1">
      <c r="A60" s="3" t="s">
        <v>64</v>
      </c>
      <c r="B60" s="4" t="s">
        <v>67</v>
      </c>
    </row>
    <row r="61" ht="15.75" customHeight="1">
      <c r="A61" s="3" t="s">
        <v>68</v>
      </c>
      <c r="B61" s="4" t="s">
        <v>69</v>
      </c>
    </row>
    <row r="62" ht="15.75" customHeight="1">
      <c r="A62" s="3" t="s">
        <v>68</v>
      </c>
      <c r="B62" s="4" t="s">
        <v>70</v>
      </c>
    </row>
    <row r="63" ht="15.75" customHeight="1">
      <c r="A63" s="3" t="s">
        <v>68</v>
      </c>
      <c r="B63" s="4" t="s">
        <v>71</v>
      </c>
    </row>
    <row r="64" ht="15.75" customHeight="1">
      <c r="A64" s="3" t="s">
        <v>68</v>
      </c>
      <c r="B64" s="4" t="s">
        <v>72</v>
      </c>
    </row>
    <row r="65" ht="15.75" customHeight="1">
      <c r="A65" s="3" t="s">
        <v>68</v>
      </c>
      <c r="B65" s="4" t="s">
        <v>73</v>
      </c>
    </row>
    <row r="66" ht="15.75" customHeight="1">
      <c r="A66" s="3" t="s">
        <v>68</v>
      </c>
      <c r="B66" s="4" t="s">
        <v>74</v>
      </c>
    </row>
    <row r="67" ht="15.75" customHeight="1">
      <c r="A67" s="3" t="s">
        <v>75</v>
      </c>
      <c r="B67" s="3" t="s">
        <v>76</v>
      </c>
    </row>
    <row r="68" ht="15.75" customHeight="1">
      <c r="A68" s="3" t="s">
        <v>75</v>
      </c>
      <c r="B68" s="3" t="s">
        <v>77</v>
      </c>
    </row>
    <row r="69" ht="15.75" customHeight="1">
      <c r="A69" s="3" t="s">
        <v>75</v>
      </c>
      <c r="B69" s="3" t="s">
        <v>78</v>
      </c>
    </row>
    <row r="70" ht="15.75" customHeight="1">
      <c r="A70" s="3" t="s">
        <v>75</v>
      </c>
      <c r="B70" s="3" t="s">
        <v>79</v>
      </c>
    </row>
    <row r="71" ht="15.75" customHeight="1">
      <c r="A71" s="3" t="s">
        <v>75</v>
      </c>
      <c r="B71" s="3" t="s">
        <v>80</v>
      </c>
    </row>
    <row r="72" ht="15.75" customHeight="1">
      <c r="A72" s="3" t="s">
        <v>75</v>
      </c>
      <c r="B72" s="3" t="s">
        <v>81</v>
      </c>
    </row>
    <row r="73" ht="15.75" customHeight="1">
      <c r="A73" s="3" t="s">
        <v>75</v>
      </c>
      <c r="B73" s="3" t="s">
        <v>82</v>
      </c>
    </row>
    <row r="74" ht="15.75" customHeight="1">
      <c r="A74" s="3" t="s">
        <v>75</v>
      </c>
      <c r="B74" s="3" t="s">
        <v>83</v>
      </c>
    </row>
    <row r="75" ht="15.75" customHeight="1">
      <c r="A75" s="3" t="s">
        <v>75</v>
      </c>
      <c r="B75" s="3" t="s">
        <v>84</v>
      </c>
    </row>
    <row r="76" ht="15.75" customHeight="1">
      <c r="A76" s="3" t="s">
        <v>75</v>
      </c>
      <c r="B76" s="3" t="s">
        <v>85</v>
      </c>
    </row>
    <row r="77" ht="15.75" customHeight="1">
      <c r="A77" s="3" t="s">
        <v>75</v>
      </c>
      <c r="B77" s="3" t="s">
        <v>86</v>
      </c>
    </row>
    <row r="78" ht="15.75" customHeight="1">
      <c r="A78" s="3" t="s">
        <v>75</v>
      </c>
      <c r="B78" s="3" t="s">
        <v>87</v>
      </c>
    </row>
    <row r="79" ht="15.75" customHeight="1">
      <c r="A79" s="3" t="s">
        <v>75</v>
      </c>
      <c r="B79" s="3" t="s">
        <v>88</v>
      </c>
    </row>
    <row r="80" ht="15.75" customHeight="1">
      <c r="A80" s="3" t="s">
        <v>75</v>
      </c>
      <c r="B80" s="3" t="s">
        <v>89</v>
      </c>
    </row>
    <row r="81" ht="15.75" customHeight="1">
      <c r="A81" s="3" t="s">
        <v>75</v>
      </c>
      <c r="B81" s="3" t="s">
        <v>90</v>
      </c>
    </row>
    <row r="82" ht="15.75" customHeight="1">
      <c r="A82" s="3" t="s">
        <v>75</v>
      </c>
      <c r="B82" s="3" t="s">
        <v>91</v>
      </c>
    </row>
    <row r="83" ht="15.75" customHeight="1">
      <c r="A83" s="3" t="s">
        <v>92</v>
      </c>
      <c r="B83" s="4" t="s">
        <v>93</v>
      </c>
    </row>
    <row r="84" ht="15.75" customHeight="1">
      <c r="A84" s="3" t="s">
        <v>92</v>
      </c>
      <c r="B84" s="4" t="s">
        <v>94</v>
      </c>
    </row>
    <row r="85" ht="15.75" customHeight="1">
      <c r="A85" s="3" t="s">
        <v>92</v>
      </c>
      <c r="B85" s="4" t="s">
        <v>95</v>
      </c>
    </row>
    <row r="86" ht="15.75" customHeight="1">
      <c r="A86" s="3" t="s">
        <v>92</v>
      </c>
      <c r="B86" s="4" t="s">
        <v>96</v>
      </c>
    </row>
    <row r="87" ht="15.75" customHeight="1">
      <c r="A87" s="3" t="s">
        <v>92</v>
      </c>
      <c r="B87" s="4" t="s">
        <v>97</v>
      </c>
    </row>
    <row r="88" ht="15.75" customHeight="1">
      <c r="A88" s="3" t="s">
        <v>98</v>
      </c>
      <c r="B88" s="4" t="s">
        <v>99</v>
      </c>
    </row>
    <row r="89" ht="15.75" customHeight="1">
      <c r="A89" s="3" t="s">
        <v>98</v>
      </c>
      <c r="B89" s="4" t="s">
        <v>100</v>
      </c>
    </row>
    <row r="90" ht="15.75" customHeight="1">
      <c r="A90" s="3" t="s">
        <v>98</v>
      </c>
      <c r="B90" s="4" t="s">
        <v>101</v>
      </c>
    </row>
    <row r="91" ht="15.75" customHeight="1">
      <c r="A91" s="3" t="s">
        <v>102</v>
      </c>
      <c r="B91" s="4" t="s">
        <v>103</v>
      </c>
    </row>
    <row r="92" ht="15.75" customHeight="1">
      <c r="A92" s="3" t="s">
        <v>102</v>
      </c>
      <c r="B92" s="4" t="s">
        <v>104</v>
      </c>
    </row>
    <row r="93" ht="15.75" customHeight="1">
      <c r="A93" s="3" t="s">
        <v>102</v>
      </c>
      <c r="B93" s="4" t="s">
        <v>105</v>
      </c>
    </row>
    <row r="94" ht="15.75" customHeight="1">
      <c r="A94" s="3" t="s">
        <v>102</v>
      </c>
      <c r="B94" s="4" t="s">
        <v>106</v>
      </c>
    </row>
    <row r="95" ht="15.75" customHeight="1">
      <c r="A95" s="3" t="s">
        <v>107</v>
      </c>
      <c r="B95" s="4" t="s">
        <v>108</v>
      </c>
    </row>
    <row r="96" ht="15.75" customHeight="1">
      <c r="A96" s="3" t="s">
        <v>109</v>
      </c>
      <c r="B96" s="4" t="s">
        <v>110</v>
      </c>
    </row>
    <row r="97" ht="15.75" customHeight="1">
      <c r="A97" s="3" t="s">
        <v>109</v>
      </c>
      <c r="B97" s="4" t="s">
        <v>111</v>
      </c>
    </row>
    <row r="98" ht="15.75" customHeight="1">
      <c r="A98" s="3" t="s">
        <v>109</v>
      </c>
      <c r="B98" s="4" t="s">
        <v>112</v>
      </c>
    </row>
    <row r="99" ht="15.75" customHeight="1">
      <c r="A99" s="3" t="s">
        <v>109</v>
      </c>
      <c r="B99" s="4" t="s">
        <v>113</v>
      </c>
    </row>
    <row r="100" ht="15.75" customHeight="1">
      <c r="A100" s="3" t="s">
        <v>109</v>
      </c>
      <c r="B100" s="4" t="s">
        <v>114</v>
      </c>
    </row>
    <row r="101" ht="15.75" customHeight="1">
      <c r="A101" s="3" t="s">
        <v>115</v>
      </c>
      <c r="B101" s="4" t="s">
        <v>116</v>
      </c>
    </row>
    <row r="102" ht="15.75" customHeight="1">
      <c r="A102" s="3" t="s">
        <v>115</v>
      </c>
      <c r="B102" s="4" t="s">
        <v>117</v>
      </c>
    </row>
    <row r="103" ht="15.75" customHeight="1">
      <c r="A103" s="3" t="s">
        <v>115</v>
      </c>
      <c r="B103" s="4" t="s">
        <v>118</v>
      </c>
    </row>
    <row r="104" ht="15.75" customHeight="1">
      <c r="A104" s="3" t="s">
        <v>115</v>
      </c>
      <c r="B104" s="4" t="s">
        <v>119</v>
      </c>
    </row>
    <row r="105" ht="15.75" customHeight="1">
      <c r="A105" s="3" t="s">
        <v>120</v>
      </c>
      <c r="B105" s="4" t="s">
        <v>121</v>
      </c>
    </row>
    <row r="106" ht="15.75" customHeight="1">
      <c r="A106" s="3" t="s">
        <v>120</v>
      </c>
      <c r="B106" s="4" t="s">
        <v>122</v>
      </c>
    </row>
    <row r="107" ht="15.75" customHeight="1">
      <c r="A107" s="3" t="s">
        <v>120</v>
      </c>
      <c r="B107" s="4" t="s">
        <v>123</v>
      </c>
    </row>
    <row r="108" ht="15.75" customHeight="1">
      <c r="A108" s="3" t="s">
        <v>120</v>
      </c>
      <c r="B108" s="4" t="s">
        <v>124</v>
      </c>
    </row>
    <row r="109" ht="15.75" customHeight="1">
      <c r="A109" s="3" t="s">
        <v>125</v>
      </c>
      <c r="B109" s="4" t="s">
        <v>126</v>
      </c>
    </row>
    <row r="110" ht="15.75" customHeight="1">
      <c r="A110" s="3" t="s">
        <v>125</v>
      </c>
      <c r="B110" s="4" t="s">
        <v>127</v>
      </c>
    </row>
    <row r="111" ht="15.75" customHeight="1">
      <c r="A111" s="3" t="s">
        <v>125</v>
      </c>
      <c r="B111" s="4" t="s">
        <v>128</v>
      </c>
    </row>
    <row r="112" ht="15.75" customHeight="1">
      <c r="A112" s="3" t="s">
        <v>125</v>
      </c>
      <c r="B112" s="4" t="s">
        <v>129</v>
      </c>
    </row>
    <row r="113" ht="15.75" customHeight="1">
      <c r="A113" s="3" t="s">
        <v>125</v>
      </c>
      <c r="B113" s="4" t="s">
        <v>130</v>
      </c>
    </row>
    <row r="114" ht="15.75" customHeight="1">
      <c r="A114" s="3" t="s">
        <v>125</v>
      </c>
      <c r="B114" s="4" t="s">
        <v>131</v>
      </c>
    </row>
    <row r="115" ht="15.75" customHeight="1">
      <c r="A115" s="3" t="s">
        <v>125</v>
      </c>
      <c r="B115" s="4" t="s">
        <v>132</v>
      </c>
    </row>
    <row r="116" ht="15.75" customHeight="1">
      <c r="A116" s="3" t="s">
        <v>133</v>
      </c>
      <c r="B116" s="4" t="s">
        <v>134</v>
      </c>
    </row>
    <row r="117" ht="15.75" customHeight="1">
      <c r="A117" s="3" t="s">
        <v>133</v>
      </c>
      <c r="B117" s="4" t="s">
        <v>135</v>
      </c>
    </row>
    <row r="118" ht="15.75" customHeight="1">
      <c r="A118" s="3" t="s">
        <v>133</v>
      </c>
      <c r="B118" s="4" t="s">
        <v>136</v>
      </c>
    </row>
    <row r="119" ht="15.75" customHeight="1">
      <c r="A119" s="3" t="s">
        <v>133</v>
      </c>
      <c r="B119" s="4" t="s">
        <v>137</v>
      </c>
    </row>
    <row r="120" ht="15.75" customHeight="1">
      <c r="A120" s="3" t="s">
        <v>138</v>
      </c>
      <c r="B120" s="3" t="s">
        <v>139</v>
      </c>
    </row>
    <row r="121" ht="15.75" customHeight="1">
      <c r="A121" s="3" t="s">
        <v>138</v>
      </c>
      <c r="B121" s="3" t="s">
        <v>140</v>
      </c>
    </row>
    <row r="122" ht="15.75" customHeight="1">
      <c r="A122" s="3" t="s">
        <v>138</v>
      </c>
      <c r="B122" s="3" t="s">
        <v>141</v>
      </c>
    </row>
    <row r="123" ht="15.75" customHeight="1">
      <c r="A123" s="3" t="s">
        <v>142</v>
      </c>
      <c r="B123" s="4" t="s">
        <v>143</v>
      </c>
    </row>
    <row r="124" ht="15.75" customHeight="1">
      <c r="A124" s="3" t="s">
        <v>144</v>
      </c>
      <c r="B124" s="4" t="s">
        <v>145</v>
      </c>
    </row>
    <row r="125" ht="15.75" customHeight="1">
      <c r="A125" s="3" t="s">
        <v>144</v>
      </c>
      <c r="B125" s="4" t="s">
        <v>146</v>
      </c>
    </row>
    <row r="126" ht="15.75" customHeight="1">
      <c r="A126" s="3" t="s">
        <v>144</v>
      </c>
      <c r="B126" s="4" t="s">
        <v>147</v>
      </c>
    </row>
    <row r="127" ht="15.75" customHeight="1">
      <c r="A127" s="3" t="s">
        <v>144</v>
      </c>
      <c r="B127" s="4" t="s">
        <v>148</v>
      </c>
    </row>
    <row r="128" ht="15.75" customHeight="1">
      <c r="A128" s="3" t="s">
        <v>149</v>
      </c>
      <c r="B128" s="4" t="s">
        <v>150</v>
      </c>
    </row>
    <row r="129" ht="15.75" customHeight="1">
      <c r="A129" s="3" t="s">
        <v>149</v>
      </c>
      <c r="B129" s="4" t="s">
        <v>151</v>
      </c>
    </row>
    <row r="130" ht="15.75" customHeight="1">
      <c r="A130" s="3" t="s">
        <v>152</v>
      </c>
      <c r="B130" s="4" t="s">
        <v>153</v>
      </c>
    </row>
    <row r="131" ht="15.75" customHeight="1">
      <c r="A131" s="3" t="s">
        <v>152</v>
      </c>
      <c r="B131" s="4" t="s">
        <v>154</v>
      </c>
    </row>
    <row r="132" ht="15.75" customHeight="1">
      <c r="A132" s="3" t="s">
        <v>152</v>
      </c>
      <c r="B132" s="4" t="s">
        <v>155</v>
      </c>
    </row>
    <row r="133" ht="15.75" customHeight="1">
      <c r="A133" s="3" t="s">
        <v>152</v>
      </c>
      <c r="B133" s="4" t="s">
        <v>156</v>
      </c>
    </row>
    <row r="134" ht="15.75" customHeight="1">
      <c r="A134" s="3" t="s">
        <v>157</v>
      </c>
      <c r="B134" s="4" t="s">
        <v>158</v>
      </c>
    </row>
    <row r="135" ht="15.75" customHeight="1">
      <c r="A135" s="3" t="s">
        <v>157</v>
      </c>
      <c r="B135" s="4" t="s">
        <v>159</v>
      </c>
    </row>
    <row r="136" ht="15.75" customHeight="1">
      <c r="A136" s="3" t="s">
        <v>157</v>
      </c>
      <c r="B136" s="4" t="s">
        <v>160</v>
      </c>
    </row>
    <row r="137" ht="15.75" customHeight="1">
      <c r="A137" s="3" t="s">
        <v>157</v>
      </c>
      <c r="B137" s="4" t="s">
        <v>161</v>
      </c>
    </row>
    <row r="138" ht="15.75" customHeight="1">
      <c r="A138" s="3" t="s">
        <v>162</v>
      </c>
      <c r="B138" s="4" t="s">
        <v>163</v>
      </c>
    </row>
    <row r="139" ht="15.75" customHeight="1">
      <c r="A139" s="3" t="s">
        <v>162</v>
      </c>
      <c r="B139" s="4" t="s">
        <v>164</v>
      </c>
    </row>
    <row r="140" ht="15.75" customHeight="1">
      <c r="A140" s="3" t="s">
        <v>162</v>
      </c>
      <c r="B140" s="4" t="s">
        <v>165</v>
      </c>
    </row>
    <row r="141" ht="15.75" customHeight="1">
      <c r="A141" s="3" t="s">
        <v>162</v>
      </c>
      <c r="B141" s="4" t="s">
        <v>166</v>
      </c>
    </row>
    <row r="142" ht="15.75" customHeight="1">
      <c r="A142" s="3" t="s">
        <v>162</v>
      </c>
      <c r="B142" s="4" t="s">
        <v>167</v>
      </c>
    </row>
    <row r="143" ht="15.75" customHeight="1">
      <c r="A143" s="3" t="s">
        <v>162</v>
      </c>
      <c r="B143" s="4" t="s">
        <v>168</v>
      </c>
    </row>
    <row r="144" ht="15.75" customHeight="1">
      <c r="A144" s="3" t="s">
        <v>162</v>
      </c>
      <c r="B144" s="4" t="s">
        <v>169</v>
      </c>
    </row>
    <row r="145" ht="15.75" customHeight="1">
      <c r="A145" s="3" t="s">
        <v>162</v>
      </c>
      <c r="B145" s="4" t="s">
        <v>170</v>
      </c>
    </row>
    <row r="146" ht="15.75" customHeight="1">
      <c r="A146" s="3" t="s">
        <v>162</v>
      </c>
      <c r="B146" s="4" t="s">
        <v>171</v>
      </c>
    </row>
    <row r="147" ht="15.75" customHeight="1">
      <c r="A147" s="3" t="s">
        <v>172</v>
      </c>
      <c r="B147" s="4" t="s">
        <v>173</v>
      </c>
    </row>
    <row r="148" ht="15.75" customHeight="1">
      <c r="A148" s="3" t="s">
        <v>172</v>
      </c>
      <c r="B148" s="4" t="s">
        <v>174</v>
      </c>
    </row>
    <row r="149" ht="15.75" customHeight="1">
      <c r="A149" s="3" t="s">
        <v>172</v>
      </c>
      <c r="B149" s="4" t="s">
        <v>175</v>
      </c>
    </row>
    <row r="150" ht="15.75" customHeight="1">
      <c r="A150" s="3" t="s">
        <v>172</v>
      </c>
      <c r="B150" s="4" t="s">
        <v>176</v>
      </c>
    </row>
    <row r="151" ht="15.75" customHeight="1">
      <c r="A151" s="3" t="s">
        <v>172</v>
      </c>
      <c r="B151" s="4" t="s">
        <v>177</v>
      </c>
    </row>
    <row r="152" ht="15.75" customHeight="1">
      <c r="A152" s="3" t="s">
        <v>172</v>
      </c>
      <c r="B152" s="4" t="s">
        <v>178</v>
      </c>
    </row>
    <row r="153" ht="15.75" customHeight="1">
      <c r="A153" s="3" t="s">
        <v>179</v>
      </c>
      <c r="B153" s="3" t="s">
        <v>180</v>
      </c>
    </row>
    <row r="154" ht="15.75" customHeight="1">
      <c r="A154" s="3" t="s">
        <v>179</v>
      </c>
      <c r="B154" s="3" t="s">
        <v>181</v>
      </c>
    </row>
    <row r="155" ht="15.75" customHeight="1">
      <c r="A155" s="3" t="s">
        <v>179</v>
      </c>
      <c r="B155" s="3" t="s">
        <v>182</v>
      </c>
    </row>
    <row r="156" ht="15.75" customHeight="1">
      <c r="A156" s="3" t="s">
        <v>183</v>
      </c>
      <c r="B156" s="4" t="s">
        <v>184</v>
      </c>
    </row>
    <row r="157" ht="15.75" customHeight="1">
      <c r="A157" s="3" t="s">
        <v>183</v>
      </c>
      <c r="B157" s="4" t="s">
        <v>185</v>
      </c>
      <c r="I157" s="5" t="s">
        <v>186</v>
      </c>
    </row>
    <row r="158" ht="15.75" customHeight="1">
      <c r="A158" s="3" t="s">
        <v>183</v>
      </c>
      <c r="B158" s="4" t="s">
        <v>187</v>
      </c>
    </row>
    <row r="159" ht="15.75" customHeight="1">
      <c r="A159" s="3" t="s">
        <v>183</v>
      </c>
      <c r="B159" s="4" t="s">
        <v>188</v>
      </c>
    </row>
    <row r="160" ht="15.75" customHeight="1">
      <c r="A160" s="3" t="s">
        <v>189</v>
      </c>
      <c r="B160" s="4" t="s">
        <v>190</v>
      </c>
    </row>
    <row r="161" ht="15.75" customHeight="1">
      <c r="A161" s="3" t="s">
        <v>189</v>
      </c>
      <c r="B161" s="4" t="s">
        <v>191</v>
      </c>
    </row>
    <row r="162" ht="15.75" customHeight="1">
      <c r="A162" s="3" t="s">
        <v>189</v>
      </c>
      <c r="B162" s="4" t="s">
        <v>192</v>
      </c>
    </row>
    <row r="163" ht="15.75" customHeight="1">
      <c r="A163" s="3" t="s">
        <v>189</v>
      </c>
      <c r="B163" s="4" t="s">
        <v>193</v>
      </c>
    </row>
    <row r="164" ht="15.75" customHeight="1">
      <c r="A164" s="3" t="s">
        <v>194</v>
      </c>
      <c r="B164" s="4" t="s">
        <v>195</v>
      </c>
    </row>
    <row r="165" ht="15.75" customHeight="1">
      <c r="A165" s="3" t="s">
        <v>194</v>
      </c>
      <c r="B165" s="4" t="s">
        <v>196</v>
      </c>
    </row>
    <row r="166" ht="15.75" customHeight="1">
      <c r="A166" s="3" t="s">
        <v>194</v>
      </c>
      <c r="B166" s="4" t="s">
        <v>197</v>
      </c>
    </row>
    <row r="167" ht="15.75" customHeight="1">
      <c r="A167" s="4" t="s">
        <v>198</v>
      </c>
      <c r="B167" s="4" t="s">
        <v>198</v>
      </c>
    </row>
    <row r="168" ht="15.75" customHeight="1">
      <c r="A168" s="4" t="s">
        <v>199</v>
      </c>
      <c r="B168" s="4" t="s">
        <v>200</v>
      </c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1.29"/>
    <col customWidth="1" min="3" max="26" width="8.71"/>
  </cols>
  <sheetData>
    <row r="1">
      <c r="A1" s="1" t="s">
        <v>201</v>
      </c>
      <c r="B1" s="1" t="s">
        <v>202</v>
      </c>
    </row>
    <row r="2">
      <c r="A2" s="4" t="s">
        <v>203</v>
      </c>
      <c r="B2" s="4" t="s">
        <v>204</v>
      </c>
    </row>
    <row r="3">
      <c r="A3" s="4" t="s">
        <v>203</v>
      </c>
      <c r="B3" s="4" t="s">
        <v>205</v>
      </c>
    </row>
    <row r="4">
      <c r="A4" s="4" t="s">
        <v>203</v>
      </c>
      <c r="B4" s="4" t="s">
        <v>206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2023-01-26T22:19:46Z</dcterms:created>
  <dc:creator>BuilderTrend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