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nabarge/Desktop/"/>
    </mc:Choice>
  </mc:AlternateContent>
  <xr:revisionPtr revIDLastSave="0" documentId="13_ncr:1_{75CA4EBA-9838-5449-9D4E-70C190876B2B}" xr6:coauthVersionLast="47" xr6:coauthVersionMax="47" xr10:uidLastSave="{00000000-0000-0000-0000-000000000000}"/>
  <bookViews>
    <workbookView xWindow="0" yWindow="500" windowWidth="27640" windowHeight="15920" activeTab="1" xr2:uid="{586F86EC-7D54-AA42-BF5A-5452FD457973}"/>
  </bookViews>
  <sheets>
    <sheet name="Raw Data Utilized" sheetId="2" r:id="rId1"/>
    <sheet name="Clean Data S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5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55" i="2"/>
  <c r="M54" i="2"/>
  <c r="M5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2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<sst xmlns="http://schemas.openxmlformats.org/spreadsheetml/2006/main" count="493" uniqueCount="79">
  <si>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</si>
  <si>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</si>
  <si>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</si>
  <si>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</si>
  <si>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</si>
  <si>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</si>
  <si>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</si>
  <si>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</si>
  <si>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</si>
  <si>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</si>
  <si>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</si>
  <si>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</si>
  <si>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</si>
  <si>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</si>
  <si>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</si>
  <si>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</si>
  <si>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</si>
  <si>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</si>
  <si>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</si>
  <si>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</si>
  <si>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</si>
  <si>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</si>
  <si>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</si>
  <si>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</si>
  <si>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</si>
  <si>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</si>
  <si>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</si>
  <si>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</si>
  <si>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</si>
  <si>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</si>
  <si>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</si>
  <si>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</si>
  <si>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</si>
  <si>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</si>
  <si>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</si>
  <si>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</si>
  <si>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</si>
  <si>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</si>
  <si>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</si>
  <si>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</si>
  <si>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</si>
  <si>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</si>
  <si>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</si>
  <si>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</si>
  <si>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</si>
  <si>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</si>
  <si>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</si>
  <si>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</si>
  <si>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</si>
  <si>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</si>
  <si>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</si>
  <si>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</si>
  <si>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Home Values as of 1/31/2021</t>
  </si>
  <si>
    <t>Home Values as of 7/31/2021</t>
  </si>
  <si>
    <t>Home Values as of 1/31/2022</t>
  </si>
  <si>
    <t>Unemployment Rate, Seasonaly Adjusted as of 1/31/2021</t>
  </si>
  <si>
    <t>Unemployment Rate, Seasonaly Adjusted as of 7/31/2021</t>
  </si>
  <si>
    <t>Unemployment Rate, Seasonaly Adjusted as of 1/31/2022</t>
  </si>
  <si>
    <t>Homeowner Vacancy Rates (Q1 2021)</t>
  </si>
  <si>
    <t>Homeowner Vacancy Rates (Q2 2021)</t>
  </si>
  <si>
    <t>Homeowner Vacancy Rates (Q3 2021)</t>
  </si>
  <si>
    <t>Homeowner Vacancy Rates (Q4 2021)</t>
  </si>
  <si>
    <t>Current-Dollar GDP in millions of USD (Q1 2021)</t>
  </si>
  <si>
    <t>Current-Dollar GDP in millions of USD (Q2 2021)</t>
  </si>
  <si>
    <t>Current-Dollar GDP in millions of USD (Q3 2021)</t>
  </si>
  <si>
    <t>Current-Dollar GDP in millions of USD (Q4 2021)</t>
  </si>
  <si>
    <t>Increase in Prices Rate Since January 2021 as of 1/31/2021</t>
  </si>
  <si>
    <t>Increase in Prices Rate Since January 2021 as of 7/31/2021</t>
  </si>
  <si>
    <t>Increase in Prices Rate Since January 2021 as of 1/31/2022</t>
  </si>
  <si>
    <t>Percent Change in Unemployment Rate, Seasonaly Adjusted from January 31 to July 31 2021</t>
  </si>
  <si>
    <t>Percent Change in Increase in Prices Rate from January 31 to July 31 2021</t>
  </si>
  <si>
    <t>Percent Change in Current-Dollar GDP in millions of USD from January 31 to July 31 2021</t>
  </si>
  <si>
    <t>Percent Change in Homeowner Vacancy Rates from January 31 to July 31 2021</t>
  </si>
  <si>
    <t>Percent Change in United States Median House Prices in terms of Home Value in USD from January 31 to July 31 2021</t>
  </si>
  <si>
    <t>Percent Change in Unemployment Rate, Seasonaly Adjusted from July 31 2021 to January 31 2022</t>
  </si>
  <si>
    <t>Percent Change in Increase in Prices Rate from July 31 2021 to January 31 2022</t>
  </si>
  <si>
    <t>Percent Change in Current-Dollar GDP in millions of USD from July 31 2021 to January 31 2022</t>
  </si>
  <si>
    <t>Percent Change in Homeowner Vacancy Rates from July 31 2021 to January 31 2022</t>
  </si>
  <si>
    <t>Percent Change in United States Median House Prices in terms of Home Value in USD from July 31 2021 to January 31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</si>
</sst>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10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u/>
      <sz val="12"/>
      <color theme="1"/>
      <name val="Calibri"/>
      <family val="2"/>
      <scheme val="minor"/>
    </font>
    <font>
      <b/>
      <u/>
      <sz val="10"/>
      <color rgb="FF000000"/>
      <name val="Helvetica Neue"/>
      <family val="2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NumberFormat="1" applyFont="1" applyBorder="1"/>
    <xf numFmtId="0" fontId="2" fillId="0" borderId="3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0" fontId="0" fillId="0" borderId="0" xfId="0" applyBorder="1"/>
    <xf numFmtId="0" fontId="3" fillId="0" borderId="6" xfId="0" applyFont="1" applyBorder="1"/>
    <xf numFmtId="14" fontId="4" fillId="0" borderId="7" xfId="0" applyNumberFormat="1" applyFont="1" applyBorder="1" applyAlignment="1">
      <alignment wrapText="1"/>
    </xf>
    <xf numFmtId="14" fontId="4" fillId="0" borderId="8" xfId="0" applyNumberFormat="1" applyFont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4" fontId="4" fillId="0" borderId="7" xfId="0" applyNumberFormat="1" applyFont="1" applyBorder="1"/>
    <xf numFmtId="14" fontId="4" fillId="0" borderId="8" xfId="0" applyNumberFormat="1" applyFont="1" applyBorder="1"/>
    <xf numFmtId="177" fontId="6" fillId="0" borderId="0" xfId="0" applyNumberFormat="1" applyFont="1" applyBorder="1"/>
    <xf numFmtId="177" fontId="6" fillId="0" borderId="4" xfId="0" applyNumberFormat="1" applyFont="1" applyBorder="1"/>
    <xf numFmtId="0" fontId="7" fillId="0" borderId="1" xfId="0" applyNumberFormat="1" applyFont="1" applyBorder="1"/>
    <xf numFmtId="177" fontId="8" fillId="0" borderId="0" xfId="0" applyNumberFormat="1" applyFont="1" applyBorder="1"/>
    <xf numFmtId="2" fontId="6" fillId="0" borderId="0" xfId="0" applyNumberFormat="1" applyFont="1" applyBorder="1"/>
    <xf numFmtId="177" fontId="6" fillId="0" borderId="2" xfId="0" applyNumberFormat="1" applyFont="1" applyBorder="1"/>
    <xf numFmtId="0" fontId="7" fillId="0" borderId="3" xfId="0" applyNumberFormat="1" applyFont="1" applyBorder="1"/>
    <xf numFmtId="177" fontId="8" fillId="0" borderId="4" xfId="0" applyNumberFormat="1" applyFont="1" applyBorder="1"/>
    <xf numFmtId="2" fontId="6" fillId="0" borderId="4" xfId="0" applyNumberFormat="1" applyFont="1" applyBorder="1"/>
    <xf numFmtId="177" fontId="6" fillId="0" borderId="5" xfId="0" applyNumberFormat="1" applyFont="1" applyBorder="1"/>
    <xf numFmtId="2" fontId="8" fillId="0" borderId="0" xfId="0" applyNumberFormat="1" applyFont="1" applyBorder="1"/>
    <xf numFmtId="2" fontId="8" fillId="0" borderId="4" xfId="0" applyNumberFormat="1" applyFont="1" applyBorder="1"/>
    <xf numFmtId="0" fontId="5" fillId="0" borderId="6" xfId="0" applyNumberFormat="1" applyFont="1" applyBorder="1"/>
    <xf numFmtId="0" fontId="5" fillId="0" borderId="7" xfId="0" applyNumberFormat="1" applyFont="1" applyBorder="1" applyAlignment="1">
      <alignment wrapText="1"/>
    </xf>
    <xf numFmtId="0" fontId="5" fillId="0" borderId="8" xfId="0" applyNumberFormat="1" applyFont="1" applyBorder="1" applyAlignment="1">
      <alignment wrapText="1"/>
    </xf>
    <xf numFmtId="14" fontId="9" fillId="0" borderId="7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5077-FD0B-0541-8F2F-019E3E03220A}">
  <dimension ref="A1:Z123"/>
  <sheetViews>
    <sheetView topLeftCell="N1" workbookViewId="0">
      <selection activeCell="R1" sqref="R1"/>
    </sheetView>
  </sheetViews>
  <sheetFormatPr baseColWidth="10" defaultRowHeight="16" x14ac:dyDescent="0.2"/>
  <cols>
    <col min="1" max="4" width="25.33203125" customWidth="1"/>
    <col min="6" max="6" width="25.33203125" customWidth="1"/>
    <col min="7" max="7" width="25.5" customWidth="1"/>
    <col min="8" max="8" width="25.33203125" customWidth="1"/>
    <col min="9" max="9" width="25.5" customWidth="1"/>
    <col min="11" max="11" width="25.33203125" customWidth="1"/>
    <col min="12" max="12" width="25.6640625" customWidth="1"/>
    <col min="13" max="13" width="25.5" customWidth="1"/>
    <col min="14" max="14" width="25.33203125" customWidth="1"/>
    <col min="15" max="15" width="25.1640625" customWidth="1"/>
    <col min="17" max="17" width="25.33203125" customWidth="1"/>
    <col min="18" max="18" width="25.5" customWidth="1"/>
    <col min="19" max="19" width="25.6640625" customWidth="1"/>
    <col min="20" max="20" width="25.33203125" customWidth="1"/>
    <col min="21" max="21" width="25.1640625" customWidth="1"/>
    <col min="23" max="23" width="25.83203125" customWidth="1"/>
    <col min="24" max="24" width="25" customWidth="1"/>
    <col min="25" max="25" width="24.83203125" customWidth="1"/>
    <col min="26" max="26" width="26.5" customWidth="1"/>
  </cols>
  <sheetData>
    <row r="1" spans="1:26" ht="49" customHeight="1" x14ac:dyDescent="0.2">
      <c r="A1" s="8" t="s">
        <v>51</v>
      </c>
      <c r="B1" s="9" t="s">
        <v>55</v>
      </c>
      <c r="C1" s="9" t="s">
        <v>56</v>
      </c>
      <c r="D1" s="10" t="s">
        <v>57</v>
      </c>
      <c r="F1" s="8" t="s">
        <v>51</v>
      </c>
      <c r="G1" s="22" t="s">
        <v>52</v>
      </c>
      <c r="H1" s="22" t="s">
        <v>53</v>
      </c>
      <c r="I1" s="23" t="s">
        <v>54</v>
      </c>
      <c r="K1" s="8" t="s">
        <v>51</v>
      </c>
      <c r="L1" s="9" t="s">
        <v>58</v>
      </c>
      <c r="M1" s="9" t="s">
        <v>59</v>
      </c>
      <c r="N1" s="9" t="s">
        <v>60</v>
      </c>
      <c r="O1" s="10" t="s">
        <v>61</v>
      </c>
      <c r="Q1" s="8" t="s">
        <v>51</v>
      </c>
      <c r="R1" s="9" t="s">
        <v>62</v>
      </c>
      <c r="S1" s="9" t="s">
        <v>63</v>
      </c>
      <c r="T1" s="9" t="s">
        <v>64</v>
      </c>
      <c r="U1" s="10" t="s">
        <v>65</v>
      </c>
      <c r="W1" s="8" t="s">
        <v>51</v>
      </c>
      <c r="X1" s="9" t="s">
        <v>66</v>
      </c>
      <c r="Y1" s="9" t="s">
        <v>67</v>
      </c>
      <c r="Z1" s="10" t="s">
        <v>68</v>
      </c>
    </row>
    <row r="2" spans="1:26" x14ac:dyDescent="0.2">
      <c r="A2" s="3" t="s">
        <v>0</v>
      </c>
      <c r="B2" s="14">
        <v>4.2999999999999997E-2</v>
      </c>
      <c r="C2" s="14">
        <v>3.3000000000000002E-2</v>
      </c>
      <c r="D2" s="15">
        <v>3.1E-2</v>
      </c>
      <c r="F2" s="3" t="s">
        <v>0</v>
      </c>
      <c r="G2" s="14">
        <v>167202</v>
      </c>
      <c r="H2" s="14">
        <v>180480</v>
      </c>
      <c r="I2" s="15">
        <v>196468</v>
      </c>
      <c r="K2" s="3" t="s">
        <v>0</v>
      </c>
      <c r="L2" s="7">
        <v>1.2</v>
      </c>
      <c r="M2" s="7">
        <v>1.3</v>
      </c>
      <c r="N2" s="7">
        <v>0.7</v>
      </c>
      <c r="O2" s="11">
        <v>0.8</v>
      </c>
      <c r="Q2" s="3" t="s">
        <v>0</v>
      </c>
      <c r="R2" s="14">
        <v>238126.4</v>
      </c>
      <c r="S2" s="14">
        <v>243786.8</v>
      </c>
      <c r="T2" s="14">
        <v>248991.2</v>
      </c>
      <c r="U2" s="15">
        <v>257465.4</v>
      </c>
      <c r="W2" s="3" t="s">
        <v>0</v>
      </c>
      <c r="X2" s="5">
        <v>0</v>
      </c>
      <c r="Y2" s="18">
        <v>4.9639701843261719</v>
      </c>
      <c r="Z2" s="19">
        <v>6.9387197494506836</v>
      </c>
    </row>
    <row r="3" spans="1:26" x14ac:dyDescent="0.2">
      <c r="A3" s="3" t="s">
        <v>1</v>
      </c>
      <c r="B3" s="14">
        <v>6.6000000000000003E-2</v>
      </c>
      <c r="C3" s="14">
        <v>6.6000000000000003E-2</v>
      </c>
      <c r="D3" s="15">
        <v>5.6000000000000001E-2</v>
      </c>
      <c r="F3" s="3" t="s">
        <v>1</v>
      </c>
      <c r="G3" s="14">
        <v>298905</v>
      </c>
      <c r="H3" s="14">
        <v>303205</v>
      </c>
      <c r="I3" s="15">
        <v>308386</v>
      </c>
      <c r="K3" s="3" t="s">
        <v>1</v>
      </c>
      <c r="L3" s="7">
        <v>0.8</v>
      </c>
      <c r="M3" s="7">
        <v>0.7</v>
      </c>
      <c r="N3" s="7">
        <v>1.3</v>
      </c>
      <c r="O3" s="11">
        <v>1.8</v>
      </c>
      <c r="Q3" s="3" t="s">
        <v>1</v>
      </c>
      <c r="R3" s="14">
        <v>52163.8</v>
      </c>
      <c r="S3" s="14">
        <v>54055.9</v>
      </c>
      <c r="T3" s="14">
        <v>55677.2</v>
      </c>
      <c r="U3" s="15">
        <v>57983.5</v>
      </c>
      <c r="W3" s="3" t="s">
        <v>1</v>
      </c>
      <c r="X3" s="5">
        <v>0</v>
      </c>
      <c r="Y3" s="18">
        <v>4.2876958847045898</v>
      </c>
      <c r="Z3" s="19">
        <v>7.2817683219909668</v>
      </c>
    </row>
    <row r="4" spans="1:26" x14ac:dyDescent="0.2">
      <c r="A4" s="3" t="s">
        <v>2</v>
      </c>
      <c r="B4" s="14">
        <v>6.7000000000000004E-2</v>
      </c>
      <c r="C4" s="14">
        <v>6.8000000000000005E-2</v>
      </c>
      <c r="D4" s="15">
        <v>3.6999999999999998E-2</v>
      </c>
      <c r="F4" s="3" t="s">
        <v>2</v>
      </c>
      <c r="G4" s="14">
        <v>309739</v>
      </c>
      <c r="H4" s="14">
        <v>361044</v>
      </c>
      <c r="I4" s="15">
        <v>402263</v>
      </c>
      <c r="K4" s="3" t="s">
        <v>2</v>
      </c>
      <c r="L4" s="7">
        <v>0.6</v>
      </c>
      <c r="M4" s="7">
        <v>1</v>
      </c>
      <c r="N4" s="7">
        <v>0.7</v>
      </c>
      <c r="O4" s="11">
        <v>0.7</v>
      </c>
      <c r="Q4" s="3" t="s">
        <v>2</v>
      </c>
      <c r="R4" s="14">
        <v>393599</v>
      </c>
      <c r="S4" s="14">
        <v>405788.7</v>
      </c>
      <c r="T4" s="14">
        <v>415560.6</v>
      </c>
      <c r="U4" s="15">
        <v>429818.7</v>
      </c>
      <c r="W4" s="3" t="s">
        <v>2</v>
      </c>
      <c r="X4" s="5">
        <v>0</v>
      </c>
      <c r="Y4" s="18">
        <v>5.2923440933227539</v>
      </c>
      <c r="Z4" s="19">
        <v>9.0288753509521484</v>
      </c>
    </row>
    <row r="5" spans="1:26" x14ac:dyDescent="0.2">
      <c r="A5" s="3" t="s">
        <v>3</v>
      </c>
      <c r="B5" s="14">
        <v>4.5999999999999999E-2</v>
      </c>
      <c r="C5" s="14">
        <v>4.3999999999999997E-2</v>
      </c>
      <c r="D5" s="15">
        <v>3.2000000000000001E-2</v>
      </c>
      <c r="F5" s="3" t="s">
        <v>3</v>
      </c>
      <c r="G5" s="14">
        <v>144637</v>
      </c>
      <c r="H5" s="14">
        <v>158056</v>
      </c>
      <c r="I5" s="15">
        <v>171660</v>
      </c>
      <c r="K5" s="3" t="s">
        <v>3</v>
      </c>
      <c r="L5" s="7">
        <v>1.5</v>
      </c>
      <c r="M5" s="7">
        <v>0.8</v>
      </c>
      <c r="N5" s="7">
        <v>1.2</v>
      </c>
      <c r="O5" s="11">
        <v>1.1000000000000001</v>
      </c>
      <c r="Q5" s="3" t="s">
        <v>3</v>
      </c>
      <c r="R5" s="14">
        <v>138770.9</v>
      </c>
      <c r="S5" s="14">
        <v>143004.5</v>
      </c>
      <c r="T5" s="14">
        <v>145923.6</v>
      </c>
      <c r="U5" s="15">
        <v>150482.70000000001</v>
      </c>
      <c r="W5" s="3" t="s">
        <v>3</v>
      </c>
      <c r="X5" s="5">
        <v>0</v>
      </c>
      <c r="Y5" s="18">
        <v>4.5816421508789062</v>
      </c>
      <c r="Z5" s="19">
        <v>7.7926397323608398</v>
      </c>
    </row>
    <row r="6" spans="1:26" x14ac:dyDescent="0.2">
      <c r="A6" s="3" t="s">
        <v>4</v>
      </c>
      <c r="B6" s="14">
        <v>0.09</v>
      </c>
      <c r="C6" s="14">
        <v>7.5999999999999998E-2</v>
      </c>
      <c r="D6" s="15">
        <v>5.7000000000000002E-2</v>
      </c>
      <c r="F6" s="3" t="s">
        <v>4</v>
      </c>
      <c r="G6" s="14">
        <v>613024</v>
      </c>
      <c r="H6" s="14">
        <v>688115</v>
      </c>
      <c r="I6" s="15">
        <v>738849</v>
      </c>
      <c r="K6" s="3" t="s">
        <v>4</v>
      </c>
      <c r="L6" s="7">
        <v>0.9</v>
      </c>
      <c r="M6" s="7">
        <v>0.8</v>
      </c>
      <c r="N6" s="7">
        <v>0.6</v>
      </c>
      <c r="O6" s="11">
        <v>0.7</v>
      </c>
      <c r="Q6" s="3" t="s">
        <v>4</v>
      </c>
      <c r="R6" s="14">
        <v>3207138.8</v>
      </c>
      <c r="S6" s="14">
        <v>3321704.1</v>
      </c>
      <c r="T6" s="14">
        <v>3384335.2</v>
      </c>
      <c r="U6" s="15">
        <v>3513347.5</v>
      </c>
      <c r="W6" s="3" t="s">
        <v>4</v>
      </c>
      <c r="X6" s="5">
        <v>0</v>
      </c>
      <c r="Y6" s="18">
        <v>4.2876958847045898</v>
      </c>
      <c r="Z6" s="19">
        <v>7.2817683219909668</v>
      </c>
    </row>
    <row r="7" spans="1:26" x14ac:dyDescent="0.2">
      <c r="A7" s="3" t="s">
        <v>5</v>
      </c>
      <c r="B7" s="14">
        <v>6.6000000000000003E-2</v>
      </c>
      <c r="C7" s="14">
        <v>6.2E-2</v>
      </c>
      <c r="D7" s="15">
        <v>4.2000000000000003E-2</v>
      </c>
      <c r="F7" s="3" t="s">
        <v>5</v>
      </c>
      <c r="G7" s="14">
        <v>440129</v>
      </c>
      <c r="H7" s="14">
        <v>493712</v>
      </c>
      <c r="I7" s="15">
        <v>541519</v>
      </c>
      <c r="K7" s="3" t="s">
        <v>5</v>
      </c>
      <c r="L7" s="7">
        <v>1.4</v>
      </c>
      <c r="M7" s="7">
        <v>1.2</v>
      </c>
      <c r="N7" s="7">
        <v>1.7</v>
      </c>
      <c r="O7" s="11">
        <v>0.5</v>
      </c>
      <c r="Q7" s="3" t="s">
        <v>5</v>
      </c>
      <c r="R7" s="14">
        <v>402761.3</v>
      </c>
      <c r="S7" s="14">
        <v>417623.6</v>
      </c>
      <c r="T7" s="14">
        <v>426477.5</v>
      </c>
      <c r="U7" s="15">
        <v>440903.4</v>
      </c>
      <c r="W7" s="3" t="s">
        <v>5</v>
      </c>
      <c r="X7" s="5">
        <v>0</v>
      </c>
      <c r="Y7" s="18">
        <v>5.2923440933227539</v>
      </c>
      <c r="Z7" s="19">
        <v>9.0288753509521484</v>
      </c>
    </row>
    <row r="8" spans="1:26" x14ac:dyDescent="0.2">
      <c r="A8" s="3" t="s">
        <v>6</v>
      </c>
      <c r="B8" s="14">
        <v>8.1000000000000003E-2</v>
      </c>
      <c r="C8" s="14">
        <v>7.6999999999999999E-2</v>
      </c>
      <c r="D8" s="15">
        <v>5.2999999999999999E-2</v>
      </c>
      <c r="F8" s="3" t="s">
        <v>6</v>
      </c>
      <c r="G8" s="14">
        <v>286188</v>
      </c>
      <c r="H8" s="14">
        <v>316606</v>
      </c>
      <c r="I8" s="15">
        <v>331906</v>
      </c>
      <c r="K8" s="3" t="s">
        <v>6</v>
      </c>
      <c r="L8" s="7">
        <v>1.1000000000000001</v>
      </c>
      <c r="M8" s="7">
        <v>0.6</v>
      </c>
      <c r="N8" s="7">
        <v>0.4</v>
      </c>
      <c r="O8" s="11">
        <v>0.3</v>
      </c>
      <c r="Q8" s="3" t="s">
        <v>6</v>
      </c>
      <c r="R8" s="14">
        <v>285112.40000000002</v>
      </c>
      <c r="S8" s="14">
        <v>293594.7</v>
      </c>
      <c r="T8" s="14">
        <v>298612.2</v>
      </c>
      <c r="U8" s="15">
        <v>308670.90000000002</v>
      </c>
      <c r="W8" s="3" t="s">
        <v>6</v>
      </c>
      <c r="X8" s="5">
        <v>0</v>
      </c>
      <c r="Y8" s="18">
        <v>10.696781158447266</v>
      </c>
      <c r="Z8" s="19">
        <v>6.5920233726501465</v>
      </c>
    </row>
    <row r="9" spans="1:26" x14ac:dyDescent="0.2">
      <c r="A9" s="3" t="s">
        <v>7</v>
      </c>
      <c r="B9" s="14">
        <v>6.0999999999999999E-2</v>
      </c>
      <c r="C9" s="14">
        <v>5.8000000000000003E-2</v>
      </c>
      <c r="D9" s="15">
        <v>4.8000000000000001E-2</v>
      </c>
      <c r="F9" s="3" t="s">
        <v>7</v>
      </c>
      <c r="G9" s="14">
        <v>286843</v>
      </c>
      <c r="H9" s="14">
        <v>310881</v>
      </c>
      <c r="I9" s="15">
        <v>335820</v>
      </c>
      <c r="K9" s="3" t="s">
        <v>7</v>
      </c>
      <c r="L9" s="7">
        <v>0.8</v>
      </c>
      <c r="M9" s="7">
        <v>1</v>
      </c>
      <c r="N9" s="7">
        <v>0.4</v>
      </c>
      <c r="O9" s="11">
        <v>0.4</v>
      </c>
      <c r="Q9" s="3" t="s">
        <v>7</v>
      </c>
      <c r="R9" s="14">
        <v>77392.3</v>
      </c>
      <c r="S9" s="14">
        <v>79728.2</v>
      </c>
      <c r="T9" s="14">
        <v>81546.399999999994</v>
      </c>
      <c r="U9" s="15">
        <v>84206</v>
      </c>
      <c r="W9" s="3" t="s">
        <v>7</v>
      </c>
      <c r="X9" s="5">
        <v>0</v>
      </c>
      <c r="Y9" s="18">
        <v>4.0686249732971191</v>
      </c>
      <c r="Z9" s="19">
        <v>7.9367280006408691</v>
      </c>
    </row>
    <row r="10" spans="1:26" x14ac:dyDescent="0.2">
      <c r="A10" s="3" t="s">
        <v>8</v>
      </c>
      <c r="B10" s="14">
        <v>8.4000000000000005E-2</v>
      </c>
      <c r="C10" s="14">
        <v>7.0000000000000007E-2</v>
      </c>
      <c r="D10" s="15">
        <v>6.3E-2</v>
      </c>
      <c r="F10" s="3" t="s">
        <v>8</v>
      </c>
      <c r="G10" s="14">
        <v>639837</v>
      </c>
      <c r="H10" s="14">
        <v>665513</v>
      </c>
      <c r="I10" s="15">
        <v>671812</v>
      </c>
      <c r="K10" s="3" t="s">
        <v>8</v>
      </c>
      <c r="L10" s="7">
        <v>1.4</v>
      </c>
      <c r="M10" s="7">
        <v>1.1000000000000001</v>
      </c>
      <c r="N10" s="7">
        <v>1.3</v>
      </c>
      <c r="O10" s="11">
        <v>2.1</v>
      </c>
      <c r="Q10" s="3" t="s">
        <v>8</v>
      </c>
      <c r="R10" s="14">
        <v>147829.79999999999</v>
      </c>
      <c r="S10" s="14">
        <v>150576.5</v>
      </c>
      <c r="T10" s="14">
        <v>153168.29999999999</v>
      </c>
      <c r="U10" s="15">
        <v>156456.9</v>
      </c>
      <c r="W10" s="3" t="s">
        <v>8</v>
      </c>
      <c r="X10" s="5">
        <v>0</v>
      </c>
      <c r="Y10" s="18">
        <v>4.0686249732971191</v>
      </c>
      <c r="Z10" s="19">
        <v>7.9367280006408691</v>
      </c>
    </row>
    <row r="11" spans="1:26" x14ac:dyDescent="0.2">
      <c r="A11" s="3" t="s">
        <v>9</v>
      </c>
      <c r="B11" s="14">
        <v>4.8000000000000001E-2</v>
      </c>
      <c r="C11" s="14">
        <v>0.05</v>
      </c>
      <c r="D11" s="15">
        <v>3.5000000000000003E-2</v>
      </c>
      <c r="F11" s="3" t="s">
        <v>9</v>
      </c>
      <c r="G11" s="14">
        <v>269773</v>
      </c>
      <c r="H11" s="14">
        <v>300617</v>
      </c>
      <c r="I11" s="15">
        <v>345305</v>
      </c>
      <c r="K11" s="3" t="s">
        <v>9</v>
      </c>
      <c r="L11" s="7">
        <v>1.2</v>
      </c>
      <c r="M11" s="7">
        <v>1</v>
      </c>
      <c r="N11" s="7">
        <v>1</v>
      </c>
      <c r="O11" s="11">
        <v>1.1000000000000001</v>
      </c>
      <c r="Q11" s="3" t="s">
        <v>9</v>
      </c>
      <c r="R11" s="14">
        <v>1163342</v>
      </c>
      <c r="S11" s="14">
        <v>1213461</v>
      </c>
      <c r="T11" s="14">
        <v>1242300.3999999999</v>
      </c>
      <c r="U11" s="15">
        <v>1286086.3999999999</v>
      </c>
      <c r="W11" s="3" t="s">
        <v>9</v>
      </c>
      <c r="X11" s="5">
        <v>0</v>
      </c>
      <c r="Y11" s="18">
        <v>4.0686249732971191</v>
      </c>
      <c r="Z11" s="19">
        <v>7.9367280006408691</v>
      </c>
    </row>
    <row r="12" spans="1:26" x14ac:dyDescent="0.2">
      <c r="A12" s="3" t="s">
        <v>10</v>
      </c>
      <c r="B12" s="14">
        <v>5.0999999999999997E-2</v>
      </c>
      <c r="C12" s="14">
        <v>0.04</v>
      </c>
      <c r="D12" s="15">
        <v>3.2000000000000001E-2</v>
      </c>
      <c r="F12" s="3" t="s">
        <v>10</v>
      </c>
      <c r="G12" s="14">
        <v>229863</v>
      </c>
      <c r="H12" s="14">
        <v>255078</v>
      </c>
      <c r="I12" s="15">
        <v>289354</v>
      </c>
      <c r="K12" s="3" t="s">
        <v>10</v>
      </c>
      <c r="L12" s="7">
        <v>1.3</v>
      </c>
      <c r="M12" s="7">
        <v>0.9</v>
      </c>
      <c r="N12" s="7">
        <v>0.8</v>
      </c>
      <c r="O12" s="11">
        <v>1</v>
      </c>
      <c r="Q12" s="3" t="s">
        <v>10</v>
      </c>
      <c r="R12" s="14">
        <v>653600</v>
      </c>
      <c r="S12" s="14">
        <v>675620.5</v>
      </c>
      <c r="T12" s="14">
        <v>690040.3</v>
      </c>
      <c r="U12" s="15">
        <v>713947.6</v>
      </c>
      <c r="W12" s="3" t="s">
        <v>10</v>
      </c>
      <c r="X12" s="5">
        <v>0</v>
      </c>
      <c r="Y12" s="18">
        <v>4.0686249732971191</v>
      </c>
      <c r="Z12" s="19">
        <v>7.9367280006408691</v>
      </c>
    </row>
    <row r="13" spans="1:26" x14ac:dyDescent="0.2">
      <c r="A13" s="3" t="s">
        <v>11</v>
      </c>
      <c r="B13" s="14">
        <v>0.10299999999999999</v>
      </c>
      <c r="C13" s="14">
        <v>7.6999999999999999E-2</v>
      </c>
      <c r="D13" s="15">
        <v>4.2999999999999997E-2</v>
      </c>
      <c r="F13" s="3" t="s">
        <v>11</v>
      </c>
      <c r="G13" s="14">
        <v>681206</v>
      </c>
      <c r="H13" s="14">
        <v>744252</v>
      </c>
      <c r="I13" s="15">
        <v>822924</v>
      </c>
      <c r="K13" s="3" t="s">
        <v>11</v>
      </c>
      <c r="L13" s="7">
        <v>1.3</v>
      </c>
      <c r="M13" s="7">
        <v>0.6</v>
      </c>
      <c r="N13" s="7">
        <v>0.7</v>
      </c>
      <c r="O13" s="11">
        <v>0.4</v>
      </c>
      <c r="Q13" s="3" t="s">
        <v>11</v>
      </c>
      <c r="R13" s="14">
        <v>84183.3</v>
      </c>
      <c r="S13" s="14">
        <v>89170.4</v>
      </c>
      <c r="T13" s="14">
        <v>91946.8</v>
      </c>
      <c r="U13" s="15">
        <v>94937.3</v>
      </c>
      <c r="W13" s="3" t="s">
        <v>11</v>
      </c>
      <c r="X13" s="5">
        <v>0</v>
      </c>
      <c r="Y13" s="18">
        <v>4.2876958847045898</v>
      </c>
      <c r="Z13" s="19">
        <v>7.2817683219909668</v>
      </c>
    </row>
    <row r="14" spans="1:26" x14ac:dyDescent="0.2">
      <c r="A14" s="3" t="s">
        <v>12</v>
      </c>
      <c r="B14" s="14">
        <v>3.5000000000000003E-2</v>
      </c>
      <c r="C14" s="14">
        <v>0.03</v>
      </c>
      <c r="D14" s="15">
        <v>0.03</v>
      </c>
      <c r="F14" s="3" t="s">
        <v>12</v>
      </c>
      <c r="G14" s="14">
        <v>340479</v>
      </c>
      <c r="H14" s="14">
        <v>424713</v>
      </c>
      <c r="I14" s="15">
        <v>460772</v>
      </c>
      <c r="K14" s="3" t="s">
        <v>12</v>
      </c>
      <c r="L14" s="7">
        <v>0.4</v>
      </c>
      <c r="M14" s="7">
        <v>0.7</v>
      </c>
      <c r="N14" s="7">
        <v>1</v>
      </c>
      <c r="O14" s="11">
        <v>0.5</v>
      </c>
      <c r="Q14" s="3" t="s">
        <v>12</v>
      </c>
      <c r="R14" s="14">
        <v>90552.1</v>
      </c>
      <c r="S14" s="14">
        <v>93410.5</v>
      </c>
      <c r="T14" s="14">
        <v>94849.9</v>
      </c>
      <c r="U14" s="15">
        <v>98454.6</v>
      </c>
      <c r="W14" s="3" t="s">
        <v>12</v>
      </c>
      <c r="X14" s="5">
        <v>0</v>
      </c>
      <c r="Y14" s="18">
        <v>5.2923440933227539</v>
      </c>
      <c r="Z14" s="19">
        <v>9.0288753509521484</v>
      </c>
    </row>
    <row r="15" spans="1:26" x14ac:dyDescent="0.2">
      <c r="A15" s="3" t="s">
        <v>13</v>
      </c>
      <c r="B15" s="14">
        <v>7.6999999999999999E-2</v>
      </c>
      <c r="C15" s="14">
        <v>7.1999999999999995E-2</v>
      </c>
      <c r="D15" s="15">
        <v>0.05</v>
      </c>
      <c r="F15" s="3" t="s">
        <v>13</v>
      </c>
      <c r="G15" s="14">
        <v>216724</v>
      </c>
      <c r="H15" s="14">
        <v>231925</v>
      </c>
      <c r="I15" s="15">
        <v>247004</v>
      </c>
      <c r="K15" s="3" t="s">
        <v>13</v>
      </c>
      <c r="L15" s="7">
        <v>1.2</v>
      </c>
      <c r="M15" s="7">
        <v>1.1000000000000001</v>
      </c>
      <c r="N15" s="7">
        <v>1.1000000000000001</v>
      </c>
      <c r="O15" s="11">
        <v>1.3</v>
      </c>
      <c r="Q15" s="3" t="s">
        <v>13</v>
      </c>
      <c r="R15" s="14">
        <v>906797.7</v>
      </c>
      <c r="S15" s="14">
        <v>927452.1</v>
      </c>
      <c r="T15" s="14">
        <v>945653.6</v>
      </c>
      <c r="U15" s="15">
        <v>973485.9</v>
      </c>
      <c r="W15" s="3" t="s">
        <v>13</v>
      </c>
      <c r="X15" s="5">
        <v>0</v>
      </c>
      <c r="Y15" s="18">
        <v>4.8674583435058594</v>
      </c>
      <c r="Z15" s="19">
        <v>7.8515291213989258</v>
      </c>
    </row>
    <row r="16" spans="1:26" x14ac:dyDescent="0.2">
      <c r="A16" s="3" t="s">
        <v>14</v>
      </c>
      <c r="B16" s="14">
        <v>4.2000000000000003E-2</v>
      </c>
      <c r="C16" s="14">
        <v>4.1000000000000002E-2</v>
      </c>
      <c r="D16" s="15">
        <v>2.4E-2</v>
      </c>
      <c r="F16" s="3" t="s">
        <v>14</v>
      </c>
      <c r="G16" s="14">
        <v>177433</v>
      </c>
      <c r="H16" s="14">
        <v>192782</v>
      </c>
      <c r="I16" s="15">
        <v>209098</v>
      </c>
      <c r="K16" s="3" t="s">
        <v>14</v>
      </c>
      <c r="L16" s="7">
        <v>1</v>
      </c>
      <c r="M16" s="7">
        <v>0.8</v>
      </c>
      <c r="N16" s="7">
        <v>0.8</v>
      </c>
      <c r="O16" s="11">
        <v>1.1000000000000001</v>
      </c>
      <c r="Q16" s="3" t="s">
        <v>14</v>
      </c>
      <c r="R16" s="14">
        <v>403693.8</v>
      </c>
      <c r="S16" s="14">
        <v>415922.8</v>
      </c>
      <c r="T16" s="14">
        <v>423728.5</v>
      </c>
      <c r="U16" s="15">
        <v>438011.7</v>
      </c>
      <c r="W16" s="3" t="s">
        <v>14</v>
      </c>
      <c r="X16" s="5">
        <v>0</v>
      </c>
      <c r="Y16" s="18">
        <v>4.8674583435058594</v>
      </c>
      <c r="Z16" s="19">
        <v>7.8515291213989258</v>
      </c>
    </row>
    <row r="17" spans="1:26" x14ac:dyDescent="0.2">
      <c r="A17" s="3" t="s">
        <v>15</v>
      </c>
      <c r="B17" s="14">
        <v>3.5999999999999997E-2</v>
      </c>
      <c r="C17" s="14">
        <v>0.04</v>
      </c>
      <c r="D17" s="15">
        <v>3.6999999999999998E-2</v>
      </c>
      <c r="F17" s="3" t="s">
        <v>15</v>
      </c>
      <c r="G17" s="14">
        <v>164676</v>
      </c>
      <c r="H17" s="14">
        <v>176327</v>
      </c>
      <c r="I17" s="15">
        <v>186873</v>
      </c>
      <c r="K17" s="3" t="s">
        <v>15</v>
      </c>
      <c r="L17" s="7">
        <v>1.2</v>
      </c>
      <c r="M17" s="7">
        <v>1.1000000000000001</v>
      </c>
      <c r="N17" s="7">
        <v>0.8</v>
      </c>
      <c r="O17" s="11">
        <v>0.6</v>
      </c>
      <c r="Q17" s="3" t="s">
        <v>15</v>
      </c>
      <c r="R17" s="14">
        <v>210044.9</v>
      </c>
      <c r="S17" s="14">
        <v>219940.7</v>
      </c>
      <c r="T17" s="14">
        <v>223685.5</v>
      </c>
      <c r="U17" s="15">
        <v>225695.7</v>
      </c>
      <c r="W17" s="3" t="s">
        <v>15</v>
      </c>
      <c r="X17" s="5">
        <v>0</v>
      </c>
      <c r="Y17" s="18">
        <v>5.2854776382446289</v>
      </c>
      <c r="Z17" s="19">
        <v>7.9476356506347656</v>
      </c>
    </row>
    <row r="18" spans="1:26" x14ac:dyDescent="0.2">
      <c r="A18" s="3" t="s">
        <v>16</v>
      </c>
      <c r="B18" s="14">
        <v>3.4000000000000002E-2</v>
      </c>
      <c r="C18" s="14">
        <v>3.6999999999999998E-2</v>
      </c>
      <c r="D18" s="15">
        <v>2.5999999999999999E-2</v>
      </c>
      <c r="F18" s="3" t="s">
        <v>16</v>
      </c>
      <c r="G18" s="14">
        <v>175719</v>
      </c>
      <c r="H18" s="14">
        <v>189184</v>
      </c>
      <c r="I18" s="15">
        <v>201047</v>
      </c>
      <c r="K18" s="3" t="s">
        <v>16</v>
      </c>
      <c r="L18" s="7">
        <v>1.2</v>
      </c>
      <c r="M18" s="7">
        <v>0.5</v>
      </c>
      <c r="N18" s="7">
        <v>1</v>
      </c>
      <c r="O18" s="11">
        <v>1</v>
      </c>
      <c r="Q18" s="3" t="s">
        <v>16</v>
      </c>
      <c r="R18" s="14">
        <v>185475.4</v>
      </c>
      <c r="S18" s="14">
        <v>191169.5</v>
      </c>
      <c r="T18" s="14">
        <v>194278.1</v>
      </c>
      <c r="U18" s="15">
        <v>198291.5</v>
      </c>
      <c r="W18" s="3" t="s">
        <v>16</v>
      </c>
      <c r="X18" s="5">
        <v>0</v>
      </c>
      <c r="Y18" s="18">
        <v>5.2854776382446289</v>
      </c>
      <c r="Z18" s="19">
        <v>7.9476356506347656</v>
      </c>
    </row>
    <row r="19" spans="1:26" x14ac:dyDescent="0.2">
      <c r="A19" s="3" t="s">
        <v>17</v>
      </c>
      <c r="B19" s="14">
        <v>5.2999999999999999E-2</v>
      </c>
      <c r="C19" s="14">
        <v>4.3999999999999997E-2</v>
      </c>
      <c r="D19" s="15">
        <v>4.3999999999999997E-2</v>
      </c>
      <c r="F19" s="3" t="s">
        <v>17</v>
      </c>
      <c r="G19" s="14">
        <v>164898</v>
      </c>
      <c r="H19" s="14">
        <v>176645</v>
      </c>
      <c r="I19" s="15">
        <v>189571</v>
      </c>
      <c r="K19" s="3" t="s">
        <v>17</v>
      </c>
      <c r="L19" s="7">
        <v>1.1000000000000001</v>
      </c>
      <c r="M19" s="7">
        <v>1</v>
      </c>
      <c r="N19" s="7">
        <v>1.2</v>
      </c>
      <c r="O19" s="11">
        <v>0.5</v>
      </c>
      <c r="Q19" s="3" t="s">
        <v>17</v>
      </c>
      <c r="R19" s="14">
        <v>225700.8</v>
      </c>
      <c r="S19" s="14">
        <v>231511</v>
      </c>
      <c r="T19" s="14">
        <v>236300.6</v>
      </c>
      <c r="U19" s="15">
        <v>244480.3</v>
      </c>
      <c r="W19" s="3" t="s">
        <v>17</v>
      </c>
      <c r="X19" s="5">
        <v>0</v>
      </c>
      <c r="Y19" s="18">
        <v>4.9639701843261719</v>
      </c>
      <c r="Z19" s="19">
        <v>6.9387197494506836</v>
      </c>
    </row>
    <row r="20" spans="1:26" x14ac:dyDescent="0.2">
      <c r="A20" s="3" t="s">
        <v>18</v>
      </c>
      <c r="B20" s="14">
        <v>7.5999999999999998E-2</v>
      </c>
      <c r="C20" s="14">
        <v>6.9000000000000006E-2</v>
      </c>
      <c r="D20" s="15">
        <v>4.2999999999999997E-2</v>
      </c>
      <c r="F20" s="3" t="s">
        <v>18</v>
      </c>
      <c r="G20" s="14">
        <v>181098</v>
      </c>
      <c r="H20" s="14">
        <v>190063</v>
      </c>
      <c r="I20" s="15">
        <v>202412</v>
      </c>
      <c r="K20" s="3" t="s">
        <v>18</v>
      </c>
      <c r="L20" s="7">
        <v>1.3</v>
      </c>
      <c r="M20" s="7">
        <v>1.2</v>
      </c>
      <c r="N20" s="7">
        <v>1.1000000000000001</v>
      </c>
      <c r="O20" s="11">
        <v>1.2</v>
      </c>
      <c r="Q20" s="3" t="s">
        <v>18</v>
      </c>
      <c r="R20" s="14">
        <v>243641.4</v>
      </c>
      <c r="S20" s="14">
        <v>253297.9</v>
      </c>
      <c r="T20" s="14">
        <v>257160.7</v>
      </c>
      <c r="U20" s="15">
        <v>267126.3</v>
      </c>
      <c r="W20" s="3" t="s">
        <v>18</v>
      </c>
      <c r="X20" s="5">
        <v>0</v>
      </c>
      <c r="Y20" s="18">
        <v>4.5816421508789062</v>
      </c>
      <c r="Z20" s="19">
        <v>7.7926397323608398</v>
      </c>
    </row>
    <row r="21" spans="1:26" x14ac:dyDescent="0.2">
      <c r="A21" s="3" t="s">
        <v>19</v>
      </c>
      <c r="B21" s="14">
        <v>5.1999999999999998E-2</v>
      </c>
      <c r="C21" s="14">
        <v>4.8000000000000001E-2</v>
      </c>
      <c r="D21" s="15">
        <v>4.1000000000000002E-2</v>
      </c>
      <c r="F21" s="3" t="s">
        <v>19</v>
      </c>
      <c r="G21" s="14">
        <v>277809</v>
      </c>
      <c r="H21" s="14">
        <v>313922</v>
      </c>
      <c r="I21" s="15">
        <v>338043</v>
      </c>
      <c r="K21" s="3" t="s">
        <v>19</v>
      </c>
      <c r="L21" s="7">
        <v>0.2</v>
      </c>
      <c r="M21" s="7">
        <v>1.1000000000000001</v>
      </c>
      <c r="N21" s="7">
        <v>0.8</v>
      </c>
      <c r="O21" s="11">
        <v>0.2</v>
      </c>
      <c r="Q21" s="3" t="s">
        <v>19</v>
      </c>
      <c r="R21" s="14">
        <v>73174</v>
      </c>
      <c r="S21" s="14">
        <v>75213.899999999994</v>
      </c>
      <c r="T21" s="14">
        <v>76664.5</v>
      </c>
      <c r="U21" s="15">
        <v>79176.600000000006</v>
      </c>
      <c r="W21" s="3" t="s">
        <v>19</v>
      </c>
      <c r="X21" s="5">
        <v>0</v>
      </c>
      <c r="Y21" s="18">
        <v>3.1592488288879395</v>
      </c>
      <c r="Z21" s="19">
        <v>6.5920233726501465</v>
      </c>
    </row>
    <row r="22" spans="1:26" x14ac:dyDescent="0.2">
      <c r="A22" s="3" t="s">
        <v>20</v>
      </c>
      <c r="B22" s="14">
        <v>6.4000000000000001E-2</v>
      </c>
      <c r="C22" s="14">
        <v>6.2E-2</v>
      </c>
      <c r="D22" s="15">
        <v>5.3999999999999999E-2</v>
      </c>
      <c r="F22" s="3" t="s">
        <v>20</v>
      </c>
      <c r="G22" s="14">
        <v>341371</v>
      </c>
      <c r="H22" s="14">
        <v>367316</v>
      </c>
      <c r="I22" s="15">
        <v>384770</v>
      </c>
      <c r="K22" s="3" t="s">
        <v>20</v>
      </c>
      <c r="L22" s="7">
        <v>0.9</v>
      </c>
      <c r="M22" s="7">
        <v>0.5</v>
      </c>
      <c r="N22" s="7">
        <v>1.2</v>
      </c>
      <c r="O22" s="11">
        <v>0.8</v>
      </c>
      <c r="Q22" s="3" t="s">
        <v>20</v>
      </c>
      <c r="R22" s="14">
        <v>430607.4</v>
      </c>
      <c r="S22" s="14">
        <v>431318.7</v>
      </c>
      <c r="T22" s="14">
        <v>439027.7</v>
      </c>
      <c r="U22" s="15">
        <v>451985.8</v>
      </c>
      <c r="W22" s="3" t="s">
        <v>20</v>
      </c>
      <c r="X22" s="5">
        <v>0</v>
      </c>
      <c r="Y22" s="18">
        <v>4.0686249732971191</v>
      </c>
      <c r="Z22" s="19">
        <v>7.9367280006408691</v>
      </c>
    </row>
    <row r="23" spans="1:26" x14ac:dyDescent="0.2">
      <c r="A23" s="3" t="s">
        <v>21</v>
      </c>
      <c r="B23" s="14">
        <v>7.8E-2</v>
      </c>
      <c r="C23" s="14">
        <v>4.9000000000000002E-2</v>
      </c>
      <c r="D23" s="15">
        <v>4.8000000000000001E-2</v>
      </c>
      <c r="F23" s="3" t="s">
        <v>21</v>
      </c>
      <c r="G23" s="14">
        <v>471271</v>
      </c>
      <c r="H23" s="14">
        <v>514519</v>
      </c>
      <c r="I23" s="15">
        <v>545353</v>
      </c>
      <c r="K23" s="3" t="s">
        <v>21</v>
      </c>
      <c r="L23" s="7">
        <v>0.4</v>
      </c>
      <c r="M23" s="7">
        <v>0.9</v>
      </c>
      <c r="N23" s="7">
        <v>0.8</v>
      </c>
      <c r="O23" s="11">
        <v>0.7</v>
      </c>
      <c r="Q23" s="3" t="s">
        <v>21</v>
      </c>
      <c r="R23" s="14">
        <v>610699.80000000005</v>
      </c>
      <c r="S23" s="14">
        <v>629570.1</v>
      </c>
      <c r="T23" s="14">
        <v>642037.69999999995</v>
      </c>
      <c r="U23" s="15">
        <v>663749.80000000005</v>
      </c>
      <c r="W23" s="3" t="s">
        <v>21</v>
      </c>
      <c r="X23" s="5">
        <v>0</v>
      </c>
      <c r="Y23" s="18">
        <v>3.1592488288879395</v>
      </c>
      <c r="Z23" s="19">
        <v>6.5920233726501465</v>
      </c>
    </row>
    <row r="24" spans="1:26" x14ac:dyDescent="0.2">
      <c r="A24" s="3" t="s">
        <v>22</v>
      </c>
      <c r="B24" s="14">
        <v>5.7000000000000002E-2</v>
      </c>
      <c r="C24" s="14">
        <v>0.05</v>
      </c>
      <c r="D24" s="15">
        <v>4.9000000000000002E-2</v>
      </c>
      <c r="F24" s="3" t="s">
        <v>22</v>
      </c>
      <c r="G24" s="14">
        <v>189946</v>
      </c>
      <c r="H24" s="14">
        <v>206860</v>
      </c>
      <c r="I24" s="15">
        <v>220519</v>
      </c>
      <c r="K24" s="3" t="s">
        <v>22</v>
      </c>
      <c r="L24" s="7">
        <v>0.6</v>
      </c>
      <c r="M24" s="7">
        <v>0.6</v>
      </c>
      <c r="N24" s="7">
        <v>0.6</v>
      </c>
      <c r="O24" s="11">
        <v>0.5</v>
      </c>
      <c r="Q24" s="3" t="s">
        <v>22</v>
      </c>
      <c r="R24" s="14">
        <v>541144.80000000005</v>
      </c>
      <c r="S24" s="14">
        <v>566009</v>
      </c>
      <c r="T24" s="14">
        <v>574149.80000000005</v>
      </c>
      <c r="U24" s="15">
        <v>592349.1</v>
      </c>
      <c r="W24" s="3" t="s">
        <v>22</v>
      </c>
      <c r="X24" s="5">
        <v>0</v>
      </c>
      <c r="Y24" s="18">
        <v>4.8674583435058594</v>
      </c>
      <c r="Z24" s="19">
        <v>7.8515291213989258</v>
      </c>
    </row>
    <row r="25" spans="1:26" x14ac:dyDescent="0.2">
      <c r="A25" s="3" t="s">
        <v>23</v>
      </c>
      <c r="B25" s="14">
        <v>4.4999999999999998E-2</v>
      </c>
      <c r="C25" s="14">
        <v>0.04</v>
      </c>
      <c r="D25" s="15">
        <v>2.9000000000000001E-2</v>
      </c>
      <c r="F25" s="3" t="s">
        <v>23</v>
      </c>
      <c r="G25" s="14">
        <v>281831</v>
      </c>
      <c r="H25" s="14">
        <v>302434</v>
      </c>
      <c r="I25" s="15">
        <v>318356</v>
      </c>
      <c r="K25" s="3" t="s">
        <v>23</v>
      </c>
      <c r="L25" s="7">
        <v>0.6</v>
      </c>
      <c r="M25" s="7">
        <v>0.5</v>
      </c>
      <c r="N25" s="7">
        <v>0.7</v>
      </c>
      <c r="O25" s="11">
        <v>0.9</v>
      </c>
      <c r="Q25" s="3" t="s">
        <v>23</v>
      </c>
      <c r="R25" s="14">
        <v>392456.9</v>
      </c>
      <c r="S25" s="14">
        <v>408960.6</v>
      </c>
      <c r="T25" s="14">
        <v>417194.3</v>
      </c>
      <c r="U25" s="15">
        <v>429391.2</v>
      </c>
      <c r="W25" s="3" t="s">
        <v>23</v>
      </c>
      <c r="X25" s="5">
        <v>0</v>
      </c>
      <c r="Y25" s="18">
        <v>5.2854776382446289</v>
      </c>
      <c r="Z25" s="19">
        <v>7.9476356506347656</v>
      </c>
    </row>
    <row r="26" spans="1:26" x14ac:dyDescent="0.2">
      <c r="A26" s="3" t="s">
        <v>24</v>
      </c>
      <c r="B26" s="14">
        <v>6.4000000000000001E-2</v>
      </c>
      <c r="C26" s="14">
        <v>6.2E-2</v>
      </c>
      <c r="D26" s="15">
        <v>4.5999999999999999E-2</v>
      </c>
      <c r="F26" s="3" t="s">
        <v>24</v>
      </c>
      <c r="G26" s="14">
        <v>138644</v>
      </c>
      <c r="H26" s="14">
        <v>147472</v>
      </c>
      <c r="I26" s="15">
        <v>158210</v>
      </c>
      <c r="K26" s="3" t="s">
        <v>24</v>
      </c>
      <c r="L26" s="7">
        <v>2.2999999999999998</v>
      </c>
      <c r="M26" s="7">
        <v>1.4</v>
      </c>
      <c r="N26" s="7">
        <v>1.2</v>
      </c>
      <c r="O26" s="11">
        <v>1</v>
      </c>
      <c r="Q26" s="3" t="s">
        <v>24</v>
      </c>
      <c r="R26" s="14">
        <v>120444.8</v>
      </c>
      <c r="S26" s="14">
        <v>123757.5</v>
      </c>
      <c r="T26" s="14">
        <v>126263.9</v>
      </c>
      <c r="U26" s="15">
        <v>129974</v>
      </c>
      <c r="W26" s="3" t="s">
        <v>24</v>
      </c>
      <c r="X26" s="5">
        <v>0</v>
      </c>
      <c r="Y26" s="18">
        <v>4.9639701843261719</v>
      </c>
      <c r="Z26" s="19">
        <v>6.9387197494506836</v>
      </c>
    </row>
    <row r="27" spans="1:26" x14ac:dyDescent="0.2">
      <c r="A27" s="3" t="s">
        <v>25</v>
      </c>
      <c r="B27" s="14">
        <v>4.2999999999999997E-2</v>
      </c>
      <c r="C27" s="14">
        <v>4.2999999999999997E-2</v>
      </c>
      <c r="D27" s="15">
        <v>3.7999999999999999E-2</v>
      </c>
      <c r="F27" s="3" t="s">
        <v>25</v>
      </c>
      <c r="G27" s="14">
        <v>186417</v>
      </c>
      <c r="H27" s="14">
        <v>202740</v>
      </c>
      <c r="I27" s="15">
        <v>216561</v>
      </c>
      <c r="K27" s="3" t="s">
        <v>25</v>
      </c>
      <c r="L27" s="7">
        <v>0.7</v>
      </c>
      <c r="M27" s="7">
        <v>0.6</v>
      </c>
      <c r="N27" s="7">
        <v>0.7</v>
      </c>
      <c r="O27" s="11">
        <v>1.3</v>
      </c>
      <c r="Q27" s="3" t="s">
        <v>25</v>
      </c>
      <c r="R27" s="14">
        <v>347677.3</v>
      </c>
      <c r="S27" s="14">
        <v>356070.40000000002</v>
      </c>
      <c r="T27" s="14">
        <v>362955.7</v>
      </c>
      <c r="U27" s="15">
        <v>373104.6</v>
      </c>
      <c r="W27" s="3" t="s">
        <v>25</v>
      </c>
      <c r="X27" s="5">
        <v>0</v>
      </c>
      <c r="Y27" s="18">
        <v>5.2854776382446289</v>
      </c>
      <c r="Z27" s="19">
        <v>7.9476356506347656</v>
      </c>
    </row>
    <row r="28" spans="1:26" x14ac:dyDescent="0.2">
      <c r="A28" s="3" t="s">
        <v>26</v>
      </c>
      <c r="B28" s="14">
        <v>0.04</v>
      </c>
      <c r="C28" s="14">
        <v>3.6999999999999998E-2</v>
      </c>
      <c r="D28" s="15">
        <v>2.7E-2</v>
      </c>
      <c r="F28" s="3" t="s">
        <v>26</v>
      </c>
      <c r="G28" s="14">
        <v>317793</v>
      </c>
      <c r="H28" s="14">
        <v>369191</v>
      </c>
      <c r="I28" s="15">
        <v>417218</v>
      </c>
      <c r="K28" s="3" t="s">
        <v>26</v>
      </c>
      <c r="L28" s="7">
        <v>0.7</v>
      </c>
      <c r="M28" s="7">
        <v>0.6</v>
      </c>
      <c r="N28" s="7">
        <v>1.1000000000000001</v>
      </c>
      <c r="O28" s="11">
        <v>1</v>
      </c>
      <c r="Q28" s="3" t="s">
        <v>26</v>
      </c>
      <c r="R28" s="14">
        <v>56453.1</v>
      </c>
      <c r="S28" s="14">
        <v>58755.3</v>
      </c>
      <c r="T28" s="14">
        <v>60020.3</v>
      </c>
      <c r="U28" s="15">
        <v>61982.6</v>
      </c>
      <c r="W28" s="3" t="s">
        <v>26</v>
      </c>
      <c r="X28" s="5">
        <v>0</v>
      </c>
      <c r="Y28" s="18">
        <v>5.2923440933227539</v>
      </c>
      <c r="Z28" s="19">
        <v>9.0288753509521484</v>
      </c>
    </row>
    <row r="29" spans="1:26" x14ac:dyDescent="0.2">
      <c r="A29" s="3" t="s">
        <v>27</v>
      </c>
      <c r="B29" s="14">
        <v>3.2000000000000001E-2</v>
      </c>
      <c r="C29" s="14">
        <v>2.5000000000000001E-2</v>
      </c>
      <c r="D29" s="15">
        <v>2.1999999999999999E-2</v>
      </c>
      <c r="F29" s="3" t="s">
        <v>27</v>
      </c>
      <c r="G29" s="14">
        <v>204237</v>
      </c>
      <c r="H29" s="14">
        <v>220991</v>
      </c>
      <c r="I29" s="15">
        <v>234222</v>
      </c>
      <c r="K29" s="3" t="s">
        <v>27</v>
      </c>
      <c r="L29" s="7">
        <v>0.6</v>
      </c>
      <c r="M29" s="7">
        <v>1.1000000000000001</v>
      </c>
      <c r="N29" s="7">
        <v>1.2</v>
      </c>
      <c r="O29" s="11">
        <v>0.8</v>
      </c>
      <c r="Q29" s="3" t="s">
        <v>27</v>
      </c>
      <c r="R29" s="14">
        <v>145825.1</v>
      </c>
      <c r="S29" s="14">
        <v>149354.5</v>
      </c>
      <c r="T29" s="14">
        <v>152222.39999999999</v>
      </c>
      <c r="U29" s="15">
        <v>154148.79999999999</v>
      </c>
      <c r="W29" s="3" t="s">
        <v>27</v>
      </c>
      <c r="X29" s="5">
        <v>0</v>
      </c>
      <c r="Y29" s="18">
        <v>5.2854776382446289</v>
      </c>
      <c r="Z29" s="19">
        <v>7.9476356506347656</v>
      </c>
    </row>
    <row r="30" spans="1:26" x14ac:dyDescent="0.2">
      <c r="A30" s="3" t="s">
        <v>28</v>
      </c>
      <c r="B30" s="14">
        <v>8.5000000000000006E-2</v>
      </c>
      <c r="C30" s="14">
        <v>7.8E-2</v>
      </c>
      <c r="D30" s="15">
        <v>5.1999999999999998E-2</v>
      </c>
      <c r="F30" s="3" t="s">
        <v>28</v>
      </c>
      <c r="G30" s="14">
        <v>326793</v>
      </c>
      <c r="H30" s="14">
        <v>371895</v>
      </c>
      <c r="I30" s="15">
        <v>418559</v>
      </c>
      <c r="K30" s="3" t="s">
        <v>28</v>
      </c>
      <c r="L30" s="7">
        <v>0.9</v>
      </c>
      <c r="M30" s="7">
        <v>0.8</v>
      </c>
      <c r="N30" s="7">
        <v>0.6</v>
      </c>
      <c r="O30" s="11">
        <v>0.7</v>
      </c>
      <c r="Q30" s="3" t="s">
        <v>28</v>
      </c>
      <c r="R30" s="14">
        <v>180973.1</v>
      </c>
      <c r="S30" s="14">
        <v>190799.1</v>
      </c>
      <c r="T30" s="14">
        <v>195777.3</v>
      </c>
      <c r="U30" s="15">
        <v>204305.6</v>
      </c>
      <c r="W30" s="3" t="s">
        <v>28</v>
      </c>
      <c r="X30" s="5">
        <v>0</v>
      </c>
      <c r="Y30" s="18">
        <v>5.2923440933227539</v>
      </c>
      <c r="Z30" s="19">
        <v>9.0288753509521484</v>
      </c>
    </row>
    <row r="31" spans="1:26" x14ac:dyDescent="0.2">
      <c r="A31" s="3" t="s">
        <v>29</v>
      </c>
      <c r="B31" s="14">
        <v>3.5999999999999997E-2</v>
      </c>
      <c r="C31" s="14">
        <v>2.9000000000000001E-2</v>
      </c>
      <c r="D31" s="15">
        <v>2.9000000000000001E-2</v>
      </c>
      <c r="F31" s="3" t="s">
        <v>29</v>
      </c>
      <c r="G31" s="14">
        <v>329941</v>
      </c>
      <c r="H31" s="14">
        <v>366622</v>
      </c>
      <c r="I31" s="15">
        <v>400944</v>
      </c>
      <c r="K31" s="3" t="s">
        <v>29</v>
      </c>
      <c r="L31" s="7">
        <v>0.4</v>
      </c>
      <c r="M31" s="7">
        <v>0.7</v>
      </c>
      <c r="N31" s="7">
        <v>0.8</v>
      </c>
      <c r="O31" s="11">
        <v>0.7</v>
      </c>
      <c r="Q31" s="3" t="s">
        <v>29</v>
      </c>
      <c r="R31" s="14">
        <v>92752.6</v>
      </c>
      <c r="S31" s="14">
        <v>98745.600000000006</v>
      </c>
      <c r="T31" s="14">
        <v>99030.3</v>
      </c>
      <c r="U31" s="15">
        <v>102438.8</v>
      </c>
      <c r="W31" s="3" t="s">
        <v>29</v>
      </c>
      <c r="X31" s="5">
        <v>0</v>
      </c>
      <c r="Y31" s="18">
        <v>3.1592488288879395</v>
      </c>
      <c r="Z31" s="19">
        <v>6.5920233726501465</v>
      </c>
    </row>
    <row r="32" spans="1:26" x14ac:dyDescent="0.2">
      <c r="A32" s="3" t="s">
        <v>30</v>
      </c>
      <c r="B32" s="14">
        <v>7.8E-2</v>
      </c>
      <c r="C32" s="14">
        <v>7.1999999999999995E-2</v>
      </c>
      <c r="D32" s="15">
        <v>5.0999999999999997E-2</v>
      </c>
      <c r="F32" s="3" t="s">
        <v>30</v>
      </c>
      <c r="G32" s="14">
        <v>373591</v>
      </c>
      <c r="H32" s="14">
        <v>407626</v>
      </c>
      <c r="I32" s="15">
        <v>433539</v>
      </c>
      <c r="K32" s="3" t="s">
        <v>30</v>
      </c>
      <c r="L32" s="7">
        <v>0.6</v>
      </c>
      <c r="M32" s="7">
        <v>0.7</v>
      </c>
      <c r="N32" s="7">
        <v>1</v>
      </c>
      <c r="O32" s="11">
        <v>0.9</v>
      </c>
      <c r="Q32" s="3" t="s">
        <v>30</v>
      </c>
      <c r="R32" s="14">
        <v>649336.4</v>
      </c>
      <c r="S32" s="14">
        <v>661895.30000000005</v>
      </c>
      <c r="T32" s="14">
        <v>677006.3</v>
      </c>
      <c r="U32" s="15">
        <v>700119.5</v>
      </c>
      <c r="W32" s="3" t="s">
        <v>30</v>
      </c>
      <c r="X32" s="5">
        <v>0</v>
      </c>
      <c r="Y32" s="18">
        <v>3.7033796310424805</v>
      </c>
      <c r="Z32" s="19">
        <v>6.1218023300170898</v>
      </c>
    </row>
    <row r="33" spans="1:26" x14ac:dyDescent="0.2">
      <c r="A33" s="3" t="s">
        <v>31</v>
      </c>
      <c r="B33" s="14">
        <v>8.6999999999999994E-2</v>
      </c>
      <c r="C33" s="14">
        <v>7.9000000000000001E-2</v>
      </c>
      <c r="D33" s="15">
        <v>5.8999999999999997E-2</v>
      </c>
      <c r="F33" s="3" t="s">
        <v>31</v>
      </c>
      <c r="G33" s="14">
        <v>229787</v>
      </c>
      <c r="H33" s="14">
        <v>251934</v>
      </c>
      <c r="I33" s="15">
        <v>273381</v>
      </c>
      <c r="K33" s="3" t="s">
        <v>31</v>
      </c>
      <c r="L33" s="7">
        <v>0.5</v>
      </c>
      <c r="M33" s="7">
        <v>1.1000000000000001</v>
      </c>
      <c r="N33" s="7">
        <v>1.5</v>
      </c>
      <c r="O33" s="11">
        <v>0.5</v>
      </c>
      <c r="Q33" s="3" t="s">
        <v>31</v>
      </c>
      <c r="R33" s="14">
        <v>104314.7</v>
      </c>
      <c r="S33" s="14">
        <v>107114.6</v>
      </c>
      <c r="T33" s="14">
        <v>109602.6</v>
      </c>
      <c r="U33" s="15">
        <v>114680</v>
      </c>
      <c r="W33" s="3" t="s">
        <v>31</v>
      </c>
      <c r="X33" s="5">
        <v>0</v>
      </c>
      <c r="Y33" s="18">
        <v>5.2923440933227539</v>
      </c>
      <c r="Z33" s="19">
        <v>9.0288753509521484</v>
      </c>
    </row>
    <row r="34" spans="1:26" x14ac:dyDescent="0.2">
      <c r="A34" s="3" t="s">
        <v>32</v>
      </c>
      <c r="B34" s="14">
        <v>8.7999999999999995E-2</v>
      </c>
      <c r="C34" s="14">
        <v>7.6999999999999999E-2</v>
      </c>
      <c r="D34" s="15">
        <v>5.2999999999999999E-2</v>
      </c>
      <c r="F34" s="3" t="s">
        <v>32</v>
      </c>
      <c r="G34" s="14">
        <v>335895</v>
      </c>
      <c r="H34" s="14">
        <v>360373</v>
      </c>
      <c r="I34" s="15">
        <v>381385</v>
      </c>
      <c r="K34" s="3" t="s">
        <v>32</v>
      </c>
      <c r="L34" s="7">
        <v>0.7</v>
      </c>
      <c r="M34" s="7">
        <v>1.4</v>
      </c>
      <c r="N34" s="7">
        <v>1.8</v>
      </c>
      <c r="O34" s="11">
        <v>1.4</v>
      </c>
      <c r="Q34" s="3" t="s">
        <v>32</v>
      </c>
      <c r="R34" s="14">
        <v>1791204.1</v>
      </c>
      <c r="S34" s="14">
        <v>1842362.6</v>
      </c>
      <c r="T34" s="14">
        <v>1867929.4</v>
      </c>
      <c r="U34" s="15">
        <v>1914207.5</v>
      </c>
      <c r="W34" s="3" t="s">
        <v>32</v>
      </c>
      <c r="X34" s="5">
        <v>0</v>
      </c>
      <c r="Y34" s="18">
        <v>3.7033796310424805</v>
      </c>
      <c r="Z34" s="19">
        <v>6.1218023300170898</v>
      </c>
    </row>
    <row r="35" spans="1:26" x14ac:dyDescent="0.2">
      <c r="A35" s="3" t="s">
        <v>33</v>
      </c>
      <c r="B35" s="14">
        <v>5.8999999999999997E-2</v>
      </c>
      <c r="C35" s="14">
        <v>4.5999999999999999E-2</v>
      </c>
      <c r="D35" s="15">
        <v>3.9E-2</v>
      </c>
      <c r="F35" s="3" t="s">
        <v>33</v>
      </c>
      <c r="G35" s="14">
        <v>228779</v>
      </c>
      <c r="H35" s="14">
        <v>257702</v>
      </c>
      <c r="I35" s="15">
        <v>290547</v>
      </c>
      <c r="K35" s="3" t="s">
        <v>33</v>
      </c>
      <c r="L35" s="7">
        <v>1</v>
      </c>
      <c r="M35" s="7">
        <v>0.8</v>
      </c>
      <c r="N35" s="7">
        <v>0.5</v>
      </c>
      <c r="O35" s="11">
        <v>0.6</v>
      </c>
      <c r="Q35" s="3" t="s">
        <v>33</v>
      </c>
      <c r="R35" s="14">
        <v>628105.9</v>
      </c>
      <c r="S35" s="14">
        <v>646903.69999999995</v>
      </c>
      <c r="T35" s="14">
        <v>660326.5</v>
      </c>
      <c r="U35" s="15">
        <v>684606.7</v>
      </c>
      <c r="W35" s="3" t="s">
        <v>33</v>
      </c>
      <c r="X35" s="5">
        <v>0</v>
      </c>
      <c r="Y35" s="18">
        <v>4.0686249732971191</v>
      </c>
      <c r="Z35" s="19">
        <v>7.9367280006408691</v>
      </c>
    </row>
    <row r="36" spans="1:26" x14ac:dyDescent="0.2">
      <c r="A36" s="3" t="s">
        <v>34</v>
      </c>
      <c r="B36" s="14">
        <v>4.4999999999999998E-2</v>
      </c>
      <c r="C36" s="14">
        <v>0.04</v>
      </c>
      <c r="D36" s="15">
        <v>3.1E-2</v>
      </c>
      <c r="F36" s="3" t="s">
        <v>34</v>
      </c>
      <c r="G36" s="14">
        <v>245229</v>
      </c>
      <c r="H36" s="14">
        <v>255537</v>
      </c>
      <c r="I36" s="15">
        <v>267596</v>
      </c>
      <c r="K36" s="3" t="s">
        <v>34</v>
      </c>
      <c r="L36" s="7">
        <v>1.2</v>
      </c>
      <c r="M36" s="7">
        <v>1.7</v>
      </c>
      <c r="N36" s="7">
        <v>1</v>
      </c>
      <c r="O36" s="11">
        <v>1</v>
      </c>
      <c r="Q36" s="3" t="s">
        <v>34</v>
      </c>
      <c r="R36" s="14">
        <v>59702.6</v>
      </c>
      <c r="S36" s="14">
        <v>62889.599999999999</v>
      </c>
      <c r="T36" s="14">
        <v>64583.4</v>
      </c>
      <c r="U36" s="15">
        <v>66371.7</v>
      </c>
      <c r="W36" s="3" t="s">
        <v>34</v>
      </c>
      <c r="X36" s="5">
        <v>0</v>
      </c>
      <c r="Y36" s="18">
        <v>5.2854776382446289</v>
      </c>
      <c r="Z36" s="19">
        <v>7.9476356506347656</v>
      </c>
    </row>
    <row r="37" spans="1:26" x14ac:dyDescent="0.2">
      <c r="A37" s="3" t="s">
        <v>35</v>
      </c>
      <c r="B37" s="14">
        <v>5.2999999999999999E-2</v>
      </c>
      <c r="C37" s="14">
        <v>5.1999999999999998E-2</v>
      </c>
      <c r="D37" s="15">
        <v>4.2999999999999997E-2</v>
      </c>
      <c r="F37" s="3" t="s">
        <v>35</v>
      </c>
      <c r="G37" s="14">
        <v>172428</v>
      </c>
      <c r="H37" s="14">
        <v>187210</v>
      </c>
      <c r="I37" s="15">
        <v>199505</v>
      </c>
      <c r="K37" s="3" t="s">
        <v>35</v>
      </c>
      <c r="L37" s="7">
        <v>0.5</v>
      </c>
      <c r="M37" s="7">
        <v>0.4</v>
      </c>
      <c r="N37" s="7">
        <v>0.4</v>
      </c>
      <c r="O37" s="11">
        <v>0.9</v>
      </c>
      <c r="Q37" s="3" t="s">
        <v>35</v>
      </c>
      <c r="R37" s="14">
        <v>710998.9</v>
      </c>
      <c r="S37" s="14">
        <v>728398.4</v>
      </c>
      <c r="T37" s="14">
        <v>741399.5</v>
      </c>
      <c r="U37" s="15">
        <v>765002.6</v>
      </c>
      <c r="W37" s="3" t="s">
        <v>35</v>
      </c>
      <c r="X37" s="5">
        <v>0</v>
      </c>
      <c r="Y37" s="18">
        <v>4.8674583435058594</v>
      </c>
      <c r="Z37" s="19">
        <v>7.8515291213989258</v>
      </c>
    </row>
    <row r="38" spans="1:26" x14ac:dyDescent="0.2">
      <c r="A38" s="3" t="s">
        <v>36</v>
      </c>
      <c r="B38" s="14">
        <v>4.3999999999999997E-2</v>
      </c>
      <c r="C38" s="14">
        <v>3.6999999999999998E-2</v>
      </c>
      <c r="D38" s="15">
        <v>2.7E-2</v>
      </c>
      <c r="F38" s="3" t="s">
        <v>36</v>
      </c>
      <c r="G38" s="14">
        <v>147764</v>
      </c>
      <c r="H38" s="14">
        <v>158141</v>
      </c>
      <c r="I38" s="15">
        <v>171591</v>
      </c>
      <c r="K38" s="3" t="s">
        <v>36</v>
      </c>
      <c r="L38" s="7">
        <v>1</v>
      </c>
      <c r="M38" s="7">
        <v>1</v>
      </c>
      <c r="N38" s="7">
        <v>1.2</v>
      </c>
      <c r="O38" s="11">
        <v>0.9</v>
      </c>
      <c r="Q38" s="3" t="s">
        <v>36</v>
      </c>
      <c r="R38" s="14">
        <v>196400.1</v>
      </c>
      <c r="S38" s="14">
        <v>203272.5</v>
      </c>
      <c r="T38" s="14">
        <v>208765.4</v>
      </c>
      <c r="U38" s="15">
        <v>218563.8</v>
      </c>
      <c r="W38" s="3" t="s">
        <v>36</v>
      </c>
      <c r="X38" s="5">
        <v>0</v>
      </c>
      <c r="Y38" s="18">
        <v>4.5816421508789062</v>
      </c>
      <c r="Z38" s="19">
        <v>7.7926397323608398</v>
      </c>
    </row>
    <row r="39" spans="1:26" x14ac:dyDescent="0.2">
      <c r="A39" s="3" t="s">
        <v>37</v>
      </c>
      <c r="B39" s="14">
        <v>6.2E-2</v>
      </c>
      <c r="C39" s="14">
        <v>5.6000000000000001E-2</v>
      </c>
      <c r="D39" s="15">
        <v>4.2000000000000003E-2</v>
      </c>
      <c r="F39" s="3" t="s">
        <v>37</v>
      </c>
      <c r="G39" s="14">
        <v>409428</v>
      </c>
      <c r="H39" s="14">
        <v>455796</v>
      </c>
      <c r="I39" s="15">
        <v>489777</v>
      </c>
      <c r="K39" s="3" t="s">
        <v>37</v>
      </c>
      <c r="L39" s="7">
        <v>0.4</v>
      </c>
      <c r="M39" s="7">
        <v>0.6</v>
      </c>
      <c r="N39" s="7">
        <v>0.8</v>
      </c>
      <c r="O39" s="11">
        <v>1.3</v>
      </c>
      <c r="Q39" s="3" t="s">
        <v>37</v>
      </c>
      <c r="R39" s="14">
        <v>256567.2</v>
      </c>
      <c r="S39" s="14">
        <v>262916.8</v>
      </c>
      <c r="T39" s="14">
        <v>268863.7</v>
      </c>
      <c r="U39" s="15">
        <v>279424.5</v>
      </c>
      <c r="W39" s="3" t="s">
        <v>37</v>
      </c>
      <c r="X39" s="5">
        <v>0</v>
      </c>
      <c r="Y39" s="18">
        <v>4.2876958847045898</v>
      </c>
      <c r="Z39" s="19">
        <v>7.2817683219909668</v>
      </c>
    </row>
    <row r="40" spans="1:26" x14ac:dyDescent="0.2">
      <c r="A40" s="3" t="s">
        <v>38</v>
      </c>
      <c r="B40" s="14">
        <v>7.2999999999999995E-2</v>
      </c>
      <c r="C40" s="14">
        <v>6.9000000000000006E-2</v>
      </c>
      <c r="D40" s="15">
        <v>5.3999999999999999E-2</v>
      </c>
      <c r="F40" s="3" t="s">
        <v>38</v>
      </c>
      <c r="G40" s="14">
        <v>220258</v>
      </c>
      <c r="H40" s="14">
        <v>238843</v>
      </c>
      <c r="I40" s="15">
        <v>252439</v>
      </c>
      <c r="K40" s="3" t="s">
        <v>38</v>
      </c>
      <c r="L40" s="7">
        <v>0.6</v>
      </c>
      <c r="M40" s="7">
        <v>0.5</v>
      </c>
      <c r="N40" s="7">
        <v>0.4</v>
      </c>
      <c r="O40" s="11">
        <v>0.4</v>
      </c>
      <c r="Q40" s="3" t="s">
        <v>38</v>
      </c>
      <c r="R40" s="14">
        <v>807846.2</v>
      </c>
      <c r="S40" s="14">
        <v>828895.7</v>
      </c>
      <c r="T40" s="14">
        <v>846123.5</v>
      </c>
      <c r="U40" s="15">
        <v>874880.8</v>
      </c>
      <c r="W40" s="3" t="s">
        <v>38</v>
      </c>
      <c r="X40" s="5">
        <v>0</v>
      </c>
      <c r="Y40" s="18">
        <v>3.7033796310424805</v>
      </c>
      <c r="Z40" s="19">
        <v>6.1218023300170898</v>
      </c>
    </row>
    <row r="41" spans="1:26" x14ac:dyDescent="0.2">
      <c r="A41" s="3" t="s">
        <v>39</v>
      </c>
      <c r="B41" s="14">
        <v>7.1999999999999995E-2</v>
      </c>
      <c r="C41" s="14">
        <v>5.8999999999999997E-2</v>
      </c>
      <c r="D41" s="15">
        <v>4.2000000000000003E-2</v>
      </c>
      <c r="F41" s="3" t="s">
        <v>39</v>
      </c>
      <c r="G41" s="14">
        <v>338082</v>
      </c>
      <c r="H41" s="14">
        <v>374172</v>
      </c>
      <c r="I41" s="15">
        <v>403146</v>
      </c>
      <c r="K41" s="3" t="s">
        <v>39</v>
      </c>
      <c r="L41" s="7">
        <v>0.4</v>
      </c>
      <c r="M41" s="7">
        <v>0.7</v>
      </c>
      <c r="N41" s="7">
        <v>1</v>
      </c>
      <c r="O41" s="11">
        <v>0.6</v>
      </c>
      <c r="Q41" s="3" t="s">
        <v>39</v>
      </c>
      <c r="R41" s="14">
        <v>62340.1</v>
      </c>
      <c r="S41" s="14">
        <v>65700.5</v>
      </c>
      <c r="T41" s="14">
        <v>66893.7</v>
      </c>
      <c r="U41" s="15">
        <v>68822.600000000006</v>
      </c>
      <c r="W41" s="3" t="s">
        <v>39</v>
      </c>
      <c r="X41" s="5">
        <v>0</v>
      </c>
      <c r="Y41" s="18">
        <v>3.1592488288879395</v>
      </c>
      <c r="Z41" s="19">
        <v>6.5920233726501465</v>
      </c>
    </row>
    <row r="42" spans="1:26" x14ac:dyDescent="0.2">
      <c r="A42" s="3" t="s">
        <v>40</v>
      </c>
      <c r="B42" s="14">
        <v>5.2999999999999999E-2</v>
      </c>
      <c r="C42" s="14">
        <v>4.4999999999999998E-2</v>
      </c>
      <c r="D42" s="15">
        <v>3.5000000000000003E-2</v>
      </c>
      <c r="F42" s="3" t="s">
        <v>40</v>
      </c>
      <c r="G42" s="14">
        <v>213396</v>
      </c>
      <c r="H42" s="14">
        <v>232513</v>
      </c>
      <c r="I42" s="15">
        <v>262272</v>
      </c>
      <c r="K42" s="3" t="s">
        <v>40</v>
      </c>
      <c r="L42" s="7">
        <v>0.9</v>
      </c>
      <c r="M42" s="7">
        <v>0.7</v>
      </c>
      <c r="N42" s="7">
        <v>0.8</v>
      </c>
      <c r="O42" s="11">
        <v>0.9</v>
      </c>
      <c r="Q42" s="3" t="s">
        <v>40</v>
      </c>
      <c r="R42" s="14">
        <v>259690.8</v>
      </c>
      <c r="S42" s="14">
        <v>266773.59999999998</v>
      </c>
      <c r="T42" s="14">
        <v>272097.40000000002</v>
      </c>
      <c r="U42" s="15">
        <v>281754.3</v>
      </c>
      <c r="W42" s="3" t="s">
        <v>40</v>
      </c>
      <c r="X42" s="5">
        <v>0</v>
      </c>
      <c r="Y42" s="18">
        <v>4.0686249732971191</v>
      </c>
      <c r="Z42" s="19">
        <v>7.9367280006408691</v>
      </c>
    </row>
    <row r="43" spans="1:26" x14ac:dyDescent="0.2">
      <c r="A43" s="3" t="s">
        <v>41</v>
      </c>
      <c r="B43" s="14">
        <v>3.1E-2</v>
      </c>
      <c r="C43" s="14">
        <v>2.9000000000000001E-2</v>
      </c>
      <c r="D43" s="15">
        <v>2.8000000000000001E-2</v>
      </c>
      <c r="F43" s="3" t="s">
        <v>41</v>
      </c>
      <c r="G43" s="14">
        <v>232086</v>
      </c>
      <c r="H43" s="14">
        <v>257528</v>
      </c>
      <c r="I43" s="15">
        <v>278354</v>
      </c>
      <c r="K43" s="3" t="s">
        <v>41</v>
      </c>
      <c r="L43" s="7">
        <v>0.6</v>
      </c>
      <c r="M43" s="7">
        <v>0.9</v>
      </c>
      <c r="N43" s="7">
        <v>0.7</v>
      </c>
      <c r="O43" s="11">
        <v>1.1000000000000001</v>
      </c>
      <c r="Q43" s="3" t="s">
        <v>41</v>
      </c>
      <c r="R43" s="14">
        <v>58938.8</v>
      </c>
      <c r="S43" s="14">
        <v>61093.599999999999</v>
      </c>
      <c r="T43" s="14">
        <v>61980.4</v>
      </c>
      <c r="U43" s="15">
        <v>62809.1</v>
      </c>
      <c r="W43" s="3" t="s">
        <v>41</v>
      </c>
      <c r="X43" s="5">
        <v>0</v>
      </c>
      <c r="Y43" s="18">
        <v>5.2854776382446289</v>
      </c>
      <c r="Z43" s="19">
        <v>7.9476356506347656</v>
      </c>
    </row>
    <row r="44" spans="1:26" x14ac:dyDescent="0.2">
      <c r="A44" s="3" t="s">
        <v>42</v>
      </c>
      <c r="B44" s="14">
        <v>5.0999999999999997E-2</v>
      </c>
      <c r="C44" s="14">
        <v>4.9000000000000002E-2</v>
      </c>
      <c r="D44" s="15">
        <v>3.5000000000000003E-2</v>
      </c>
      <c r="F44" s="3" t="s">
        <v>42</v>
      </c>
      <c r="G44" s="14">
        <v>220150</v>
      </c>
      <c r="H44" s="14">
        <v>241924</v>
      </c>
      <c r="I44" s="15">
        <v>273672</v>
      </c>
      <c r="K44" s="3" t="s">
        <v>42</v>
      </c>
      <c r="L44" s="7">
        <v>0.9</v>
      </c>
      <c r="M44" s="7">
        <v>0.9</v>
      </c>
      <c r="N44" s="7">
        <v>0.7</v>
      </c>
      <c r="O44" s="11">
        <v>0.9</v>
      </c>
      <c r="Q44" s="3" t="s">
        <v>42</v>
      </c>
      <c r="R44" s="14">
        <v>400791.9</v>
      </c>
      <c r="S44" s="14">
        <v>411982.7</v>
      </c>
      <c r="T44" s="14">
        <v>421351.9</v>
      </c>
      <c r="U44" s="15">
        <v>439050.2</v>
      </c>
      <c r="W44" s="3" t="s">
        <v>42</v>
      </c>
      <c r="X44" s="5">
        <v>0</v>
      </c>
      <c r="Y44" s="18">
        <v>4.9639701843261719</v>
      </c>
      <c r="Z44" s="19">
        <v>6.9387197494506836</v>
      </c>
    </row>
    <row r="45" spans="1:26" x14ac:dyDescent="0.2">
      <c r="A45" s="3" t="s">
        <v>43</v>
      </c>
      <c r="B45" s="14">
        <v>6.8000000000000005E-2</v>
      </c>
      <c r="C45" s="14">
        <v>6.5000000000000002E-2</v>
      </c>
      <c r="D45" s="15">
        <v>4.8000000000000001E-2</v>
      </c>
      <c r="F45" s="3" t="s">
        <v>43</v>
      </c>
      <c r="G45" s="14">
        <v>232608</v>
      </c>
      <c r="H45" s="14">
        <v>257451</v>
      </c>
      <c r="I45" s="15">
        <v>284848</v>
      </c>
      <c r="K45" s="3" t="s">
        <v>43</v>
      </c>
      <c r="L45" s="7">
        <v>0.9</v>
      </c>
      <c r="M45" s="7">
        <v>1.2</v>
      </c>
      <c r="N45" s="7">
        <v>0.9</v>
      </c>
      <c r="O45" s="11">
        <v>1</v>
      </c>
      <c r="Q45" s="3" t="s">
        <v>43</v>
      </c>
      <c r="R45" s="14">
        <v>1880288</v>
      </c>
      <c r="S45" s="14">
        <v>1949756.3</v>
      </c>
      <c r="T45" s="14">
        <v>2006650.5</v>
      </c>
      <c r="U45" s="15">
        <v>2104579.4</v>
      </c>
      <c r="W45" s="3" t="s">
        <v>43</v>
      </c>
      <c r="X45" s="5">
        <v>0</v>
      </c>
      <c r="Y45" s="18">
        <v>4.5816421508789062</v>
      </c>
      <c r="Z45" s="19">
        <v>7.7926397323608398</v>
      </c>
    </row>
    <row r="46" spans="1:26" x14ac:dyDescent="0.2">
      <c r="A46" s="3" t="s">
        <v>44</v>
      </c>
      <c r="B46" s="14">
        <v>3.1E-2</v>
      </c>
      <c r="C46" s="14">
        <v>2.7E-2</v>
      </c>
      <c r="D46" s="15">
        <v>2.1999999999999999E-2</v>
      </c>
      <c r="F46" s="3" t="s">
        <v>44</v>
      </c>
      <c r="G46" s="14">
        <v>408850</v>
      </c>
      <c r="H46" s="14">
        <v>477387</v>
      </c>
      <c r="I46" s="15">
        <v>529857</v>
      </c>
      <c r="K46" s="3" t="s">
        <v>44</v>
      </c>
      <c r="L46" s="7">
        <v>0.8</v>
      </c>
      <c r="M46" s="7">
        <v>0.7</v>
      </c>
      <c r="N46" s="7">
        <v>0.5</v>
      </c>
      <c r="O46" s="11">
        <v>0.5</v>
      </c>
      <c r="Q46" s="3" t="s">
        <v>44</v>
      </c>
      <c r="R46" s="14">
        <v>211720.7</v>
      </c>
      <c r="S46" s="14">
        <v>217148.4</v>
      </c>
      <c r="T46" s="14">
        <v>222157.1</v>
      </c>
      <c r="U46" s="15">
        <v>230341.9</v>
      </c>
      <c r="W46" s="3" t="s">
        <v>44</v>
      </c>
      <c r="X46" s="5">
        <v>0</v>
      </c>
      <c r="Y46" s="18">
        <v>5.2923440933227539</v>
      </c>
      <c r="Z46" s="19">
        <v>9.0288753509521484</v>
      </c>
    </row>
    <row r="47" spans="1:26" x14ac:dyDescent="0.2">
      <c r="A47" s="3" t="s">
        <v>45</v>
      </c>
      <c r="B47" s="14">
        <v>3.2000000000000001E-2</v>
      </c>
      <c r="C47" s="14">
        <v>3.1E-2</v>
      </c>
      <c r="D47" s="15">
        <v>0.03</v>
      </c>
      <c r="F47" s="3" t="s">
        <v>45</v>
      </c>
      <c r="G47" s="14">
        <v>282845</v>
      </c>
      <c r="H47" s="14">
        <v>306812</v>
      </c>
      <c r="I47" s="15">
        <v>335448</v>
      </c>
      <c r="K47" s="3" t="s">
        <v>45</v>
      </c>
      <c r="L47" s="7">
        <v>0.5</v>
      </c>
      <c r="M47" s="7">
        <v>0.4</v>
      </c>
      <c r="N47" s="7">
        <v>0.6</v>
      </c>
      <c r="O47" s="11">
        <v>0.3</v>
      </c>
      <c r="Q47" s="3" t="s">
        <v>45</v>
      </c>
      <c r="R47" s="14">
        <v>35032.1</v>
      </c>
      <c r="S47" s="14">
        <v>35702.800000000003</v>
      </c>
      <c r="T47" s="14">
        <v>36301.599999999999</v>
      </c>
      <c r="U47" s="15">
        <v>37643.9</v>
      </c>
      <c r="W47" s="3" t="s">
        <v>45</v>
      </c>
      <c r="X47" s="5">
        <v>0</v>
      </c>
      <c r="Y47" s="18">
        <v>3.1592488288879395</v>
      </c>
      <c r="Z47" s="19">
        <v>6.5920233726501465</v>
      </c>
    </row>
    <row r="48" spans="1:26" x14ac:dyDescent="0.2">
      <c r="A48" s="3" t="s">
        <v>46</v>
      </c>
      <c r="B48" s="14">
        <v>5.2999999999999999E-2</v>
      </c>
      <c r="C48" s="14">
        <v>4.2999999999999997E-2</v>
      </c>
      <c r="D48" s="15">
        <v>3.3000000000000002E-2</v>
      </c>
      <c r="F48" s="3" t="s">
        <v>46</v>
      </c>
      <c r="G48" s="14">
        <v>315302</v>
      </c>
      <c r="H48" s="14">
        <v>339169</v>
      </c>
      <c r="I48" s="15">
        <v>358036</v>
      </c>
      <c r="K48" s="3" t="s">
        <v>46</v>
      </c>
      <c r="L48" s="7">
        <v>0.7</v>
      </c>
      <c r="M48" s="7">
        <v>0.8</v>
      </c>
      <c r="N48" s="7">
        <v>0.9</v>
      </c>
      <c r="O48" s="11">
        <v>0.7</v>
      </c>
      <c r="Q48" s="3" t="s">
        <v>46</v>
      </c>
      <c r="R48" s="14">
        <v>572427.6</v>
      </c>
      <c r="S48" s="14">
        <v>584197</v>
      </c>
      <c r="T48" s="14">
        <v>596025.4</v>
      </c>
      <c r="U48" s="15">
        <v>614754.19999999995</v>
      </c>
      <c r="W48" s="3" t="s">
        <v>46</v>
      </c>
      <c r="X48" s="5">
        <v>0</v>
      </c>
      <c r="Y48" s="18">
        <v>4.0686249732971191</v>
      </c>
      <c r="Z48" s="19">
        <v>7.9367280006408691</v>
      </c>
    </row>
    <row r="49" spans="1:26" x14ac:dyDescent="0.2">
      <c r="A49" s="3" t="s">
        <v>47</v>
      </c>
      <c r="B49" s="14">
        <v>0.06</v>
      </c>
      <c r="C49" s="14">
        <v>5.1999999999999998E-2</v>
      </c>
      <c r="D49" s="15">
        <v>4.3999999999999997E-2</v>
      </c>
      <c r="F49" s="3" t="s">
        <v>47</v>
      </c>
      <c r="G49" s="14">
        <v>464777</v>
      </c>
      <c r="H49" s="14">
        <v>521011</v>
      </c>
      <c r="I49" s="15">
        <v>574882</v>
      </c>
      <c r="K49" s="3" t="s">
        <v>47</v>
      </c>
      <c r="L49" s="7">
        <v>0.8</v>
      </c>
      <c r="M49" s="7">
        <v>0.8</v>
      </c>
      <c r="N49" s="7">
        <v>0.8</v>
      </c>
      <c r="O49" s="11">
        <v>0.6</v>
      </c>
      <c r="Q49" s="3" t="s">
        <v>47</v>
      </c>
      <c r="R49" s="14">
        <v>636346.80000000005</v>
      </c>
      <c r="S49" s="14">
        <v>663120.9</v>
      </c>
      <c r="T49" s="14">
        <v>674091.1</v>
      </c>
      <c r="U49" s="15">
        <v>696748.3</v>
      </c>
      <c r="W49" s="3" t="s">
        <v>47</v>
      </c>
      <c r="X49" s="5">
        <v>0</v>
      </c>
      <c r="Y49" s="18">
        <v>4.2876958847045898</v>
      </c>
      <c r="Z49" s="19">
        <v>7.2817683219909668</v>
      </c>
    </row>
    <row r="50" spans="1:26" x14ac:dyDescent="0.2">
      <c r="A50" s="3" t="s">
        <v>48</v>
      </c>
      <c r="B50" s="14">
        <v>6.5000000000000002E-2</v>
      </c>
      <c r="C50" s="14">
        <v>5.2999999999999999E-2</v>
      </c>
      <c r="D50" s="15">
        <v>4.1000000000000002E-2</v>
      </c>
      <c r="F50" s="3" t="s">
        <v>48</v>
      </c>
      <c r="G50" s="14">
        <v>121185</v>
      </c>
      <c r="H50" s="14">
        <v>126949</v>
      </c>
      <c r="I50" s="15">
        <v>135602</v>
      </c>
      <c r="K50" s="3" t="s">
        <v>48</v>
      </c>
      <c r="L50" s="7">
        <v>1</v>
      </c>
      <c r="M50" s="7">
        <v>0.7</v>
      </c>
      <c r="N50" s="7">
        <v>0.6</v>
      </c>
      <c r="O50" s="11">
        <v>1.3</v>
      </c>
      <c r="Q50" s="3" t="s">
        <v>48</v>
      </c>
      <c r="R50" s="14">
        <v>82922.8</v>
      </c>
      <c r="S50" s="14">
        <v>86256.5</v>
      </c>
      <c r="T50" s="14">
        <v>88445.8</v>
      </c>
      <c r="U50" s="15">
        <v>91952.8</v>
      </c>
      <c r="W50" s="3" t="s">
        <v>48</v>
      </c>
      <c r="X50" s="5">
        <v>0</v>
      </c>
      <c r="Y50" s="18">
        <v>4.0686249732971191</v>
      </c>
      <c r="Z50" s="19">
        <v>7.9367280006408691</v>
      </c>
    </row>
    <row r="51" spans="1:26" x14ac:dyDescent="0.2">
      <c r="A51" s="3" t="s">
        <v>49</v>
      </c>
      <c r="B51" s="14">
        <v>3.7999999999999999E-2</v>
      </c>
      <c r="C51" s="14">
        <v>3.9E-2</v>
      </c>
      <c r="D51" s="15">
        <v>0.03</v>
      </c>
      <c r="F51" s="3" t="s">
        <v>49</v>
      </c>
      <c r="G51" s="14">
        <v>219978</v>
      </c>
      <c r="H51" s="14">
        <v>237708</v>
      </c>
      <c r="I51" s="15">
        <v>250868</v>
      </c>
      <c r="K51" s="3" t="s">
        <v>49</v>
      </c>
      <c r="L51" s="7">
        <v>0.2</v>
      </c>
      <c r="M51" s="7">
        <v>0.2</v>
      </c>
      <c r="N51" s="7">
        <v>0.2</v>
      </c>
      <c r="O51" s="11">
        <v>0.3</v>
      </c>
      <c r="Q51" s="3" t="s">
        <v>49</v>
      </c>
      <c r="R51" s="14">
        <v>353610.1</v>
      </c>
      <c r="S51" s="14">
        <v>362318.8</v>
      </c>
      <c r="T51" s="14">
        <v>367887.4</v>
      </c>
      <c r="U51" s="15">
        <v>379908.8</v>
      </c>
      <c r="W51" s="3" t="s">
        <v>49</v>
      </c>
      <c r="X51" s="5">
        <v>0</v>
      </c>
      <c r="Y51" s="18">
        <v>4.8674583435058594</v>
      </c>
      <c r="Z51" s="19">
        <v>7.8515291213989258</v>
      </c>
    </row>
    <row r="52" spans="1:26" ht="17" thickBot="1" x14ac:dyDescent="0.25">
      <c r="A52" s="4" t="s">
        <v>50</v>
      </c>
      <c r="B52" s="16">
        <v>5.0999999999999997E-2</v>
      </c>
      <c r="C52" s="16">
        <v>5.3999999999999999E-2</v>
      </c>
      <c r="D52" s="17">
        <v>3.7999999999999999E-2</v>
      </c>
      <c r="F52" s="4" t="s">
        <v>50</v>
      </c>
      <c r="G52" s="16">
        <v>280037</v>
      </c>
      <c r="H52" s="16">
        <v>294519</v>
      </c>
      <c r="I52" s="17">
        <v>317004</v>
      </c>
      <c r="K52" s="4" t="s">
        <v>50</v>
      </c>
      <c r="L52" s="12">
        <v>0.8</v>
      </c>
      <c r="M52" s="12">
        <v>1</v>
      </c>
      <c r="N52" s="12">
        <v>1.4</v>
      </c>
      <c r="O52" s="13">
        <v>1.5</v>
      </c>
      <c r="Q52" s="4" t="s">
        <v>50</v>
      </c>
      <c r="R52" s="16">
        <v>39303</v>
      </c>
      <c r="S52" s="16">
        <v>40761.4</v>
      </c>
      <c r="T52" s="16">
        <v>42101.9</v>
      </c>
      <c r="U52" s="17">
        <v>44323.4</v>
      </c>
      <c r="W52" s="4" t="s">
        <v>50</v>
      </c>
      <c r="X52" s="6">
        <v>0</v>
      </c>
      <c r="Y52" s="20">
        <v>5.2923440933227539</v>
      </c>
      <c r="Z52" s="21">
        <v>9.0288753509521484</v>
      </c>
    </row>
    <row r="53" spans="1:26" x14ac:dyDescent="0.2">
      <c r="B53" s="2"/>
      <c r="F53" s="7"/>
      <c r="G53" s="7"/>
      <c r="H53" s="7"/>
      <c r="I53" s="7"/>
      <c r="K53" s="3" t="s">
        <v>0</v>
      </c>
      <c r="M53">
        <f>(N2+M2)/2</f>
        <v>1</v>
      </c>
    </row>
    <row r="54" spans="1:26" x14ac:dyDescent="0.2">
      <c r="K54" s="3" t="s">
        <v>1</v>
      </c>
      <c r="M54">
        <f>(N3+M3)/2</f>
        <v>1</v>
      </c>
      <c r="Q54" s="3" t="s">
        <v>0</v>
      </c>
      <c r="R54">
        <f>(S2+T2)/2</f>
        <v>246389</v>
      </c>
    </row>
    <row r="55" spans="1:26" x14ac:dyDescent="0.2">
      <c r="K55" s="3" t="s">
        <v>2</v>
      </c>
      <c r="L55" s="2"/>
      <c r="M55">
        <f>(N4+M4)/2</f>
        <v>0.85</v>
      </c>
      <c r="N55" s="2"/>
      <c r="O55" s="2"/>
      <c r="Q55" s="3" t="s">
        <v>1</v>
      </c>
      <c r="R55">
        <f t="shared" ref="R55:R104" si="0">(S3+T3)/2</f>
        <v>54866.55</v>
      </c>
    </row>
    <row r="56" spans="1:26" x14ac:dyDescent="0.2">
      <c r="K56" s="3" t="s">
        <v>3</v>
      </c>
      <c r="L56" s="2"/>
      <c r="M56">
        <f t="shared" ref="M56:M103" si="1">(N5+M5)/2</f>
        <v>1</v>
      </c>
      <c r="N56" s="2"/>
      <c r="O56" s="2"/>
      <c r="Q56" s="3" t="s">
        <v>2</v>
      </c>
      <c r="R56">
        <f t="shared" si="0"/>
        <v>410674.65</v>
      </c>
    </row>
    <row r="57" spans="1:26" x14ac:dyDescent="0.2">
      <c r="K57" s="3" t="s">
        <v>4</v>
      </c>
      <c r="L57" s="2"/>
      <c r="M57">
        <f t="shared" si="1"/>
        <v>0.7</v>
      </c>
      <c r="N57" s="2"/>
      <c r="O57" s="2"/>
      <c r="Q57" s="3" t="s">
        <v>3</v>
      </c>
      <c r="R57">
        <f t="shared" si="0"/>
        <v>144464.04999999999</v>
      </c>
    </row>
    <row r="58" spans="1:26" x14ac:dyDescent="0.2">
      <c r="K58" s="3" t="s">
        <v>5</v>
      </c>
      <c r="L58" s="2"/>
      <c r="M58">
        <f t="shared" si="1"/>
        <v>1.45</v>
      </c>
      <c r="N58" s="2"/>
      <c r="O58" s="2"/>
      <c r="Q58" s="3" t="s">
        <v>4</v>
      </c>
      <c r="R58">
        <f t="shared" si="0"/>
        <v>3353019.6500000004</v>
      </c>
    </row>
    <row r="59" spans="1:26" x14ac:dyDescent="0.2">
      <c r="K59" s="3" t="s">
        <v>6</v>
      </c>
      <c r="L59" s="2"/>
      <c r="M59">
        <f t="shared" si="1"/>
        <v>0.5</v>
      </c>
      <c r="N59" s="2"/>
      <c r="O59" s="2"/>
      <c r="Q59" s="3" t="s">
        <v>5</v>
      </c>
      <c r="R59">
        <f t="shared" si="0"/>
        <v>422050.55</v>
      </c>
    </row>
    <row r="60" spans="1:26" x14ac:dyDescent="0.2">
      <c r="K60" s="3" t="s">
        <v>7</v>
      </c>
      <c r="L60" s="2"/>
      <c r="M60">
        <f t="shared" si="1"/>
        <v>0.7</v>
      </c>
      <c r="N60" s="2"/>
      <c r="O60" s="2"/>
      <c r="Q60" s="3" t="s">
        <v>6</v>
      </c>
      <c r="R60">
        <f t="shared" si="0"/>
        <v>296103.45</v>
      </c>
    </row>
    <row r="61" spans="1:26" x14ac:dyDescent="0.2">
      <c r="K61" s="3" t="s">
        <v>8</v>
      </c>
      <c r="L61" s="2"/>
      <c r="M61">
        <f t="shared" si="1"/>
        <v>1.2000000000000002</v>
      </c>
      <c r="N61" s="2"/>
      <c r="O61" s="2"/>
      <c r="Q61" s="3" t="s">
        <v>7</v>
      </c>
      <c r="R61">
        <f t="shared" si="0"/>
        <v>80637.299999999988</v>
      </c>
    </row>
    <row r="62" spans="1:26" x14ac:dyDescent="0.2">
      <c r="K62" s="3" t="s">
        <v>9</v>
      </c>
      <c r="L62" s="2"/>
      <c r="M62">
        <f t="shared" si="1"/>
        <v>1</v>
      </c>
      <c r="N62" s="2"/>
      <c r="O62" s="2"/>
      <c r="Q62" s="3" t="s">
        <v>8</v>
      </c>
      <c r="R62">
        <f t="shared" si="0"/>
        <v>151872.4</v>
      </c>
    </row>
    <row r="63" spans="1:26" x14ac:dyDescent="0.2">
      <c r="K63" s="3" t="s">
        <v>10</v>
      </c>
      <c r="L63" s="2"/>
      <c r="M63">
        <f t="shared" si="1"/>
        <v>0.85000000000000009</v>
      </c>
      <c r="N63" s="2"/>
      <c r="O63" s="2"/>
      <c r="Q63" s="3" t="s">
        <v>9</v>
      </c>
      <c r="R63">
        <f t="shared" si="0"/>
        <v>1227880.7</v>
      </c>
    </row>
    <row r="64" spans="1:26" x14ac:dyDescent="0.2">
      <c r="K64" s="3" t="s">
        <v>11</v>
      </c>
      <c r="L64" s="2"/>
      <c r="M64">
        <f t="shared" si="1"/>
        <v>0.64999999999999991</v>
      </c>
      <c r="N64" s="2"/>
      <c r="O64" s="2"/>
      <c r="Q64" s="3" t="s">
        <v>10</v>
      </c>
      <c r="R64">
        <f t="shared" si="0"/>
        <v>682830.4</v>
      </c>
    </row>
    <row r="65" spans="11:18" x14ac:dyDescent="0.2">
      <c r="K65" s="3" t="s">
        <v>12</v>
      </c>
      <c r="L65" s="2"/>
      <c r="M65">
        <f t="shared" si="1"/>
        <v>0.85</v>
      </c>
      <c r="N65" s="2"/>
      <c r="O65" s="2"/>
      <c r="Q65" s="3" t="s">
        <v>11</v>
      </c>
      <c r="R65">
        <f t="shared" si="0"/>
        <v>90558.6</v>
      </c>
    </row>
    <row r="66" spans="11:18" x14ac:dyDescent="0.2">
      <c r="K66" s="3" t="s">
        <v>13</v>
      </c>
      <c r="L66" s="2"/>
      <c r="M66">
        <f t="shared" si="1"/>
        <v>1.1000000000000001</v>
      </c>
      <c r="N66" s="2"/>
      <c r="O66" s="2"/>
      <c r="Q66" s="3" t="s">
        <v>12</v>
      </c>
      <c r="R66">
        <f t="shared" si="0"/>
        <v>94130.2</v>
      </c>
    </row>
    <row r="67" spans="11:18" x14ac:dyDescent="0.2">
      <c r="K67" s="3" t="s">
        <v>14</v>
      </c>
      <c r="L67" s="2"/>
      <c r="M67">
        <f t="shared" si="1"/>
        <v>0.8</v>
      </c>
      <c r="N67" s="2"/>
      <c r="O67" s="2"/>
      <c r="Q67" s="3" t="s">
        <v>13</v>
      </c>
      <c r="R67">
        <f t="shared" si="0"/>
        <v>936552.85</v>
      </c>
    </row>
    <row r="68" spans="11:18" x14ac:dyDescent="0.2">
      <c r="K68" s="3" t="s">
        <v>15</v>
      </c>
      <c r="L68" s="2"/>
      <c r="M68">
        <f t="shared" si="1"/>
        <v>0.95000000000000007</v>
      </c>
      <c r="N68" s="2"/>
      <c r="O68" s="2"/>
      <c r="Q68" s="3" t="s">
        <v>14</v>
      </c>
      <c r="R68">
        <f t="shared" si="0"/>
        <v>419825.65</v>
      </c>
    </row>
    <row r="69" spans="11:18" x14ac:dyDescent="0.2">
      <c r="K69" s="3" t="s">
        <v>16</v>
      </c>
      <c r="L69" s="2"/>
      <c r="M69">
        <f t="shared" si="1"/>
        <v>0.75</v>
      </c>
      <c r="N69" s="2"/>
      <c r="O69" s="2"/>
      <c r="Q69" s="3" t="s">
        <v>15</v>
      </c>
      <c r="R69">
        <f t="shared" si="0"/>
        <v>221813.1</v>
      </c>
    </row>
    <row r="70" spans="11:18" x14ac:dyDescent="0.2">
      <c r="K70" s="3" t="s">
        <v>17</v>
      </c>
      <c r="L70" s="2"/>
      <c r="M70">
        <f t="shared" si="1"/>
        <v>1.1000000000000001</v>
      </c>
      <c r="N70" s="2"/>
      <c r="O70" s="2"/>
      <c r="Q70" s="3" t="s">
        <v>16</v>
      </c>
      <c r="R70">
        <f t="shared" si="0"/>
        <v>192723.8</v>
      </c>
    </row>
    <row r="71" spans="11:18" x14ac:dyDescent="0.2">
      <c r="K71" s="3" t="s">
        <v>18</v>
      </c>
      <c r="L71" s="2"/>
      <c r="M71">
        <f t="shared" si="1"/>
        <v>1.1499999999999999</v>
      </c>
      <c r="N71" s="2"/>
      <c r="O71" s="2"/>
      <c r="Q71" s="3" t="s">
        <v>17</v>
      </c>
      <c r="R71">
        <f t="shared" si="0"/>
        <v>233905.8</v>
      </c>
    </row>
    <row r="72" spans="11:18" x14ac:dyDescent="0.2">
      <c r="K72" s="3" t="s">
        <v>19</v>
      </c>
      <c r="L72" s="2"/>
      <c r="M72">
        <f t="shared" si="1"/>
        <v>0.95000000000000007</v>
      </c>
      <c r="N72" s="2"/>
      <c r="O72" s="2"/>
      <c r="Q72" s="3" t="s">
        <v>18</v>
      </c>
      <c r="R72">
        <f t="shared" si="0"/>
        <v>255229.3</v>
      </c>
    </row>
    <row r="73" spans="11:18" x14ac:dyDescent="0.2">
      <c r="K73" s="3" t="s">
        <v>20</v>
      </c>
      <c r="L73" s="2"/>
      <c r="M73">
        <f t="shared" si="1"/>
        <v>0.85</v>
      </c>
      <c r="N73" s="2"/>
      <c r="O73" s="2"/>
      <c r="Q73" s="3" t="s">
        <v>19</v>
      </c>
      <c r="R73">
        <f t="shared" si="0"/>
        <v>75939.199999999997</v>
      </c>
    </row>
    <row r="74" spans="11:18" x14ac:dyDescent="0.2">
      <c r="K74" s="3" t="s">
        <v>21</v>
      </c>
      <c r="L74" s="2"/>
      <c r="M74">
        <f t="shared" si="1"/>
        <v>0.85000000000000009</v>
      </c>
      <c r="N74" s="2"/>
      <c r="O74" s="2"/>
      <c r="Q74" s="3" t="s">
        <v>20</v>
      </c>
      <c r="R74">
        <f t="shared" si="0"/>
        <v>435173.2</v>
      </c>
    </row>
    <row r="75" spans="11:18" x14ac:dyDescent="0.2">
      <c r="K75" s="3" t="s">
        <v>22</v>
      </c>
      <c r="L75" s="2"/>
      <c r="M75">
        <f t="shared" si="1"/>
        <v>0.6</v>
      </c>
      <c r="N75" s="2"/>
      <c r="O75" s="2"/>
      <c r="Q75" s="3" t="s">
        <v>21</v>
      </c>
      <c r="R75">
        <f t="shared" si="0"/>
        <v>635803.89999999991</v>
      </c>
    </row>
    <row r="76" spans="11:18" x14ac:dyDescent="0.2">
      <c r="K76" s="3" t="s">
        <v>23</v>
      </c>
      <c r="L76" s="2"/>
      <c r="M76">
        <f t="shared" si="1"/>
        <v>0.6</v>
      </c>
      <c r="N76" s="2"/>
      <c r="O76" s="2"/>
      <c r="Q76" s="3" t="s">
        <v>22</v>
      </c>
      <c r="R76">
        <f t="shared" si="0"/>
        <v>570079.4</v>
      </c>
    </row>
    <row r="77" spans="11:18" x14ac:dyDescent="0.2">
      <c r="K77" s="3" t="s">
        <v>24</v>
      </c>
      <c r="L77" s="2"/>
      <c r="M77">
        <f t="shared" si="1"/>
        <v>1.2999999999999998</v>
      </c>
      <c r="N77" s="2"/>
      <c r="O77" s="2"/>
      <c r="Q77" s="3" t="s">
        <v>23</v>
      </c>
      <c r="R77">
        <f t="shared" si="0"/>
        <v>413077.44999999995</v>
      </c>
    </row>
    <row r="78" spans="11:18" x14ac:dyDescent="0.2">
      <c r="K78" s="3" t="s">
        <v>25</v>
      </c>
      <c r="L78" s="2"/>
      <c r="M78">
        <f t="shared" si="1"/>
        <v>0.64999999999999991</v>
      </c>
      <c r="N78" s="2"/>
      <c r="O78" s="2"/>
      <c r="Q78" s="3" t="s">
        <v>24</v>
      </c>
      <c r="R78">
        <f t="shared" si="0"/>
        <v>125010.7</v>
      </c>
    </row>
    <row r="79" spans="11:18" x14ac:dyDescent="0.2">
      <c r="K79" s="3" t="s">
        <v>26</v>
      </c>
      <c r="L79" s="2"/>
      <c r="M79">
        <f t="shared" si="1"/>
        <v>0.85000000000000009</v>
      </c>
      <c r="N79" s="2"/>
      <c r="O79" s="2"/>
      <c r="Q79" s="3" t="s">
        <v>25</v>
      </c>
      <c r="R79">
        <f t="shared" si="0"/>
        <v>359513.05000000005</v>
      </c>
    </row>
    <row r="80" spans="11:18" x14ac:dyDescent="0.2">
      <c r="K80" s="3" t="s">
        <v>27</v>
      </c>
      <c r="L80" s="2"/>
      <c r="M80">
        <f t="shared" si="1"/>
        <v>1.1499999999999999</v>
      </c>
      <c r="N80" s="2"/>
      <c r="O80" s="2"/>
      <c r="Q80" s="3" t="s">
        <v>26</v>
      </c>
      <c r="R80">
        <f t="shared" si="0"/>
        <v>59387.8</v>
      </c>
    </row>
    <row r="81" spans="11:18" x14ac:dyDescent="0.2">
      <c r="K81" s="3" t="s">
        <v>28</v>
      </c>
      <c r="L81" s="2"/>
      <c r="M81">
        <f t="shared" si="1"/>
        <v>0.7</v>
      </c>
      <c r="N81" s="2"/>
      <c r="O81" s="2"/>
      <c r="Q81" s="3" t="s">
        <v>27</v>
      </c>
      <c r="R81">
        <f t="shared" si="0"/>
        <v>150788.45000000001</v>
      </c>
    </row>
    <row r="82" spans="11:18" x14ac:dyDescent="0.2">
      <c r="K82" s="3" t="s">
        <v>29</v>
      </c>
      <c r="L82" s="2"/>
      <c r="M82">
        <f t="shared" si="1"/>
        <v>0.75</v>
      </c>
      <c r="N82" s="2"/>
      <c r="O82" s="2"/>
      <c r="Q82" s="3" t="s">
        <v>28</v>
      </c>
      <c r="R82">
        <f t="shared" si="0"/>
        <v>193288.2</v>
      </c>
    </row>
    <row r="83" spans="11:18" x14ac:dyDescent="0.2">
      <c r="K83" s="3" t="s">
        <v>30</v>
      </c>
      <c r="L83" s="2"/>
      <c r="M83">
        <f t="shared" si="1"/>
        <v>0.85</v>
      </c>
      <c r="N83" s="2"/>
      <c r="O83" s="2"/>
      <c r="Q83" s="3" t="s">
        <v>29</v>
      </c>
      <c r="R83">
        <f t="shared" si="0"/>
        <v>98887.950000000012</v>
      </c>
    </row>
    <row r="84" spans="11:18" x14ac:dyDescent="0.2">
      <c r="K84" s="3" t="s">
        <v>31</v>
      </c>
      <c r="L84" s="2"/>
      <c r="M84">
        <f t="shared" si="1"/>
        <v>1.3</v>
      </c>
      <c r="N84" s="2"/>
      <c r="O84" s="2"/>
      <c r="Q84" s="3" t="s">
        <v>30</v>
      </c>
      <c r="R84">
        <f t="shared" si="0"/>
        <v>669450.80000000005</v>
      </c>
    </row>
    <row r="85" spans="11:18" x14ac:dyDescent="0.2">
      <c r="K85" s="3" t="s">
        <v>32</v>
      </c>
      <c r="L85" s="2"/>
      <c r="M85">
        <f t="shared" si="1"/>
        <v>1.6</v>
      </c>
      <c r="N85" s="2"/>
      <c r="O85" s="2"/>
      <c r="Q85" s="3" t="s">
        <v>31</v>
      </c>
      <c r="R85">
        <f t="shared" si="0"/>
        <v>108358.6</v>
      </c>
    </row>
    <row r="86" spans="11:18" x14ac:dyDescent="0.2">
      <c r="K86" s="3" t="s">
        <v>33</v>
      </c>
      <c r="L86" s="2"/>
      <c r="M86">
        <f t="shared" si="1"/>
        <v>0.65</v>
      </c>
      <c r="N86" s="2"/>
      <c r="O86" s="2"/>
      <c r="Q86" s="3" t="s">
        <v>32</v>
      </c>
      <c r="R86">
        <f t="shared" si="0"/>
        <v>1855146</v>
      </c>
    </row>
    <row r="87" spans="11:18" x14ac:dyDescent="0.2">
      <c r="K87" s="3" t="s">
        <v>34</v>
      </c>
      <c r="L87" s="2"/>
      <c r="M87">
        <f t="shared" si="1"/>
        <v>1.35</v>
      </c>
      <c r="N87" s="2"/>
      <c r="O87" s="2"/>
      <c r="Q87" s="3" t="s">
        <v>33</v>
      </c>
      <c r="R87">
        <f t="shared" si="0"/>
        <v>653615.1</v>
      </c>
    </row>
    <row r="88" spans="11:18" x14ac:dyDescent="0.2">
      <c r="K88" s="3" t="s">
        <v>35</v>
      </c>
      <c r="L88" s="2"/>
      <c r="M88">
        <f t="shared" si="1"/>
        <v>0.4</v>
      </c>
      <c r="N88" s="2"/>
      <c r="O88" s="2"/>
      <c r="Q88" s="3" t="s">
        <v>34</v>
      </c>
      <c r="R88">
        <f t="shared" si="0"/>
        <v>63736.5</v>
      </c>
    </row>
    <row r="89" spans="11:18" x14ac:dyDescent="0.2">
      <c r="K89" s="3" t="s">
        <v>36</v>
      </c>
      <c r="L89" s="2"/>
      <c r="M89">
        <f t="shared" si="1"/>
        <v>1.1000000000000001</v>
      </c>
      <c r="N89" s="2"/>
      <c r="O89" s="2"/>
      <c r="Q89" s="3" t="s">
        <v>35</v>
      </c>
      <c r="R89">
        <f t="shared" si="0"/>
        <v>734898.95</v>
      </c>
    </row>
    <row r="90" spans="11:18" x14ac:dyDescent="0.2">
      <c r="K90" s="3" t="s">
        <v>37</v>
      </c>
      <c r="L90" s="2"/>
      <c r="M90">
        <f t="shared" si="1"/>
        <v>0.7</v>
      </c>
      <c r="N90" s="2"/>
      <c r="O90" s="2"/>
      <c r="Q90" s="3" t="s">
        <v>36</v>
      </c>
      <c r="R90">
        <f t="shared" si="0"/>
        <v>206018.95</v>
      </c>
    </row>
    <row r="91" spans="11:18" x14ac:dyDescent="0.2">
      <c r="K91" s="3" t="s">
        <v>38</v>
      </c>
      <c r="L91" s="2"/>
      <c r="M91">
        <f t="shared" si="1"/>
        <v>0.45</v>
      </c>
      <c r="N91" s="2"/>
      <c r="O91" s="2"/>
      <c r="Q91" s="3" t="s">
        <v>37</v>
      </c>
      <c r="R91">
        <f t="shared" si="0"/>
        <v>265890.25</v>
      </c>
    </row>
    <row r="92" spans="11:18" x14ac:dyDescent="0.2">
      <c r="K92" s="3" t="s">
        <v>39</v>
      </c>
      <c r="L92" s="2"/>
      <c r="M92">
        <f t="shared" si="1"/>
        <v>0.85</v>
      </c>
      <c r="N92" s="2"/>
      <c r="O92" s="2"/>
      <c r="Q92" s="3" t="s">
        <v>38</v>
      </c>
      <c r="R92">
        <f t="shared" si="0"/>
        <v>837509.6</v>
      </c>
    </row>
    <row r="93" spans="11:18" x14ac:dyDescent="0.2">
      <c r="K93" s="3" t="s">
        <v>40</v>
      </c>
      <c r="L93" s="2"/>
      <c r="M93">
        <f t="shared" si="1"/>
        <v>0.75</v>
      </c>
      <c r="N93" s="2"/>
      <c r="O93" s="2"/>
      <c r="Q93" s="3" t="s">
        <v>39</v>
      </c>
      <c r="R93">
        <f t="shared" si="0"/>
        <v>66297.100000000006</v>
      </c>
    </row>
    <row r="94" spans="11:18" x14ac:dyDescent="0.2">
      <c r="K94" s="3" t="s">
        <v>41</v>
      </c>
      <c r="L94" s="2"/>
      <c r="M94">
        <f t="shared" si="1"/>
        <v>0.8</v>
      </c>
      <c r="N94" s="2"/>
      <c r="O94" s="2"/>
      <c r="Q94" s="3" t="s">
        <v>40</v>
      </c>
      <c r="R94">
        <f t="shared" si="0"/>
        <v>269435.5</v>
      </c>
    </row>
    <row r="95" spans="11:18" x14ac:dyDescent="0.2">
      <c r="K95" s="3" t="s">
        <v>42</v>
      </c>
      <c r="L95" s="2"/>
      <c r="M95">
        <f t="shared" si="1"/>
        <v>0.8</v>
      </c>
      <c r="N95" s="2"/>
      <c r="O95" s="2"/>
      <c r="Q95" s="3" t="s">
        <v>41</v>
      </c>
      <c r="R95">
        <f t="shared" si="0"/>
        <v>61537</v>
      </c>
    </row>
    <row r="96" spans="11:18" x14ac:dyDescent="0.2">
      <c r="K96" s="3" t="s">
        <v>43</v>
      </c>
      <c r="L96" s="2"/>
      <c r="M96">
        <f t="shared" si="1"/>
        <v>1.05</v>
      </c>
      <c r="N96" s="2"/>
      <c r="O96" s="2"/>
      <c r="Q96" s="3" t="s">
        <v>42</v>
      </c>
      <c r="R96">
        <f t="shared" si="0"/>
        <v>416667.30000000005</v>
      </c>
    </row>
    <row r="97" spans="11:18" x14ac:dyDescent="0.2">
      <c r="K97" s="3" t="s">
        <v>44</v>
      </c>
      <c r="L97" s="2"/>
      <c r="M97">
        <f t="shared" si="1"/>
        <v>0.6</v>
      </c>
      <c r="N97" s="2"/>
      <c r="O97" s="2"/>
      <c r="Q97" s="3" t="s">
        <v>43</v>
      </c>
      <c r="R97">
        <f t="shared" si="0"/>
        <v>1978203.4</v>
      </c>
    </row>
    <row r="98" spans="11:18" x14ac:dyDescent="0.2">
      <c r="K98" s="3" t="s">
        <v>45</v>
      </c>
      <c r="L98" s="2"/>
      <c r="M98">
        <f t="shared" si="1"/>
        <v>0.5</v>
      </c>
      <c r="N98" s="2"/>
      <c r="O98" s="2"/>
      <c r="Q98" s="3" t="s">
        <v>44</v>
      </c>
      <c r="R98">
        <f t="shared" si="0"/>
        <v>219652.75</v>
      </c>
    </row>
    <row r="99" spans="11:18" x14ac:dyDescent="0.2">
      <c r="K99" s="3" t="s">
        <v>46</v>
      </c>
      <c r="L99" s="2"/>
      <c r="M99">
        <f t="shared" si="1"/>
        <v>0.85000000000000009</v>
      </c>
      <c r="N99" s="2"/>
      <c r="O99" s="2"/>
      <c r="Q99" s="3" t="s">
        <v>45</v>
      </c>
      <c r="R99">
        <f t="shared" si="0"/>
        <v>36002.199999999997</v>
      </c>
    </row>
    <row r="100" spans="11:18" x14ac:dyDescent="0.2">
      <c r="K100" s="3" t="s">
        <v>47</v>
      </c>
      <c r="L100" s="2"/>
      <c r="M100">
        <f t="shared" si="1"/>
        <v>0.8</v>
      </c>
      <c r="N100" s="2"/>
      <c r="O100" s="2"/>
      <c r="Q100" s="3" t="s">
        <v>46</v>
      </c>
      <c r="R100">
        <f t="shared" si="0"/>
        <v>590111.19999999995</v>
      </c>
    </row>
    <row r="101" spans="11:18" x14ac:dyDescent="0.2">
      <c r="K101" s="3" t="s">
        <v>48</v>
      </c>
      <c r="L101" s="2"/>
      <c r="M101">
        <f t="shared" si="1"/>
        <v>0.64999999999999991</v>
      </c>
      <c r="N101" s="2"/>
      <c r="O101" s="2"/>
      <c r="Q101" s="3" t="s">
        <v>47</v>
      </c>
      <c r="R101">
        <f t="shared" si="0"/>
        <v>668606</v>
      </c>
    </row>
    <row r="102" spans="11:18" x14ac:dyDescent="0.2">
      <c r="K102" s="3" t="s">
        <v>49</v>
      </c>
      <c r="L102" s="2"/>
      <c r="M102">
        <f t="shared" si="1"/>
        <v>0.2</v>
      </c>
      <c r="N102" s="2"/>
      <c r="O102" s="2"/>
      <c r="Q102" s="3" t="s">
        <v>48</v>
      </c>
      <c r="R102">
        <f t="shared" si="0"/>
        <v>87351.15</v>
      </c>
    </row>
    <row r="103" spans="11:18" ht="17" thickBot="1" x14ac:dyDescent="0.25">
      <c r="K103" s="4" t="s">
        <v>50</v>
      </c>
      <c r="L103" s="2"/>
      <c r="M103">
        <f t="shared" si="1"/>
        <v>1.2</v>
      </c>
      <c r="N103" s="2"/>
      <c r="O103" s="2"/>
      <c r="Q103" s="3" t="s">
        <v>49</v>
      </c>
      <c r="R103">
        <f t="shared" si="0"/>
        <v>365103.1</v>
      </c>
    </row>
    <row r="104" spans="11:18" ht="17" thickBot="1" x14ac:dyDescent="0.25">
      <c r="L104" s="2"/>
      <c r="M104" s="2"/>
      <c r="N104" s="2"/>
      <c r="O104" s="2"/>
      <c r="Q104" s="4" t="s">
        <v>50</v>
      </c>
      <c r="R104">
        <f t="shared" si="0"/>
        <v>41431.65</v>
      </c>
    </row>
    <row r="105" spans="11:18" x14ac:dyDescent="0.2">
      <c r="L105" s="2"/>
      <c r="M105" s="2"/>
      <c r="N105" s="2"/>
      <c r="O105" s="2"/>
    </row>
    <row r="106" spans="11:18" x14ac:dyDescent="0.2">
      <c r="L106" s="2"/>
      <c r="M106" s="2"/>
      <c r="N106" s="2"/>
      <c r="O106" s="2"/>
    </row>
    <row r="107" spans="11:18" x14ac:dyDescent="0.2">
      <c r="L107" s="2"/>
      <c r="M107" s="2"/>
      <c r="N107" s="2"/>
      <c r="O107" s="2"/>
    </row>
    <row r="108" spans="11:18" x14ac:dyDescent="0.2">
      <c r="L108" s="2"/>
      <c r="M108" s="2"/>
      <c r="N108" s="2"/>
      <c r="O108" s="2"/>
    </row>
    <row r="109" spans="11:18" x14ac:dyDescent="0.2">
      <c r="L109" s="2"/>
      <c r="M109" s="2"/>
      <c r="N109" s="2"/>
      <c r="O109" s="2"/>
    </row>
    <row r="110" spans="11:18" x14ac:dyDescent="0.2">
      <c r="L110" s="2"/>
      <c r="M110" s="2"/>
      <c r="N110" s="2"/>
      <c r="O110" s="2"/>
    </row>
    <row r="111" spans="11:18" x14ac:dyDescent="0.2">
      <c r="L111" s="2"/>
      <c r="M111" s="2"/>
      <c r="N111" s="2"/>
      <c r="O111" s="2"/>
    </row>
    <row r="112" spans="11:18" x14ac:dyDescent="0.2">
      <c r="L112" s="2"/>
      <c r="M112" s="2"/>
      <c r="N112" s="2"/>
      <c r="O112" s="2"/>
    </row>
    <row r="113" spans="12:15" x14ac:dyDescent="0.2">
      <c r="L113" s="2"/>
      <c r="M113" s="2"/>
      <c r="N113" s="2"/>
      <c r="O113" s="2"/>
    </row>
    <row r="114" spans="12:15" x14ac:dyDescent="0.2">
      <c r="L114" s="2"/>
      <c r="M114" s="2"/>
      <c r="N114" s="2"/>
      <c r="O114" s="2"/>
    </row>
    <row r="115" spans="12:15" x14ac:dyDescent="0.2">
      <c r="L115" s="2"/>
      <c r="M115" s="2"/>
      <c r="N115" s="2"/>
      <c r="O115" s="2"/>
    </row>
    <row r="116" spans="12:15" x14ac:dyDescent="0.2">
      <c r="L116" s="2"/>
      <c r="M116" s="2"/>
      <c r="N116" s="2"/>
      <c r="O116" s="2"/>
    </row>
    <row r="117" spans="12:15" x14ac:dyDescent="0.2">
      <c r="L117" s="2"/>
      <c r="M117" s="2"/>
      <c r="N117" s="2"/>
      <c r="O117" s="2"/>
    </row>
    <row r="118" spans="12:15" x14ac:dyDescent="0.2">
      <c r="L118" s="2"/>
      <c r="M118" s="2"/>
      <c r="N118" s="2"/>
      <c r="O118" s="2"/>
    </row>
    <row r="119" spans="12:15" x14ac:dyDescent="0.2">
      <c r="L119" s="2"/>
      <c r="M119" s="2"/>
      <c r="N119" s="2"/>
      <c r="O119" s="2"/>
    </row>
    <row r="120" spans="12:15" x14ac:dyDescent="0.2">
      <c r="L120" s="2"/>
      <c r="M120" s="2"/>
      <c r="N120" s="2"/>
      <c r="O120" s="2"/>
    </row>
    <row r="121" spans="12:15" x14ac:dyDescent="0.2">
      <c r="L121" s="2"/>
      <c r="M121" s="2"/>
      <c r="N121" s="2"/>
      <c r="O121" s="2"/>
    </row>
    <row r="122" spans="12:15" x14ac:dyDescent="0.2">
      <c r="L122" s="2"/>
      <c r="M122" s="2"/>
      <c r="N122" s="2"/>
      <c r="O122" s="2"/>
    </row>
    <row r="123" spans="12:15" x14ac:dyDescent="0.2">
      <c r="L123" s="2"/>
      <c r="M123" s="2"/>
      <c r="N123" s="2"/>
      <c r="O1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1060-29C5-A044-A8E5-2A8E5973ED02}">
  <dimension ref="A1:M53"/>
  <sheetViews>
    <sheetView tabSelected="1" workbookViewId="0">
      <selection activeCell="H14" sqref="H14"/>
    </sheetView>
  </sheetViews>
  <sheetFormatPr baseColWidth="10" defaultRowHeight="16" x14ac:dyDescent="0.2"/>
  <cols>
    <col min="1" max="6" width="25.33203125" customWidth="1"/>
    <col min="8" max="8" width="25.5" customWidth="1"/>
    <col min="9" max="11" width="24.83203125" customWidth="1"/>
    <col min="12" max="12" width="25.33203125" customWidth="1"/>
    <col min="13" max="13" width="25.5" customWidth="1"/>
  </cols>
  <sheetData>
    <row r="1" spans="1:13" ht="82" customHeight="1" x14ac:dyDescent="0.2">
      <c r="A1" s="36" t="s">
        <v>51</v>
      </c>
      <c r="B1" s="37" t="s">
        <v>69</v>
      </c>
      <c r="C1" s="37" t="s">
        <v>70</v>
      </c>
      <c r="D1" s="39" t="s">
        <v>71</v>
      </c>
      <c r="E1" s="39" t="s">
        <v>72</v>
      </c>
      <c r="F1" s="38" t="s">
        <v>73</v>
      </c>
      <c r="H1" s="36" t="s">
        <v>51</v>
      </c>
      <c r="I1" s="37" t="s">
        <v>74</v>
      </c>
      <c r="J1" s="37" t="s">
        <v>75</v>
      </c>
      <c r="K1" s="39" t="s">
        <v>76</v>
      </c>
      <c r="L1" s="39" t="s">
        <v>77</v>
      </c>
      <c r="M1" s="38" t="s">
        <v>78</v>
      </c>
    </row>
    <row r="2" spans="1:13" x14ac:dyDescent="0.2">
      <c r="A2" s="26" t="s">
        <v>0</v>
      </c>
      <c r="B2" s="27">
        <f>('Raw Data Utilized'!C2-'Raw Data Utilized'!B2)/'Raw Data Utilized'!B2</f>
        <v>-0.23255813953488363</v>
      </c>
      <c r="C2" s="24">
        <f>(1/100)*4.96397018432617</f>
        <v>4.9639701843261705E-2</v>
      </c>
      <c r="D2" s="28">
        <f xml:space="preserve"> ('Raw Data Utilized'!R54-'Raw Data Utilized'!R2)/'Raw Data Utilized'!R2</f>
        <v>3.4698378676198884E-2</v>
      </c>
      <c r="E2" s="24">
        <f>('Raw Data Utilized'!M53-'Raw Data Utilized'!L2)/'Raw Data Utilized'!L2</f>
        <v>-0.16666666666666663</v>
      </c>
      <c r="F2" s="29">
        <f>('Raw Data Utilized'!H2-'Raw Data Utilized'!G2)/'Raw Data Utilized'!G2</f>
        <v>7.941292568270715E-2</v>
      </c>
      <c r="H2" s="26" t="s">
        <v>0</v>
      </c>
      <c r="I2" s="24">
        <f>-0.002/0.33</f>
        <v>-6.0606060606060606E-3</v>
      </c>
      <c r="J2" s="27">
        <f>('Raw Data Utilized'!Z2-'Raw Data Utilized'!Y2)/'Raw Data Utilized'!Y2</f>
        <v>0.39781656452325603</v>
      </c>
      <c r="K2" s="34">
        <f>('Raw Data Utilized'!U2-'Raw Data Utilized'!R54)/'Raw Data Utilized'!R54</f>
        <v>4.4954928994395016E-2</v>
      </c>
      <c r="L2" s="28">
        <f>('Raw Data Utilized'!O2-'Raw Data Utilized'!M53)/'Raw Data Utilized'!M53</f>
        <v>-0.19999999999999996</v>
      </c>
      <c r="M2" s="29">
        <f>('Raw Data Utilized'!I2-'Raw Data Utilized'!H2)/'Raw Data Utilized'!H2</f>
        <v>8.858599290780142E-2</v>
      </c>
    </row>
    <row r="3" spans="1:13" x14ac:dyDescent="0.2">
      <c r="A3" s="26" t="s">
        <v>1</v>
      </c>
      <c r="B3" s="27">
        <f>('Raw Data Utilized'!C3-'Raw Data Utilized'!B3)/'Raw Data Utilized'!B3</f>
        <v>0</v>
      </c>
      <c r="C3" s="24">
        <f>(1/100)*4.28769588470459</f>
        <v>4.2876958847045898E-2</v>
      </c>
      <c r="D3" s="28">
        <f xml:space="preserve"> ('Raw Data Utilized'!R55-'Raw Data Utilized'!R3)/'Raw Data Utilized'!R3</f>
        <v>5.1812751371640868E-2</v>
      </c>
      <c r="E3" s="24">
        <f>('Raw Data Utilized'!M54-'Raw Data Utilized'!L3)/'Raw Data Utilized'!L3</f>
        <v>0.24999999999999994</v>
      </c>
      <c r="F3" s="29">
        <f>('Raw Data Utilized'!H3-'Raw Data Utilized'!G3)/'Raw Data Utilized'!G3</f>
        <v>1.4385841655375453E-2</v>
      </c>
      <c r="H3" s="26" t="s">
        <v>1</v>
      </c>
      <c r="I3" s="27">
        <f>('Raw Data Utilized'!D3-'Raw Data Utilized'!C3)/'Raw Data Utilized'!C3</f>
        <v>-0.15151515151515155</v>
      </c>
      <c r="J3" s="27">
        <f>('Raw Data Utilized'!Z3-'Raw Data Utilized'!Y3)/'Raw Data Utilized'!Y3</f>
        <v>0.69829402965986243</v>
      </c>
      <c r="K3" s="34">
        <f>('Raw Data Utilized'!U3-'Raw Data Utilized'!R55)/'Raw Data Utilized'!R55</f>
        <v>5.6809659072786553E-2</v>
      </c>
      <c r="L3" s="28">
        <f>('Raw Data Utilized'!O3-'Raw Data Utilized'!M54)/'Raw Data Utilized'!M54</f>
        <v>0.8</v>
      </c>
      <c r="M3" s="29">
        <f>('Raw Data Utilized'!I3-'Raw Data Utilized'!H3)/'Raw Data Utilized'!H3</f>
        <v>1.7087449085602151E-2</v>
      </c>
    </row>
    <row r="4" spans="1:13" x14ac:dyDescent="0.2">
      <c r="A4" s="26" t="s">
        <v>2</v>
      </c>
      <c r="B4" s="27">
        <f>('Raw Data Utilized'!C4-'Raw Data Utilized'!B4)/'Raw Data Utilized'!B4</f>
        <v>1.492537313432837E-2</v>
      </c>
      <c r="C4" s="24">
        <f>(1/100)*5.29234409332275</f>
        <v>5.2923440933227504E-2</v>
      </c>
      <c r="D4" s="28">
        <f xml:space="preserve"> ('Raw Data Utilized'!R56-'Raw Data Utilized'!R4)/'Raw Data Utilized'!R4</f>
        <v>4.3383367335791054E-2</v>
      </c>
      <c r="E4" s="24">
        <f>('Raw Data Utilized'!M55-'Raw Data Utilized'!L4)/'Raw Data Utilized'!L4</f>
        <v>0.41666666666666669</v>
      </c>
      <c r="F4" s="29">
        <f>('Raw Data Utilized'!H4-'Raw Data Utilized'!G4)/'Raw Data Utilized'!G4</f>
        <v>0.16563945773699792</v>
      </c>
      <c r="H4" s="26" t="s">
        <v>2</v>
      </c>
      <c r="I4" s="27">
        <f>('Raw Data Utilized'!D4-'Raw Data Utilized'!C4)/'Raw Data Utilized'!C4</f>
        <v>-0.45588235294117652</v>
      </c>
      <c r="J4" s="27">
        <f>('Raw Data Utilized'!Z4-'Raw Data Utilized'!Y4)/'Raw Data Utilized'!Y4</f>
        <v>0.70602575942552603</v>
      </c>
      <c r="K4" s="34">
        <f>('Raw Data Utilized'!U4-'Raw Data Utilized'!R56)/'Raw Data Utilized'!R56</f>
        <v>4.6616098656198979E-2</v>
      </c>
      <c r="L4" s="28">
        <f>('Raw Data Utilized'!O4-'Raw Data Utilized'!M55)/'Raw Data Utilized'!M55</f>
        <v>-0.17647058823529416</v>
      </c>
      <c r="M4" s="29">
        <f>('Raw Data Utilized'!I4-'Raw Data Utilized'!H4)/'Raw Data Utilized'!H4</f>
        <v>0.11416614041501867</v>
      </c>
    </row>
    <row r="5" spans="1:13" x14ac:dyDescent="0.2">
      <c r="A5" s="26" t="s">
        <v>3</v>
      </c>
      <c r="B5" s="27">
        <f>('Raw Data Utilized'!C5-'Raw Data Utilized'!B5)/'Raw Data Utilized'!B5</f>
        <v>-4.3478260869565258E-2</v>
      </c>
      <c r="C5" s="24">
        <f>(1/100)*4.58164215087891</f>
        <v>4.5816421508789097E-2</v>
      </c>
      <c r="D5" s="28">
        <f xml:space="preserve"> ('Raw Data Utilized'!R57-'Raw Data Utilized'!R5)/'Raw Data Utilized'!R5</f>
        <v>4.1025532009953056E-2</v>
      </c>
      <c r="E5" s="24">
        <f>('Raw Data Utilized'!M56-'Raw Data Utilized'!L5)/'Raw Data Utilized'!L5</f>
        <v>-0.33333333333333331</v>
      </c>
      <c r="F5" s="29">
        <f>('Raw Data Utilized'!H5-'Raw Data Utilized'!G5)/'Raw Data Utilized'!G5</f>
        <v>9.2777090232789669E-2</v>
      </c>
      <c r="H5" s="26" t="s">
        <v>3</v>
      </c>
      <c r="I5" s="27">
        <f>('Raw Data Utilized'!D5-'Raw Data Utilized'!C5)/'Raw Data Utilized'!C5</f>
        <v>-0.27272727272727265</v>
      </c>
      <c r="J5" s="27">
        <f>('Raw Data Utilized'!Z5-'Raw Data Utilized'!Y5)/'Raw Data Utilized'!Y5</f>
        <v>0.70083989009616587</v>
      </c>
      <c r="K5" s="34">
        <f>('Raw Data Utilized'!U5-'Raw Data Utilized'!R57)/'Raw Data Utilized'!R57</f>
        <v>4.1661922118340335E-2</v>
      </c>
      <c r="L5" s="28">
        <f>('Raw Data Utilized'!O5-'Raw Data Utilized'!M56)/'Raw Data Utilized'!M56</f>
        <v>0.10000000000000009</v>
      </c>
      <c r="M5" s="29">
        <f>('Raw Data Utilized'!I5-'Raw Data Utilized'!H5)/'Raw Data Utilized'!H5</f>
        <v>8.607075973072835E-2</v>
      </c>
    </row>
    <row r="6" spans="1:13" x14ac:dyDescent="0.2">
      <c r="A6" s="26" t="s">
        <v>4</v>
      </c>
      <c r="B6" s="27">
        <f>('Raw Data Utilized'!C6-'Raw Data Utilized'!B6)/'Raw Data Utilized'!B6</f>
        <v>-0.15555555555555556</v>
      </c>
      <c r="C6" s="24">
        <f>(1/100)*4.28769588470459</f>
        <v>4.2876958847045898E-2</v>
      </c>
      <c r="D6" s="28">
        <f xml:space="preserve"> ('Raw Data Utilized'!R58-'Raw Data Utilized'!R6)/'Raw Data Utilized'!R6</f>
        <v>4.5486291394685061E-2</v>
      </c>
      <c r="E6" s="24">
        <f>('Raw Data Utilized'!M57-'Raw Data Utilized'!L6)/'Raw Data Utilized'!L6</f>
        <v>-0.22222222222222229</v>
      </c>
      <c r="F6" s="29">
        <f>('Raw Data Utilized'!H6-'Raw Data Utilized'!G6)/'Raw Data Utilized'!G6</f>
        <v>0.12249275721668319</v>
      </c>
      <c r="H6" s="26" t="s">
        <v>4</v>
      </c>
      <c r="I6" s="27">
        <f>('Raw Data Utilized'!D6-'Raw Data Utilized'!C6)/'Raw Data Utilized'!C6</f>
        <v>-0.24999999999999994</v>
      </c>
      <c r="J6" s="27">
        <f>('Raw Data Utilized'!Z6-'Raw Data Utilized'!Y6)/'Raw Data Utilized'!Y6</f>
        <v>0.69829402965986243</v>
      </c>
      <c r="K6" s="34">
        <f>('Raw Data Utilized'!U6-'Raw Data Utilized'!R58)/'Raw Data Utilized'!R58</f>
        <v>4.7815958967016375E-2</v>
      </c>
      <c r="L6" s="28">
        <f>('Raw Data Utilized'!O6-'Raw Data Utilized'!M57)/'Raw Data Utilized'!M57</f>
        <v>0</v>
      </c>
      <c r="M6" s="29">
        <f>('Raw Data Utilized'!I6-'Raw Data Utilized'!H6)/'Raw Data Utilized'!H6</f>
        <v>7.3728955189176229E-2</v>
      </c>
    </row>
    <row r="7" spans="1:13" x14ac:dyDescent="0.2">
      <c r="A7" s="26" t="s">
        <v>5</v>
      </c>
      <c r="B7" s="27">
        <f>('Raw Data Utilized'!C7-'Raw Data Utilized'!B7)/'Raw Data Utilized'!B7</f>
        <v>-6.0606060606060656E-2</v>
      </c>
      <c r="C7" s="24">
        <f>(1/100)*5.29234409332275</f>
        <v>5.2923440933227504E-2</v>
      </c>
      <c r="D7" s="28">
        <f xml:space="preserve"> ('Raw Data Utilized'!R59-'Raw Data Utilized'!R7)/'Raw Data Utilized'!R7</f>
        <v>4.7892511023278551E-2</v>
      </c>
      <c r="E7" s="24">
        <f>('Raw Data Utilized'!M58-'Raw Data Utilized'!L7)/'Raw Data Utilized'!L7</f>
        <v>3.5714285714285747E-2</v>
      </c>
      <c r="F7" s="29">
        <f>('Raw Data Utilized'!H7-'Raw Data Utilized'!G7)/'Raw Data Utilized'!G7</f>
        <v>0.121743852370555</v>
      </c>
      <c r="H7" s="26" t="s">
        <v>5</v>
      </c>
      <c r="I7" s="27">
        <f>('Raw Data Utilized'!D7-'Raw Data Utilized'!C7)/'Raw Data Utilized'!C7</f>
        <v>-0.32258064516129026</v>
      </c>
      <c r="J7" s="27">
        <f>('Raw Data Utilized'!Z7-'Raw Data Utilized'!Y7)/'Raw Data Utilized'!Y7</f>
        <v>0.70602575942552603</v>
      </c>
      <c r="K7" s="34">
        <f>('Raw Data Utilized'!U7-'Raw Data Utilized'!R59)/'Raw Data Utilized'!R59</f>
        <v>4.4669649168802256E-2</v>
      </c>
      <c r="L7" s="28">
        <f>('Raw Data Utilized'!O7-'Raw Data Utilized'!M58)/'Raw Data Utilized'!M58</f>
        <v>-0.65517241379310343</v>
      </c>
      <c r="M7" s="29">
        <f>('Raw Data Utilized'!I7-'Raw Data Utilized'!H7)/'Raw Data Utilized'!H7</f>
        <v>9.6831756165537797E-2</v>
      </c>
    </row>
    <row r="8" spans="1:13" x14ac:dyDescent="0.2">
      <c r="A8" s="26" t="s">
        <v>6</v>
      </c>
      <c r="B8" s="27">
        <f>('Raw Data Utilized'!C8-'Raw Data Utilized'!B8)/'Raw Data Utilized'!B8</f>
        <v>-4.9382716049382755E-2</v>
      </c>
      <c r="C8" s="24">
        <f>(1/100)*10.6967811584473</f>
        <v>0.10696781158447299</v>
      </c>
      <c r="D8" s="28">
        <f xml:space="preserve"> ('Raw Data Utilized'!R60-'Raw Data Utilized'!R8)/'Raw Data Utilized'!R8</f>
        <v>3.8549884186026236E-2</v>
      </c>
      <c r="E8" s="24">
        <f>('Raw Data Utilized'!M59-'Raw Data Utilized'!L8)/'Raw Data Utilized'!L8</f>
        <v>-0.54545454545454553</v>
      </c>
      <c r="F8" s="29">
        <f>('Raw Data Utilized'!H8-'Raw Data Utilized'!G8)/'Raw Data Utilized'!G8</f>
        <v>0.10628677652452234</v>
      </c>
      <c r="H8" s="26" t="s">
        <v>6</v>
      </c>
      <c r="I8" s="27">
        <f>('Raw Data Utilized'!D8-'Raw Data Utilized'!C8)/'Raw Data Utilized'!C8</f>
        <v>-0.31168831168831168</v>
      </c>
      <c r="J8" s="27">
        <f>('Raw Data Utilized'!Z8-'Raw Data Utilized'!Y8)/'Raw Data Utilized'!Y8</f>
        <v>-0.3837376613576492</v>
      </c>
      <c r="K8" s="34">
        <f>('Raw Data Utilized'!U8-'Raw Data Utilized'!R60)/'Raw Data Utilized'!R60</f>
        <v>4.2442767890749029E-2</v>
      </c>
      <c r="L8" s="28">
        <f>('Raw Data Utilized'!O8-'Raw Data Utilized'!M59)/'Raw Data Utilized'!M59</f>
        <v>-0.4</v>
      </c>
      <c r="M8" s="29">
        <f>('Raw Data Utilized'!I8-'Raw Data Utilized'!H8)/'Raw Data Utilized'!H8</f>
        <v>4.8325047535422577E-2</v>
      </c>
    </row>
    <row r="9" spans="1:13" x14ac:dyDescent="0.2">
      <c r="A9" s="26" t="s">
        <v>7</v>
      </c>
      <c r="B9" s="27">
        <f>('Raw Data Utilized'!C9-'Raw Data Utilized'!B9)/'Raw Data Utilized'!B9</f>
        <v>-4.9180327868852389E-2</v>
      </c>
      <c r="C9" s="24">
        <f>(1/100)*4.06862497329712</f>
        <v>4.0686249732971198E-2</v>
      </c>
      <c r="D9" s="28">
        <f xml:space="preserve"> ('Raw Data Utilized'!R61-'Raw Data Utilized'!R9)/'Raw Data Utilized'!R9</f>
        <v>4.1929235854212696E-2</v>
      </c>
      <c r="E9" s="24">
        <f>('Raw Data Utilized'!M60-'Raw Data Utilized'!L9)/'Raw Data Utilized'!L9</f>
        <v>-0.12500000000000011</v>
      </c>
      <c r="F9" s="29">
        <f>('Raw Data Utilized'!H9-'Raw Data Utilized'!G9)/'Raw Data Utilized'!G9</f>
        <v>8.3801940434314243E-2</v>
      </c>
      <c r="H9" s="26" t="s">
        <v>7</v>
      </c>
      <c r="I9" s="27">
        <f>('Raw Data Utilized'!D9-'Raw Data Utilized'!C9)/'Raw Data Utilized'!C9</f>
        <v>-0.17241379310344829</v>
      </c>
      <c r="J9" s="27">
        <f>('Raw Data Utilized'!Z9-'Raw Data Utilized'!Y9)/'Raw Data Utilized'!Y9</f>
        <v>0.9507150579693584</v>
      </c>
      <c r="K9" s="34">
        <f>('Raw Data Utilized'!U9-'Raw Data Utilized'!R61)/'Raw Data Utilized'!R61</f>
        <v>4.4256194093800418E-2</v>
      </c>
      <c r="L9" s="28">
        <f>('Raw Data Utilized'!O9-'Raw Data Utilized'!M60)/'Raw Data Utilized'!M60</f>
        <v>-0.42857142857142849</v>
      </c>
      <c r="M9" s="29">
        <f>('Raw Data Utilized'!I9-'Raw Data Utilized'!H9)/'Raw Data Utilized'!H9</f>
        <v>8.0220405878776768E-2</v>
      </c>
    </row>
    <row r="10" spans="1:13" x14ac:dyDescent="0.2">
      <c r="A10" s="26" t="s">
        <v>8</v>
      </c>
      <c r="B10" s="27">
        <f>('Raw Data Utilized'!C10-'Raw Data Utilized'!B10)/'Raw Data Utilized'!B10</f>
        <v>-0.16666666666666663</v>
      </c>
      <c r="C10" s="24">
        <f>(1/100)*4.06862497329712</f>
        <v>4.0686249732971198E-2</v>
      </c>
      <c r="D10" s="28">
        <f xml:space="preserve"> ('Raw Data Utilized'!R62-'Raw Data Utilized'!R10)/'Raw Data Utilized'!R10</f>
        <v>2.734631312495861E-2</v>
      </c>
      <c r="E10" s="24">
        <f>('Raw Data Utilized'!M61-'Raw Data Utilized'!L10)/'Raw Data Utilized'!L10</f>
        <v>-0.14285714285714268</v>
      </c>
      <c r="F10" s="29">
        <f>('Raw Data Utilized'!H10-'Raw Data Utilized'!G10)/'Raw Data Utilized'!G10</f>
        <v>4.0128970347135286E-2</v>
      </c>
      <c r="H10" s="26" t="s">
        <v>8</v>
      </c>
      <c r="I10" s="27">
        <f>('Raw Data Utilized'!D10-'Raw Data Utilized'!C10)/'Raw Data Utilized'!C10</f>
        <v>-0.10000000000000007</v>
      </c>
      <c r="J10" s="27">
        <f>('Raw Data Utilized'!Z10-'Raw Data Utilized'!Y10)/'Raw Data Utilized'!Y10</f>
        <v>0.9507150579693584</v>
      </c>
      <c r="K10" s="34">
        <f>('Raw Data Utilized'!U10-'Raw Data Utilized'!R62)/'Raw Data Utilized'!R62</f>
        <v>3.0186525003884843E-2</v>
      </c>
      <c r="L10" s="28">
        <f>('Raw Data Utilized'!O10-'Raw Data Utilized'!M61)/'Raw Data Utilized'!M61</f>
        <v>0.74999999999999978</v>
      </c>
      <c r="M10" s="29">
        <f>('Raw Data Utilized'!I10-'Raw Data Utilized'!H10)/'Raw Data Utilized'!H10</f>
        <v>9.464878973062885E-3</v>
      </c>
    </row>
    <row r="11" spans="1:13" x14ac:dyDescent="0.2">
      <c r="A11" s="26" t="s">
        <v>9</v>
      </c>
      <c r="B11" s="27">
        <f>('Raw Data Utilized'!C11-'Raw Data Utilized'!B11)/'Raw Data Utilized'!B11</f>
        <v>4.1666666666666706E-2</v>
      </c>
      <c r="C11" s="24">
        <f>(1/100)*4.06862497329712</f>
        <v>4.0686249732971198E-2</v>
      </c>
      <c r="D11" s="28">
        <f xml:space="preserve"> ('Raw Data Utilized'!R63-'Raw Data Utilized'!R11)/'Raw Data Utilized'!R11</f>
        <v>5.5476979254595771E-2</v>
      </c>
      <c r="E11" s="24">
        <f>('Raw Data Utilized'!M62-'Raw Data Utilized'!L11)/'Raw Data Utilized'!L11</f>
        <v>-0.16666666666666663</v>
      </c>
      <c r="F11" s="29">
        <f>('Raw Data Utilized'!H11-'Raw Data Utilized'!G11)/'Raw Data Utilized'!G11</f>
        <v>0.11433316158399839</v>
      </c>
      <c r="H11" s="26" t="s">
        <v>9</v>
      </c>
      <c r="I11" s="27">
        <f>('Raw Data Utilized'!D11-'Raw Data Utilized'!C11)/'Raw Data Utilized'!C11</f>
        <v>-0.3</v>
      </c>
      <c r="J11" s="27">
        <f>('Raw Data Utilized'!Z11-'Raw Data Utilized'!Y11)/'Raw Data Utilized'!Y11</f>
        <v>0.9507150579693584</v>
      </c>
      <c r="K11" s="34">
        <f>('Raw Data Utilized'!U11-'Raw Data Utilized'!R63)/'Raw Data Utilized'!R63</f>
        <v>4.7403383732637833E-2</v>
      </c>
      <c r="L11" s="28">
        <f>('Raw Data Utilized'!O11-'Raw Data Utilized'!M62)/'Raw Data Utilized'!M62</f>
        <v>0.10000000000000009</v>
      </c>
      <c r="M11" s="29">
        <f>('Raw Data Utilized'!I11-'Raw Data Utilized'!H11)/'Raw Data Utilized'!H11</f>
        <v>0.14865426772271695</v>
      </c>
    </row>
    <row r="12" spans="1:13" x14ac:dyDescent="0.2">
      <c r="A12" s="26" t="s">
        <v>10</v>
      </c>
      <c r="B12" s="27">
        <f>('Raw Data Utilized'!C12-'Raw Data Utilized'!B12)/'Raw Data Utilized'!B12</f>
        <v>-0.21568627450980385</v>
      </c>
      <c r="C12" s="24">
        <f>(1/100)*4.06862497329712</f>
        <v>4.0686249732971198E-2</v>
      </c>
      <c r="D12" s="28">
        <f xml:space="preserve"> ('Raw Data Utilized'!R64-'Raw Data Utilized'!R12)/'Raw Data Utilized'!R12</f>
        <v>4.4722154222766257E-2</v>
      </c>
      <c r="E12" s="24">
        <f>('Raw Data Utilized'!M63-'Raw Data Utilized'!L12)/'Raw Data Utilized'!L12</f>
        <v>-0.34615384615384609</v>
      </c>
      <c r="F12" s="29">
        <f>('Raw Data Utilized'!H12-'Raw Data Utilized'!G12)/'Raw Data Utilized'!G12</f>
        <v>0.10969577530964096</v>
      </c>
      <c r="H12" s="26" t="s">
        <v>10</v>
      </c>
      <c r="I12" s="27">
        <f>('Raw Data Utilized'!D12-'Raw Data Utilized'!C12)/'Raw Data Utilized'!C12</f>
        <v>-0.2</v>
      </c>
      <c r="J12" s="27">
        <f>('Raw Data Utilized'!Z12-'Raw Data Utilized'!Y12)/'Raw Data Utilized'!Y12</f>
        <v>0.9507150579693584</v>
      </c>
      <c r="K12" s="34">
        <f>('Raw Data Utilized'!U12-'Raw Data Utilized'!R64)/'Raw Data Utilized'!R64</f>
        <v>4.5570906040504275E-2</v>
      </c>
      <c r="L12" s="28">
        <f>('Raw Data Utilized'!O12-'Raw Data Utilized'!M63)/'Raw Data Utilized'!M63</f>
        <v>0.17647058823529399</v>
      </c>
      <c r="M12" s="29">
        <f>('Raw Data Utilized'!I12-'Raw Data Utilized'!H12)/'Raw Data Utilized'!H12</f>
        <v>0.13437458346074535</v>
      </c>
    </row>
    <row r="13" spans="1:13" x14ac:dyDescent="0.2">
      <c r="A13" s="26" t="s">
        <v>11</v>
      </c>
      <c r="B13" s="27">
        <f>('Raw Data Utilized'!C13-'Raw Data Utilized'!B13)/'Raw Data Utilized'!B13</f>
        <v>-0.25242718446601936</v>
      </c>
      <c r="C13" s="24">
        <f>(1/100)*4.28769588470459</f>
        <v>4.2876958847045898E-2</v>
      </c>
      <c r="D13" s="28">
        <f xml:space="preserve"> ('Raw Data Utilized'!R65-'Raw Data Utilized'!R13)/'Raw Data Utilized'!R13</f>
        <v>7.5731172334655483E-2</v>
      </c>
      <c r="E13" s="24">
        <f>('Raw Data Utilized'!M64-'Raw Data Utilized'!L13)/'Raw Data Utilized'!L13</f>
        <v>-0.50000000000000011</v>
      </c>
      <c r="F13" s="29">
        <f>('Raw Data Utilized'!H13-'Raw Data Utilized'!G13)/'Raw Data Utilized'!G13</f>
        <v>9.2550564733722251E-2</v>
      </c>
      <c r="H13" s="26" t="s">
        <v>11</v>
      </c>
      <c r="I13" s="27">
        <f>('Raw Data Utilized'!D13-'Raw Data Utilized'!C13)/'Raw Data Utilized'!C13</f>
        <v>-0.44155844155844159</v>
      </c>
      <c r="J13" s="27">
        <f>('Raw Data Utilized'!Z13-'Raw Data Utilized'!Y13)/'Raw Data Utilized'!Y13</f>
        <v>0.69829402965986243</v>
      </c>
      <c r="K13" s="34">
        <f>('Raw Data Utilized'!U13-'Raw Data Utilized'!R65)/'Raw Data Utilized'!R65</f>
        <v>4.8352116750921464E-2</v>
      </c>
      <c r="L13" s="28">
        <f>('Raw Data Utilized'!O13-'Raw Data Utilized'!M64)/'Raw Data Utilized'!M64</f>
        <v>-0.38461538461538447</v>
      </c>
      <c r="M13" s="29">
        <f>('Raw Data Utilized'!I13-'Raw Data Utilized'!H13)/'Raw Data Utilized'!H13</f>
        <v>0.10570613179406975</v>
      </c>
    </row>
    <row r="14" spans="1:13" x14ac:dyDescent="0.2">
      <c r="A14" s="26" t="s">
        <v>12</v>
      </c>
      <c r="B14" s="27">
        <f>('Raw Data Utilized'!C14-'Raw Data Utilized'!B14)/'Raw Data Utilized'!B14</f>
        <v>-0.14285714285714296</v>
      </c>
      <c r="C14" s="24">
        <f>(1/100)*5.29234409332275</f>
        <v>5.2923440933227504E-2</v>
      </c>
      <c r="D14" s="28">
        <f xml:space="preserve"> ('Raw Data Utilized'!R66-'Raw Data Utilized'!R14)/'Raw Data Utilized'!R14</f>
        <v>3.9514268581291777E-2</v>
      </c>
      <c r="E14" s="24">
        <f>('Raw Data Utilized'!M65-'Raw Data Utilized'!L14)/'Raw Data Utilized'!L14</f>
        <v>1.1249999999999998</v>
      </c>
      <c r="F14" s="29">
        <f>('Raw Data Utilized'!H14-'Raw Data Utilized'!G14)/'Raw Data Utilized'!G14</f>
        <v>0.24739851797027129</v>
      </c>
      <c r="H14" s="26" t="s">
        <v>12</v>
      </c>
      <c r="I14" s="27">
        <f>('Raw Data Utilized'!D14-'Raw Data Utilized'!C14)/'Raw Data Utilized'!C14</f>
        <v>0</v>
      </c>
      <c r="J14" s="27">
        <f>('Raw Data Utilized'!Z14-'Raw Data Utilized'!Y14)/'Raw Data Utilized'!Y14</f>
        <v>0.70602575942552603</v>
      </c>
      <c r="K14" s="34">
        <f>('Raw Data Utilized'!U14-'Raw Data Utilized'!R66)/'Raw Data Utilized'!R66</f>
        <v>4.5940622669451557E-2</v>
      </c>
      <c r="L14" s="28">
        <f>('Raw Data Utilized'!O14-'Raw Data Utilized'!M65)/'Raw Data Utilized'!M65</f>
        <v>-0.41176470588235292</v>
      </c>
      <c r="M14" s="29">
        <f>('Raw Data Utilized'!I14-'Raw Data Utilized'!H14)/'Raw Data Utilized'!H14</f>
        <v>8.4902039730359091E-2</v>
      </c>
    </row>
    <row r="15" spans="1:13" x14ac:dyDescent="0.2">
      <c r="A15" s="26" t="s">
        <v>13</v>
      </c>
      <c r="B15" s="27">
        <f>('Raw Data Utilized'!C15-'Raw Data Utilized'!B15)/'Raw Data Utilized'!B15</f>
        <v>-6.4935064935064998E-2</v>
      </c>
      <c r="C15" s="24">
        <f>(1/100)*4.86745834350586</f>
        <v>4.8674583435058601E-2</v>
      </c>
      <c r="D15" s="28">
        <f xml:space="preserve"> ('Raw Data Utilized'!R67-'Raw Data Utilized'!R15)/'Raw Data Utilized'!R15</f>
        <v>3.2813437881459143E-2</v>
      </c>
      <c r="E15" s="24">
        <f>('Raw Data Utilized'!M66-'Raw Data Utilized'!L15)/'Raw Data Utilized'!L15</f>
        <v>-8.3333333333333232E-2</v>
      </c>
      <c r="F15" s="29">
        <f>('Raw Data Utilized'!H15-'Raw Data Utilized'!G15)/'Raw Data Utilized'!G15</f>
        <v>7.0139901441464717E-2</v>
      </c>
      <c r="H15" s="26" t="s">
        <v>13</v>
      </c>
      <c r="I15" s="27">
        <f>('Raw Data Utilized'!D15-'Raw Data Utilized'!C15)/'Raw Data Utilized'!C15</f>
        <v>-0.30555555555555547</v>
      </c>
      <c r="J15" s="27">
        <f>('Raw Data Utilized'!Z15-'Raw Data Utilized'!Y15)/'Raw Data Utilized'!Y15</f>
        <v>0.61306549893218909</v>
      </c>
      <c r="K15" s="34">
        <f>('Raw Data Utilized'!U15-'Raw Data Utilized'!R67)/'Raw Data Utilized'!R67</f>
        <v>3.9435094346250775E-2</v>
      </c>
      <c r="L15" s="28">
        <f>('Raw Data Utilized'!O15-'Raw Data Utilized'!M66)/'Raw Data Utilized'!M66</f>
        <v>0.18181818181818177</v>
      </c>
      <c r="M15" s="29">
        <f>('Raw Data Utilized'!I15-'Raw Data Utilized'!H15)/'Raw Data Utilized'!H15</f>
        <v>6.5016707987495953E-2</v>
      </c>
    </row>
    <row r="16" spans="1:13" x14ac:dyDescent="0.2">
      <c r="A16" s="26" t="s">
        <v>14</v>
      </c>
      <c r="B16" s="27">
        <f>('Raw Data Utilized'!C16-'Raw Data Utilized'!B16)/'Raw Data Utilized'!B16</f>
        <v>-2.3809523809523829E-2</v>
      </c>
      <c r="C16" s="24">
        <f>(1/100)*4.86745834350586</f>
        <v>4.8674583435058601E-2</v>
      </c>
      <c r="D16" s="28">
        <f xml:space="preserve"> ('Raw Data Utilized'!R68-'Raw Data Utilized'!R16)/'Raw Data Utilized'!R16</f>
        <v>3.9960608758420453E-2</v>
      </c>
      <c r="E16" s="24">
        <f>('Raw Data Utilized'!M67-'Raw Data Utilized'!L16)/'Raw Data Utilized'!L16</f>
        <v>-0.19999999999999996</v>
      </c>
      <c r="F16" s="29">
        <f>('Raw Data Utilized'!H16-'Raw Data Utilized'!G16)/'Raw Data Utilized'!G16</f>
        <v>8.6505892365005388E-2</v>
      </c>
      <c r="H16" s="26" t="s">
        <v>14</v>
      </c>
      <c r="I16" s="27">
        <f>('Raw Data Utilized'!D16-'Raw Data Utilized'!C16)/'Raw Data Utilized'!C16</f>
        <v>-0.41463414634146345</v>
      </c>
      <c r="J16" s="27">
        <f>('Raw Data Utilized'!Z16-'Raw Data Utilized'!Y16)/'Raw Data Utilized'!Y16</f>
        <v>0.61306549893218909</v>
      </c>
      <c r="K16" s="34">
        <f>('Raw Data Utilized'!U16-'Raw Data Utilized'!R68)/'Raw Data Utilized'!R68</f>
        <v>4.3318101216540693E-2</v>
      </c>
      <c r="L16" s="28">
        <f>('Raw Data Utilized'!O16-'Raw Data Utilized'!M67)/'Raw Data Utilized'!M67</f>
        <v>0.37500000000000006</v>
      </c>
      <c r="M16" s="29">
        <f>('Raw Data Utilized'!I16-'Raw Data Utilized'!H16)/'Raw Data Utilized'!H16</f>
        <v>8.4634457573839875E-2</v>
      </c>
    </row>
    <row r="17" spans="1:13" x14ac:dyDescent="0.2">
      <c r="A17" s="26" t="s">
        <v>15</v>
      </c>
      <c r="B17" s="27">
        <f>('Raw Data Utilized'!C17-'Raw Data Utilized'!B17)/'Raw Data Utilized'!B17</f>
        <v>0.11111111111111122</v>
      </c>
      <c r="C17" s="24">
        <f>(1/100)*5.28547763824463</f>
        <v>5.2854776382446296E-2</v>
      </c>
      <c r="D17" s="28">
        <f xml:space="preserve"> ('Raw Data Utilized'!R69-'Raw Data Utilized'!R17)/'Raw Data Utilized'!R17</f>
        <v>5.6027068498211631E-2</v>
      </c>
      <c r="E17" s="24">
        <f>('Raw Data Utilized'!M68-'Raw Data Utilized'!L17)/'Raw Data Utilized'!L17</f>
        <v>-0.20833333333333326</v>
      </c>
      <c r="F17" s="29">
        <f>('Raw Data Utilized'!H17-'Raw Data Utilized'!G17)/'Raw Data Utilized'!G17</f>
        <v>7.0751050547742236E-2</v>
      </c>
      <c r="H17" s="26" t="s">
        <v>15</v>
      </c>
      <c r="I17" s="27">
        <f>('Raw Data Utilized'!D17-'Raw Data Utilized'!C17)/'Raw Data Utilized'!C17</f>
        <v>-7.5000000000000067E-2</v>
      </c>
      <c r="J17" s="27">
        <f>('Raw Data Utilized'!Z17-'Raw Data Utilized'!Y17)/'Raw Data Utilized'!Y17</f>
        <v>0.50367406592117792</v>
      </c>
      <c r="K17" s="34">
        <f>('Raw Data Utilized'!U17-'Raw Data Utilized'!R69)/'Raw Data Utilized'!R69</f>
        <v>1.7503925602230012E-2</v>
      </c>
      <c r="L17" s="28">
        <f>('Raw Data Utilized'!O17-'Raw Data Utilized'!M68)/'Raw Data Utilized'!M68</f>
        <v>-0.36842105263157904</v>
      </c>
      <c r="M17" s="29">
        <f>('Raw Data Utilized'!I17-'Raw Data Utilized'!H17)/'Raw Data Utilized'!H17</f>
        <v>5.9809331526085058E-2</v>
      </c>
    </row>
    <row r="18" spans="1:13" x14ac:dyDescent="0.2">
      <c r="A18" s="26" t="s">
        <v>16</v>
      </c>
      <c r="B18" s="27">
        <f>('Raw Data Utilized'!C18-'Raw Data Utilized'!B18)/'Raw Data Utilized'!B18</f>
        <v>8.8235294117646926E-2</v>
      </c>
      <c r="C18" s="24">
        <f>(1/100)*5.28547763824463</f>
        <v>5.2854776382446296E-2</v>
      </c>
      <c r="D18" s="28">
        <f xml:space="preserve"> ('Raw Data Utilized'!R70-'Raw Data Utilized'!R18)/'Raw Data Utilized'!R18</f>
        <v>3.9080115206652714E-2</v>
      </c>
      <c r="E18" s="24">
        <f>('Raw Data Utilized'!M69-'Raw Data Utilized'!L18)/'Raw Data Utilized'!L18</f>
        <v>-0.375</v>
      </c>
      <c r="F18" s="29">
        <f>('Raw Data Utilized'!H18-'Raw Data Utilized'!G18)/'Raw Data Utilized'!G18</f>
        <v>7.6628025426960095E-2</v>
      </c>
      <c r="H18" s="26" t="s">
        <v>16</v>
      </c>
      <c r="I18" s="27">
        <f>('Raw Data Utilized'!D18-'Raw Data Utilized'!C18)/'Raw Data Utilized'!C18</f>
        <v>-0.29729729729729731</v>
      </c>
      <c r="J18" s="27">
        <f>('Raw Data Utilized'!Z18-'Raw Data Utilized'!Y18)/'Raw Data Utilized'!Y18</f>
        <v>0.50367406592117792</v>
      </c>
      <c r="K18" s="34">
        <f>('Raw Data Utilized'!U18-'Raw Data Utilized'!R70)/'Raw Data Utilized'!R70</f>
        <v>2.888952999058763E-2</v>
      </c>
      <c r="L18" s="28">
        <f>('Raw Data Utilized'!O18-'Raw Data Utilized'!M69)/'Raw Data Utilized'!M69</f>
        <v>0.33333333333333331</v>
      </c>
      <c r="M18" s="29">
        <f>('Raw Data Utilized'!I18-'Raw Data Utilized'!H18)/'Raw Data Utilized'!H18</f>
        <v>6.2706148511502025E-2</v>
      </c>
    </row>
    <row r="19" spans="1:13" x14ac:dyDescent="0.2">
      <c r="A19" s="26" t="s">
        <v>17</v>
      </c>
      <c r="B19" s="27">
        <f>('Raw Data Utilized'!C19-'Raw Data Utilized'!B19)/'Raw Data Utilized'!B19</f>
        <v>-0.169811320754717</v>
      </c>
      <c r="C19" s="24">
        <f>(1/100)*4.96397018432617</f>
        <v>4.9639701843261705E-2</v>
      </c>
      <c r="D19" s="28">
        <f xml:space="preserve"> ('Raw Data Utilized'!R71-'Raw Data Utilized'!R19)/'Raw Data Utilized'!R19</f>
        <v>3.6353437825652368E-2</v>
      </c>
      <c r="E19" s="24">
        <f>('Raw Data Utilized'!M70-'Raw Data Utilized'!L19)/'Raw Data Utilized'!L19</f>
        <v>0</v>
      </c>
      <c r="F19" s="29">
        <f>('Raw Data Utilized'!H19-'Raw Data Utilized'!G19)/'Raw Data Utilized'!G19</f>
        <v>7.1237977416342219E-2</v>
      </c>
      <c r="H19" s="26" t="s">
        <v>17</v>
      </c>
      <c r="I19" s="27">
        <f>('Raw Data Utilized'!D19-'Raw Data Utilized'!C19)/'Raw Data Utilized'!C19</f>
        <v>0</v>
      </c>
      <c r="J19" s="27">
        <f>('Raw Data Utilized'!Z19-'Raw Data Utilized'!Y19)/'Raw Data Utilized'!Y19</f>
        <v>0.39781656452325603</v>
      </c>
      <c r="K19" s="34">
        <f>('Raw Data Utilized'!U19-'Raw Data Utilized'!R71)/'Raw Data Utilized'!R71</f>
        <v>4.5208370207151773E-2</v>
      </c>
      <c r="L19" s="28">
        <f>('Raw Data Utilized'!O19-'Raw Data Utilized'!M70)/'Raw Data Utilized'!M70</f>
        <v>-0.54545454545454553</v>
      </c>
      <c r="M19" s="29">
        <f>('Raw Data Utilized'!I19-'Raw Data Utilized'!H19)/'Raw Data Utilized'!H19</f>
        <v>7.3175012029777234E-2</v>
      </c>
    </row>
    <row r="20" spans="1:13" x14ac:dyDescent="0.2">
      <c r="A20" s="26" t="s">
        <v>18</v>
      </c>
      <c r="B20" s="27">
        <f>('Raw Data Utilized'!C20-'Raw Data Utilized'!B20)/'Raw Data Utilized'!B20</f>
        <v>-9.2105263157894635E-2</v>
      </c>
      <c r="C20" s="24">
        <f>(1/100)*4.58164215087891</f>
        <v>4.5816421508789097E-2</v>
      </c>
      <c r="D20" s="28">
        <f xml:space="preserve"> ('Raw Data Utilized'!R72-'Raw Data Utilized'!R20)/'Raw Data Utilized'!R20</f>
        <v>4.7561292949391994E-2</v>
      </c>
      <c r="E20" s="24">
        <f>('Raw Data Utilized'!M71-'Raw Data Utilized'!L20)/'Raw Data Utilized'!L20</f>
        <v>-0.11538461538461549</v>
      </c>
      <c r="F20" s="29">
        <f>('Raw Data Utilized'!H20-'Raw Data Utilized'!G20)/'Raw Data Utilized'!G20</f>
        <v>4.9503583695015958E-2</v>
      </c>
      <c r="H20" s="26" t="s">
        <v>18</v>
      </c>
      <c r="I20" s="27">
        <f>('Raw Data Utilized'!D20-'Raw Data Utilized'!C20)/'Raw Data Utilized'!C20</f>
        <v>-0.37681159420289867</v>
      </c>
      <c r="J20" s="27">
        <f>('Raw Data Utilized'!Z20-'Raw Data Utilized'!Y20)/'Raw Data Utilized'!Y20</f>
        <v>0.70083989009616587</v>
      </c>
      <c r="K20" s="34">
        <f>('Raw Data Utilized'!U20-'Raw Data Utilized'!R72)/'Raw Data Utilized'!R72</f>
        <v>4.6612986831841015E-2</v>
      </c>
      <c r="L20" s="28">
        <f>('Raw Data Utilized'!O20-'Raw Data Utilized'!M71)/'Raw Data Utilized'!M71</f>
        <v>4.3478260869565258E-2</v>
      </c>
      <c r="M20" s="29">
        <f>('Raw Data Utilized'!I20-'Raw Data Utilized'!H20)/'Raw Data Utilized'!H20</f>
        <v>6.4973193099130286E-2</v>
      </c>
    </row>
    <row r="21" spans="1:13" x14ac:dyDescent="0.2">
      <c r="A21" s="26" t="s">
        <v>19</v>
      </c>
      <c r="B21" s="27">
        <f>('Raw Data Utilized'!C21-'Raw Data Utilized'!B21)/'Raw Data Utilized'!B21</f>
        <v>-7.6923076923076858E-2</v>
      </c>
      <c r="C21" s="24">
        <f>(1/100)*3.15924882888794</f>
        <v>3.1592488288879401E-2</v>
      </c>
      <c r="D21" s="28">
        <f xml:space="preserve"> ('Raw Data Utilized'!R73-'Raw Data Utilized'!R21)/'Raw Data Utilized'!R21</f>
        <v>3.778937874108286E-2</v>
      </c>
      <c r="E21" s="24">
        <f>('Raw Data Utilized'!M72-'Raw Data Utilized'!L21)/'Raw Data Utilized'!L21</f>
        <v>3.75</v>
      </c>
      <c r="F21" s="29">
        <f>('Raw Data Utilized'!H21-'Raw Data Utilized'!G21)/'Raw Data Utilized'!G21</f>
        <v>0.12999218887797012</v>
      </c>
      <c r="H21" s="26" t="s">
        <v>19</v>
      </c>
      <c r="I21" s="27">
        <f>('Raw Data Utilized'!D21-'Raw Data Utilized'!C21)/'Raw Data Utilized'!C21</f>
        <v>-0.14583333333333331</v>
      </c>
      <c r="J21" s="27">
        <f>('Raw Data Utilized'!Z21-'Raw Data Utilized'!Y21)/'Raw Data Utilized'!Y21</f>
        <v>1.0865793515132991</v>
      </c>
      <c r="K21" s="34">
        <f>('Raw Data Utilized'!U21-'Raw Data Utilized'!R73)/'Raw Data Utilized'!R73</f>
        <v>4.2631473599932697E-2</v>
      </c>
      <c r="L21" s="28">
        <f>('Raw Data Utilized'!O21-'Raw Data Utilized'!M72)/'Raw Data Utilized'!M72</f>
        <v>-0.78947368421052622</v>
      </c>
      <c r="M21" s="29">
        <f>('Raw Data Utilized'!I21-'Raw Data Utilized'!H21)/'Raw Data Utilized'!H21</f>
        <v>7.6837558374373255E-2</v>
      </c>
    </row>
    <row r="22" spans="1:13" x14ac:dyDescent="0.2">
      <c r="A22" s="26" t="s">
        <v>20</v>
      </c>
      <c r="B22" s="27">
        <f>('Raw Data Utilized'!C22-'Raw Data Utilized'!B22)/'Raw Data Utilized'!B22</f>
        <v>-3.1250000000000028E-2</v>
      </c>
      <c r="C22" s="24">
        <f>(1/100)*4.06862497329712</f>
        <v>4.0686249732971198E-2</v>
      </c>
      <c r="D22" s="28">
        <f xml:space="preserve"> ('Raw Data Utilized'!R74-'Raw Data Utilized'!R22)/'Raw Data Utilized'!R22</f>
        <v>1.0603161952163358E-2</v>
      </c>
      <c r="E22" s="24">
        <f>('Raw Data Utilized'!M73-'Raw Data Utilized'!L22)/'Raw Data Utilized'!L22</f>
        <v>-5.5555555555555601E-2</v>
      </c>
      <c r="F22" s="29">
        <f>('Raw Data Utilized'!H22-'Raw Data Utilized'!G22)/'Raw Data Utilized'!G22</f>
        <v>7.6002355208849029E-2</v>
      </c>
      <c r="H22" s="26" t="s">
        <v>20</v>
      </c>
      <c r="I22" s="27">
        <f>('Raw Data Utilized'!D22-'Raw Data Utilized'!C22)/'Raw Data Utilized'!C22</f>
        <v>-0.12903225806451613</v>
      </c>
      <c r="J22" s="27">
        <f>('Raw Data Utilized'!Z22-'Raw Data Utilized'!Y22)/'Raw Data Utilized'!Y22</f>
        <v>0.9507150579693584</v>
      </c>
      <c r="K22" s="34">
        <f>('Raw Data Utilized'!U22-'Raw Data Utilized'!R74)/'Raw Data Utilized'!R74</f>
        <v>3.8634272514943419E-2</v>
      </c>
      <c r="L22" s="28">
        <f>('Raw Data Utilized'!O22-'Raw Data Utilized'!M73)/'Raw Data Utilized'!M73</f>
        <v>-5.8823529411764629E-2</v>
      </c>
      <c r="M22" s="29">
        <f>('Raw Data Utilized'!I22-'Raw Data Utilized'!H22)/'Raw Data Utilized'!H22</f>
        <v>4.7517668710320267E-2</v>
      </c>
    </row>
    <row r="23" spans="1:13" x14ac:dyDescent="0.2">
      <c r="A23" s="26" t="s">
        <v>21</v>
      </c>
      <c r="B23" s="27">
        <f>('Raw Data Utilized'!C23-'Raw Data Utilized'!B23)/'Raw Data Utilized'!B23</f>
        <v>-0.37179487179487175</v>
      </c>
      <c r="C23" s="24">
        <f>(1/100)*3.15924882888794</f>
        <v>3.1592488288879401E-2</v>
      </c>
      <c r="D23" s="28">
        <f xml:space="preserve"> ('Raw Data Utilized'!R75-'Raw Data Utilized'!R23)/'Raw Data Utilized'!R23</f>
        <v>4.1107103686622883E-2</v>
      </c>
      <c r="E23" s="24">
        <f>('Raw Data Utilized'!M74-'Raw Data Utilized'!L23)/'Raw Data Utilized'!L23</f>
        <v>1.125</v>
      </c>
      <c r="F23" s="29">
        <f>('Raw Data Utilized'!H23-'Raw Data Utilized'!G23)/'Raw Data Utilized'!G23</f>
        <v>9.1768854862701074E-2</v>
      </c>
      <c r="H23" s="26" t="s">
        <v>21</v>
      </c>
      <c r="I23" s="27">
        <f>('Raw Data Utilized'!D23-'Raw Data Utilized'!C23)/'Raw Data Utilized'!C23</f>
        <v>-2.0408163265306138E-2</v>
      </c>
      <c r="J23" s="27">
        <f>('Raw Data Utilized'!Z23-'Raw Data Utilized'!Y23)/'Raw Data Utilized'!Y23</f>
        <v>1.0865793515132991</v>
      </c>
      <c r="K23" s="34">
        <f>('Raw Data Utilized'!U23-'Raw Data Utilized'!R75)/'Raw Data Utilized'!R75</f>
        <v>4.3953646714026358E-2</v>
      </c>
      <c r="L23" s="28">
        <f>('Raw Data Utilized'!O23-'Raw Data Utilized'!M74)/'Raw Data Utilized'!M74</f>
        <v>-0.17647058823529427</v>
      </c>
      <c r="M23" s="29">
        <f>('Raw Data Utilized'!I23-'Raw Data Utilized'!H23)/'Raw Data Utilized'!H23</f>
        <v>5.9927816076762959E-2</v>
      </c>
    </row>
    <row r="24" spans="1:13" x14ac:dyDescent="0.2">
      <c r="A24" s="26" t="s">
        <v>22</v>
      </c>
      <c r="B24" s="27">
        <f>('Raw Data Utilized'!C24-'Raw Data Utilized'!B24)/'Raw Data Utilized'!B24</f>
        <v>-0.12280701754385963</v>
      </c>
      <c r="C24" s="24">
        <f>(1/100)*4.86745834350586</f>
        <v>4.8674583435058601E-2</v>
      </c>
      <c r="D24" s="28">
        <f xml:space="preserve"> ('Raw Data Utilized'!R76-'Raw Data Utilized'!R24)/'Raw Data Utilized'!R24</f>
        <v>5.3469237808438652E-2</v>
      </c>
      <c r="E24" s="24">
        <f>('Raw Data Utilized'!M75-'Raw Data Utilized'!L24)/'Raw Data Utilized'!L24</f>
        <v>0</v>
      </c>
      <c r="F24" s="29">
        <f>('Raw Data Utilized'!H24-'Raw Data Utilized'!G24)/'Raw Data Utilized'!G24</f>
        <v>8.904636054457582E-2</v>
      </c>
      <c r="H24" s="26" t="s">
        <v>22</v>
      </c>
      <c r="I24" s="27">
        <f>('Raw Data Utilized'!D24-'Raw Data Utilized'!C24)/'Raw Data Utilized'!C24</f>
        <v>-2.0000000000000018E-2</v>
      </c>
      <c r="J24" s="27">
        <f>('Raw Data Utilized'!Z24-'Raw Data Utilized'!Y24)/'Raw Data Utilized'!Y24</f>
        <v>0.61306549893218909</v>
      </c>
      <c r="K24" s="34">
        <f>('Raw Data Utilized'!U24-'Raw Data Utilized'!R76)/'Raw Data Utilized'!R76</f>
        <v>3.90642075472293E-2</v>
      </c>
      <c r="L24" s="28">
        <f>('Raw Data Utilized'!O24-'Raw Data Utilized'!M75)/'Raw Data Utilized'!M75</f>
        <v>-0.16666666666666663</v>
      </c>
      <c r="M24" s="29">
        <f>('Raw Data Utilized'!I24-'Raw Data Utilized'!H24)/'Raw Data Utilized'!H24</f>
        <v>6.6030165329208163E-2</v>
      </c>
    </row>
    <row r="25" spans="1:13" x14ac:dyDescent="0.2">
      <c r="A25" s="26" t="s">
        <v>23</v>
      </c>
      <c r="B25" s="27">
        <f>('Raw Data Utilized'!C25-'Raw Data Utilized'!B25)/'Raw Data Utilized'!B25</f>
        <v>-0.11111111111111106</v>
      </c>
      <c r="C25" s="24">
        <f>(1/100)*5.28547763824463</f>
        <v>5.2854776382446296E-2</v>
      </c>
      <c r="D25" s="28">
        <f xml:space="preserve"> ('Raw Data Utilized'!R77-'Raw Data Utilized'!R25)/'Raw Data Utilized'!R25</f>
        <v>5.2542202723407157E-2</v>
      </c>
      <c r="E25" s="24">
        <f>('Raw Data Utilized'!M76-'Raw Data Utilized'!L25)/'Raw Data Utilized'!L25</f>
        <v>0</v>
      </c>
      <c r="F25" s="29">
        <f>('Raw Data Utilized'!H25-'Raw Data Utilized'!G25)/'Raw Data Utilized'!G25</f>
        <v>7.3104094297646458E-2</v>
      </c>
      <c r="H25" s="26" t="s">
        <v>23</v>
      </c>
      <c r="I25" s="27">
        <f>('Raw Data Utilized'!D25-'Raw Data Utilized'!C25)/'Raw Data Utilized'!C25</f>
        <v>-0.27499999999999997</v>
      </c>
      <c r="J25" s="27">
        <f>('Raw Data Utilized'!Z25-'Raw Data Utilized'!Y25)/'Raw Data Utilized'!Y25</f>
        <v>0.50367406592117792</v>
      </c>
      <c r="K25" s="34">
        <f>('Raw Data Utilized'!U25-'Raw Data Utilized'!R77)/'Raw Data Utilized'!R77</f>
        <v>3.9493199156720032E-2</v>
      </c>
      <c r="L25" s="28">
        <f>('Raw Data Utilized'!O25-'Raw Data Utilized'!M76)/'Raw Data Utilized'!M76</f>
        <v>0.50000000000000011</v>
      </c>
      <c r="M25" s="29">
        <f>('Raw Data Utilized'!I25-'Raw Data Utilized'!H25)/'Raw Data Utilized'!H25</f>
        <v>5.2646197186824235E-2</v>
      </c>
    </row>
    <row r="26" spans="1:13" x14ac:dyDescent="0.2">
      <c r="A26" s="26" t="s">
        <v>24</v>
      </c>
      <c r="B26" s="27">
        <f>('Raw Data Utilized'!C26-'Raw Data Utilized'!B26)/'Raw Data Utilized'!B26</f>
        <v>-3.1250000000000028E-2</v>
      </c>
      <c r="C26" s="24">
        <f>(1/100)*4.96397018432617</f>
        <v>4.9639701843261705E-2</v>
      </c>
      <c r="D26" s="28">
        <f xml:space="preserve"> ('Raw Data Utilized'!R78-'Raw Data Utilized'!R26)/'Raw Data Utilized'!R26</f>
        <v>3.7908651930178755E-2</v>
      </c>
      <c r="E26" s="24">
        <f>('Raw Data Utilized'!M77-'Raw Data Utilized'!L26)/'Raw Data Utilized'!L26</f>
        <v>-0.43478260869565222</v>
      </c>
      <c r="F26" s="29">
        <f>('Raw Data Utilized'!H26-'Raw Data Utilized'!G26)/'Raw Data Utilized'!G26</f>
        <v>6.3673869767173485E-2</v>
      </c>
      <c r="H26" s="26" t="s">
        <v>24</v>
      </c>
      <c r="I26" s="27">
        <f>('Raw Data Utilized'!D26-'Raw Data Utilized'!C26)/'Raw Data Utilized'!C26</f>
        <v>-0.25806451612903225</v>
      </c>
      <c r="J26" s="27">
        <f>('Raw Data Utilized'!Z26-'Raw Data Utilized'!Y26)/'Raw Data Utilized'!Y26</f>
        <v>0.39781656452325603</v>
      </c>
      <c r="K26" s="34">
        <f>('Raw Data Utilized'!U26-'Raw Data Utilized'!R78)/'Raw Data Utilized'!R78</f>
        <v>3.9703001423078206E-2</v>
      </c>
      <c r="L26" s="28">
        <f>('Raw Data Utilized'!O26-'Raw Data Utilized'!M77)/'Raw Data Utilized'!M77</f>
        <v>-0.23076923076923067</v>
      </c>
      <c r="M26" s="29">
        <f>('Raw Data Utilized'!I26-'Raw Data Utilized'!H26)/'Raw Data Utilized'!H26</f>
        <v>7.2813822284908319E-2</v>
      </c>
    </row>
    <row r="27" spans="1:13" x14ac:dyDescent="0.2">
      <c r="A27" s="26" t="s">
        <v>25</v>
      </c>
      <c r="B27" s="27">
        <f>('Raw Data Utilized'!C27-'Raw Data Utilized'!B27)/'Raw Data Utilized'!B27</f>
        <v>0</v>
      </c>
      <c r="C27" s="24">
        <f>(1/100)*5.28547763824463</f>
        <v>5.2854776382446296E-2</v>
      </c>
      <c r="D27" s="28">
        <f xml:space="preserve"> ('Raw Data Utilized'!R79-'Raw Data Utilized'!R27)/'Raw Data Utilized'!R27</f>
        <v>3.4042343287870848E-2</v>
      </c>
      <c r="E27" s="24">
        <f>('Raw Data Utilized'!M78-'Raw Data Utilized'!L27)/'Raw Data Utilized'!L27</f>
        <v>-7.1428571428571494E-2</v>
      </c>
      <c r="F27" s="29">
        <f>('Raw Data Utilized'!H27-'Raw Data Utilized'!G27)/'Raw Data Utilized'!G27</f>
        <v>8.7561756706738117E-2</v>
      </c>
      <c r="H27" s="26" t="s">
        <v>25</v>
      </c>
      <c r="I27" s="27">
        <f>('Raw Data Utilized'!D27-'Raw Data Utilized'!C27)/'Raw Data Utilized'!C27</f>
        <v>-0.11627906976744182</v>
      </c>
      <c r="J27" s="27">
        <f>('Raw Data Utilized'!Z27-'Raw Data Utilized'!Y27)/'Raw Data Utilized'!Y27</f>
        <v>0.50367406592117792</v>
      </c>
      <c r="K27" s="34">
        <f>('Raw Data Utilized'!U27-'Raw Data Utilized'!R79)/'Raw Data Utilized'!R79</f>
        <v>3.7805442667519104E-2</v>
      </c>
      <c r="L27" s="28">
        <f>('Raw Data Utilized'!O27-'Raw Data Utilized'!M78)/'Raw Data Utilized'!M78</f>
        <v>1.0000000000000004</v>
      </c>
      <c r="M27" s="29">
        <f>('Raw Data Utilized'!I27-'Raw Data Utilized'!H27)/'Raw Data Utilized'!H27</f>
        <v>6.8171056525599294E-2</v>
      </c>
    </row>
    <row r="28" spans="1:13" x14ac:dyDescent="0.2">
      <c r="A28" s="26" t="s">
        <v>26</v>
      </c>
      <c r="B28" s="27">
        <f>('Raw Data Utilized'!C28-'Raw Data Utilized'!B28)/'Raw Data Utilized'!B28</f>
        <v>-7.5000000000000067E-2</v>
      </c>
      <c r="C28" s="24">
        <f>(1/100)*5.29234409332275</f>
        <v>5.2923440933227504E-2</v>
      </c>
      <c r="D28" s="28">
        <f xml:space="preserve"> ('Raw Data Utilized'!R80-'Raw Data Utilized'!R28)/'Raw Data Utilized'!R28</f>
        <v>5.1984744859006934E-2</v>
      </c>
      <c r="E28" s="24">
        <f>('Raw Data Utilized'!M79-'Raw Data Utilized'!L28)/'Raw Data Utilized'!L28</f>
        <v>0.2142857142857145</v>
      </c>
      <c r="F28" s="29">
        <f>('Raw Data Utilized'!H28-'Raw Data Utilized'!G28)/'Raw Data Utilized'!G28</f>
        <v>0.16173421063396615</v>
      </c>
      <c r="H28" s="26" t="s">
        <v>26</v>
      </c>
      <c r="I28" s="27">
        <f>('Raw Data Utilized'!D28-'Raw Data Utilized'!C28)/'Raw Data Utilized'!C28</f>
        <v>-0.27027027027027023</v>
      </c>
      <c r="J28" s="27">
        <f>('Raw Data Utilized'!Z28-'Raw Data Utilized'!Y28)/'Raw Data Utilized'!Y28</f>
        <v>0.70602575942552603</v>
      </c>
      <c r="K28" s="34">
        <f>('Raw Data Utilized'!U28-'Raw Data Utilized'!R80)/'Raw Data Utilized'!R80</f>
        <v>4.3692475558953107E-2</v>
      </c>
      <c r="L28" s="28">
        <f>('Raw Data Utilized'!O28-'Raw Data Utilized'!M79)/'Raw Data Utilized'!M79</f>
        <v>0.17647058823529399</v>
      </c>
      <c r="M28" s="29">
        <f>('Raw Data Utilized'!I28-'Raw Data Utilized'!H28)/'Raw Data Utilized'!H28</f>
        <v>0.13008713646865713</v>
      </c>
    </row>
    <row r="29" spans="1:13" x14ac:dyDescent="0.2">
      <c r="A29" s="26" t="s">
        <v>27</v>
      </c>
      <c r="B29" s="27">
        <f>('Raw Data Utilized'!C29-'Raw Data Utilized'!B29)/'Raw Data Utilized'!B29</f>
        <v>-0.21874999999999997</v>
      </c>
      <c r="C29" s="24">
        <f>(1/100)*5.28547763824463</f>
        <v>5.2854776382446296E-2</v>
      </c>
      <c r="D29" s="28">
        <f xml:space="preserve"> ('Raw Data Utilized'!R81-'Raw Data Utilized'!R29)/'Raw Data Utilized'!R29</f>
        <v>3.4036321593470573E-2</v>
      </c>
      <c r="E29" s="24">
        <f>('Raw Data Utilized'!M80-'Raw Data Utilized'!L29)/'Raw Data Utilized'!L29</f>
        <v>0.91666666666666663</v>
      </c>
      <c r="F29" s="29">
        <f>('Raw Data Utilized'!H29-'Raw Data Utilized'!G29)/'Raw Data Utilized'!G29</f>
        <v>8.2032148925023377E-2</v>
      </c>
      <c r="H29" s="26" t="s">
        <v>27</v>
      </c>
      <c r="I29" s="27">
        <f>('Raw Data Utilized'!D29-'Raw Data Utilized'!C29)/'Raw Data Utilized'!C29</f>
        <v>-0.12000000000000011</v>
      </c>
      <c r="J29" s="27">
        <f>('Raw Data Utilized'!Z29-'Raw Data Utilized'!Y29)/'Raw Data Utilized'!Y29</f>
        <v>0.50367406592117792</v>
      </c>
      <c r="K29" s="34">
        <f>('Raw Data Utilized'!U29-'Raw Data Utilized'!R81)/'Raw Data Utilized'!R81</f>
        <v>2.2285194920433075E-2</v>
      </c>
      <c r="L29" s="28">
        <f>('Raw Data Utilized'!O29-'Raw Data Utilized'!M80)/'Raw Data Utilized'!M80</f>
        <v>-0.30434782608695643</v>
      </c>
      <c r="M29" s="29">
        <f>('Raw Data Utilized'!I29-'Raw Data Utilized'!H29)/'Raw Data Utilized'!H29</f>
        <v>5.9871216474879065E-2</v>
      </c>
    </row>
    <row r="30" spans="1:13" x14ac:dyDescent="0.2">
      <c r="A30" s="26" t="s">
        <v>28</v>
      </c>
      <c r="B30" s="27">
        <f>('Raw Data Utilized'!C30-'Raw Data Utilized'!B30)/'Raw Data Utilized'!B30</f>
        <v>-8.2352941176470656E-2</v>
      </c>
      <c r="C30" s="24">
        <f>(1/100)*5.29234409332275</f>
        <v>5.2923440933227504E-2</v>
      </c>
      <c r="D30" s="28">
        <f xml:space="preserve"> ('Raw Data Utilized'!R82-'Raw Data Utilized'!R30)/'Raw Data Utilized'!R30</f>
        <v>6.8049339929525471E-2</v>
      </c>
      <c r="E30" s="24">
        <f>('Raw Data Utilized'!M81-'Raw Data Utilized'!L30)/'Raw Data Utilized'!L30</f>
        <v>-0.22222222222222229</v>
      </c>
      <c r="F30" s="29">
        <f>('Raw Data Utilized'!H30-'Raw Data Utilized'!G30)/'Raw Data Utilized'!G30</f>
        <v>0.13801397214750621</v>
      </c>
      <c r="H30" s="26" t="s">
        <v>28</v>
      </c>
      <c r="I30" s="27">
        <f>('Raw Data Utilized'!D30-'Raw Data Utilized'!C30)/'Raw Data Utilized'!C30</f>
        <v>-0.33333333333333337</v>
      </c>
      <c r="J30" s="27">
        <f>('Raw Data Utilized'!Z30-'Raw Data Utilized'!Y30)/'Raw Data Utilized'!Y30</f>
        <v>0.70602575942552603</v>
      </c>
      <c r="K30" s="34">
        <f>('Raw Data Utilized'!U30-'Raw Data Utilized'!R82)/'Raw Data Utilized'!R82</f>
        <v>5.6999858242769055E-2</v>
      </c>
      <c r="L30" s="28">
        <f>('Raw Data Utilized'!O30-'Raw Data Utilized'!M81)/'Raw Data Utilized'!M81</f>
        <v>0</v>
      </c>
      <c r="M30" s="29">
        <f>('Raw Data Utilized'!I30-'Raw Data Utilized'!H30)/'Raw Data Utilized'!H30</f>
        <v>0.12547627690611599</v>
      </c>
    </row>
    <row r="31" spans="1:13" x14ac:dyDescent="0.2">
      <c r="A31" s="26" t="s">
        <v>29</v>
      </c>
      <c r="B31" s="27">
        <f>('Raw Data Utilized'!C31-'Raw Data Utilized'!B31)/'Raw Data Utilized'!B31</f>
        <v>-0.19444444444444434</v>
      </c>
      <c r="C31" s="24">
        <f>(1/100)*3.15924882888794</f>
        <v>3.1592488288879401E-2</v>
      </c>
      <c r="D31" s="28">
        <f xml:space="preserve"> ('Raw Data Utilized'!R83-'Raw Data Utilized'!R31)/'Raw Data Utilized'!R31</f>
        <v>6.6147471876799202E-2</v>
      </c>
      <c r="E31" s="24">
        <f>('Raw Data Utilized'!M82-'Raw Data Utilized'!L31)/'Raw Data Utilized'!L31</f>
        <v>0.87499999999999989</v>
      </c>
      <c r="F31" s="29">
        <f>('Raw Data Utilized'!H31-'Raw Data Utilized'!G31)/'Raw Data Utilized'!G31</f>
        <v>0.11117442209364704</v>
      </c>
      <c r="H31" s="26" t="s">
        <v>29</v>
      </c>
      <c r="I31" s="27">
        <f>('Raw Data Utilized'!D31-'Raw Data Utilized'!C31)/'Raw Data Utilized'!C31</f>
        <v>0</v>
      </c>
      <c r="J31" s="27">
        <f>('Raw Data Utilized'!Z31-'Raw Data Utilized'!Y31)/'Raw Data Utilized'!Y31</f>
        <v>1.0865793515132991</v>
      </c>
      <c r="K31" s="34">
        <f>('Raw Data Utilized'!U31-'Raw Data Utilized'!R83)/'Raw Data Utilized'!R83</f>
        <v>3.5907812832604892E-2</v>
      </c>
      <c r="L31" s="28">
        <f>('Raw Data Utilized'!O31-'Raw Data Utilized'!M82)/'Raw Data Utilized'!M82</f>
        <v>-6.6666666666666721E-2</v>
      </c>
      <c r="M31" s="29">
        <f>('Raw Data Utilized'!I31-'Raw Data Utilized'!H31)/'Raw Data Utilized'!H31</f>
        <v>9.3616858780978779E-2</v>
      </c>
    </row>
    <row r="32" spans="1:13" x14ac:dyDescent="0.2">
      <c r="A32" s="26" t="s">
        <v>30</v>
      </c>
      <c r="B32" s="27">
        <f>('Raw Data Utilized'!C32-'Raw Data Utilized'!B32)/'Raw Data Utilized'!B32</f>
        <v>-7.6923076923076997E-2</v>
      </c>
      <c r="C32" s="24">
        <f>(1/100)*3.70337963104248</f>
        <v>3.7033796310424798E-2</v>
      </c>
      <c r="D32" s="28">
        <f xml:space="preserve"> ('Raw Data Utilized'!R84-'Raw Data Utilized'!R32)/'Raw Data Utilized'!R32</f>
        <v>3.0976855756122749E-2</v>
      </c>
      <c r="E32" s="24">
        <f>('Raw Data Utilized'!M83-'Raw Data Utilized'!L32)/'Raw Data Utilized'!L32</f>
        <v>0.41666666666666669</v>
      </c>
      <c r="F32" s="29">
        <f>('Raw Data Utilized'!H32-'Raw Data Utilized'!G32)/'Raw Data Utilized'!G32</f>
        <v>9.1102301714977074E-2</v>
      </c>
      <c r="H32" s="26" t="s">
        <v>30</v>
      </c>
      <c r="I32" s="27">
        <f>('Raw Data Utilized'!D32-'Raw Data Utilized'!C32)/'Raw Data Utilized'!C32</f>
        <v>-0.29166666666666669</v>
      </c>
      <c r="J32" s="27">
        <f>('Raw Data Utilized'!Z32-'Raw Data Utilized'!Y32)/'Raw Data Utilized'!Y32</f>
        <v>0.65303126871004502</v>
      </c>
      <c r="K32" s="34">
        <f>('Raw Data Utilized'!U32-'Raw Data Utilized'!R84)/'Raw Data Utilized'!R84</f>
        <v>4.5811731048793956E-2</v>
      </c>
      <c r="L32" s="28">
        <f>('Raw Data Utilized'!O32-'Raw Data Utilized'!M83)/'Raw Data Utilized'!M83</f>
        <v>5.8823529411764761E-2</v>
      </c>
      <c r="M32" s="29">
        <f>('Raw Data Utilized'!I32-'Raw Data Utilized'!H32)/'Raw Data Utilized'!H32</f>
        <v>6.3570527885856154E-2</v>
      </c>
    </row>
    <row r="33" spans="1:13" x14ac:dyDescent="0.2">
      <c r="A33" s="26" t="s">
        <v>31</v>
      </c>
      <c r="B33" s="27">
        <f>('Raw Data Utilized'!C33-'Raw Data Utilized'!B33)/'Raw Data Utilized'!B33</f>
        <v>-9.1954022988505676E-2</v>
      </c>
      <c r="C33" s="24">
        <f>(1/100)*5.29234409332275</f>
        <v>5.2923440933227504E-2</v>
      </c>
      <c r="D33" s="28">
        <f xml:space="preserve"> ('Raw Data Utilized'!R85-'Raw Data Utilized'!R33)/'Raw Data Utilized'!R33</f>
        <v>3.8766348367008763E-2</v>
      </c>
      <c r="E33" s="24">
        <f>('Raw Data Utilized'!M84-'Raw Data Utilized'!L33)/'Raw Data Utilized'!L33</f>
        <v>1.6</v>
      </c>
      <c r="F33" s="29">
        <f>('Raw Data Utilized'!H33-'Raw Data Utilized'!G33)/'Raw Data Utilized'!G33</f>
        <v>9.6380561128349293E-2</v>
      </c>
      <c r="H33" s="26" t="s">
        <v>31</v>
      </c>
      <c r="I33" s="27">
        <f>('Raw Data Utilized'!D33-'Raw Data Utilized'!C33)/'Raw Data Utilized'!C33</f>
        <v>-0.25316455696202539</v>
      </c>
      <c r="J33" s="27">
        <f>('Raw Data Utilized'!Z33-'Raw Data Utilized'!Y33)/'Raw Data Utilized'!Y33</f>
        <v>0.70602575942552603</v>
      </c>
      <c r="K33" s="34">
        <f>('Raw Data Utilized'!U33-'Raw Data Utilized'!R85)/'Raw Data Utilized'!R85</f>
        <v>5.8337778450441351E-2</v>
      </c>
      <c r="L33" s="28">
        <f>('Raw Data Utilized'!O33-'Raw Data Utilized'!M84)/'Raw Data Utilized'!M84</f>
        <v>-0.61538461538461542</v>
      </c>
      <c r="M33" s="29">
        <f>('Raw Data Utilized'!I33-'Raw Data Utilized'!H33)/'Raw Data Utilized'!H33</f>
        <v>8.5129438662506843E-2</v>
      </c>
    </row>
    <row r="34" spans="1:13" x14ac:dyDescent="0.2">
      <c r="A34" s="26" t="s">
        <v>32</v>
      </c>
      <c r="B34" s="27">
        <f>('Raw Data Utilized'!C34-'Raw Data Utilized'!B34)/'Raw Data Utilized'!B34</f>
        <v>-0.12499999999999996</v>
      </c>
      <c r="C34" s="24">
        <f>(1/100)*3.70337963104248</f>
        <v>3.7033796310424798E-2</v>
      </c>
      <c r="D34" s="28">
        <f xml:space="preserve"> ('Raw Data Utilized'!R86-'Raw Data Utilized'!R34)/'Raw Data Utilized'!R34</f>
        <v>3.5697718646356326E-2</v>
      </c>
      <c r="E34" s="24">
        <f>('Raw Data Utilized'!M85-'Raw Data Utilized'!L34)/'Raw Data Utilized'!L34</f>
        <v>1.285714285714286</v>
      </c>
      <c r="F34" s="29">
        <f>('Raw Data Utilized'!H34-'Raw Data Utilized'!G34)/'Raw Data Utilized'!G34</f>
        <v>7.2873963589812296E-2</v>
      </c>
      <c r="H34" s="26" t="s">
        <v>32</v>
      </c>
      <c r="I34" s="27">
        <f>('Raw Data Utilized'!D34-'Raw Data Utilized'!C34)/'Raw Data Utilized'!C34</f>
        <v>-0.31168831168831168</v>
      </c>
      <c r="J34" s="27">
        <f>('Raw Data Utilized'!Z34-'Raw Data Utilized'!Y34)/'Raw Data Utilized'!Y34</f>
        <v>0.65303126871004502</v>
      </c>
      <c r="K34" s="34">
        <f>('Raw Data Utilized'!U34-'Raw Data Utilized'!R86)/'Raw Data Utilized'!R86</f>
        <v>3.1836577821907276E-2</v>
      </c>
      <c r="L34" s="28">
        <f>('Raw Data Utilized'!O34-'Raw Data Utilized'!M85)/'Raw Data Utilized'!M85</f>
        <v>-0.12500000000000011</v>
      </c>
      <c r="M34" s="29">
        <f>('Raw Data Utilized'!I34-'Raw Data Utilized'!H34)/'Raw Data Utilized'!H34</f>
        <v>5.8306254908109097E-2</v>
      </c>
    </row>
    <row r="35" spans="1:13" x14ac:dyDescent="0.2">
      <c r="A35" s="26" t="s">
        <v>33</v>
      </c>
      <c r="B35" s="27">
        <f>('Raw Data Utilized'!C35-'Raw Data Utilized'!B35)/'Raw Data Utilized'!B35</f>
        <v>-0.22033898305084743</v>
      </c>
      <c r="C35" s="24">
        <f>(1/100)*4.06862497329712</f>
        <v>4.0686249732971198E-2</v>
      </c>
      <c r="D35" s="28">
        <f xml:space="preserve"> ('Raw Data Utilized'!R87-'Raw Data Utilized'!R35)/'Raw Data Utilized'!R35</f>
        <v>4.0612896646887019E-2</v>
      </c>
      <c r="E35" s="24">
        <f>('Raw Data Utilized'!M86-'Raw Data Utilized'!L35)/'Raw Data Utilized'!L35</f>
        <v>-0.35</v>
      </c>
      <c r="F35" s="29">
        <f>('Raw Data Utilized'!H35-'Raw Data Utilized'!G35)/'Raw Data Utilized'!G35</f>
        <v>0.12642331682540792</v>
      </c>
      <c r="H35" s="26" t="s">
        <v>33</v>
      </c>
      <c r="I35" s="27">
        <f>('Raw Data Utilized'!D35-'Raw Data Utilized'!C35)/'Raw Data Utilized'!C35</f>
        <v>-0.15217391304347824</v>
      </c>
      <c r="J35" s="27">
        <f>('Raw Data Utilized'!Z35-'Raw Data Utilized'!Y35)/'Raw Data Utilized'!Y35</f>
        <v>0.9507150579693584</v>
      </c>
      <c r="K35" s="34">
        <f>('Raw Data Utilized'!U35-'Raw Data Utilized'!R87)/'Raw Data Utilized'!R87</f>
        <v>4.741567323031548E-2</v>
      </c>
      <c r="L35" s="28">
        <f>('Raw Data Utilized'!O35-'Raw Data Utilized'!M86)/'Raw Data Utilized'!M86</f>
        <v>-7.6923076923076983E-2</v>
      </c>
      <c r="M35" s="29">
        <f>('Raw Data Utilized'!I35-'Raw Data Utilized'!H35)/'Raw Data Utilized'!H35</f>
        <v>0.1274534151849811</v>
      </c>
    </row>
    <row r="36" spans="1:13" x14ac:dyDescent="0.2">
      <c r="A36" s="26" t="s">
        <v>34</v>
      </c>
      <c r="B36" s="27">
        <f>('Raw Data Utilized'!C36-'Raw Data Utilized'!B36)/'Raw Data Utilized'!B36</f>
        <v>-0.11111111111111106</v>
      </c>
      <c r="C36" s="24">
        <f>(1/100)*5.28547763824463</f>
        <v>5.2854776382446296E-2</v>
      </c>
      <c r="D36" s="28">
        <f xml:space="preserve"> ('Raw Data Utilized'!R88-'Raw Data Utilized'!R36)/'Raw Data Utilized'!R36</f>
        <v>6.7566571640096107E-2</v>
      </c>
      <c r="E36" s="24">
        <f>('Raw Data Utilized'!M87-'Raw Data Utilized'!L36)/'Raw Data Utilized'!L36</f>
        <v>0.12500000000000011</v>
      </c>
      <c r="F36" s="29">
        <f>('Raw Data Utilized'!H36-'Raw Data Utilized'!G36)/'Raw Data Utilized'!G36</f>
        <v>4.2034180296783824E-2</v>
      </c>
      <c r="H36" s="26" t="s">
        <v>34</v>
      </c>
      <c r="I36" s="27">
        <f>('Raw Data Utilized'!D36-'Raw Data Utilized'!C36)/'Raw Data Utilized'!C36</f>
        <v>-0.22500000000000003</v>
      </c>
      <c r="J36" s="27">
        <f>('Raw Data Utilized'!Z36-'Raw Data Utilized'!Y36)/'Raw Data Utilized'!Y36</f>
        <v>0.50367406592117792</v>
      </c>
      <c r="K36" s="34">
        <f>('Raw Data Utilized'!U36-'Raw Data Utilized'!R88)/'Raw Data Utilized'!R88</f>
        <v>4.1345226047868916E-2</v>
      </c>
      <c r="L36" s="28">
        <f>('Raw Data Utilized'!O36-'Raw Data Utilized'!M87)/'Raw Data Utilized'!M87</f>
        <v>-0.2592592592592593</v>
      </c>
      <c r="M36" s="29">
        <f>('Raw Data Utilized'!I36-'Raw Data Utilized'!H36)/'Raw Data Utilized'!H36</f>
        <v>4.7190817768072726E-2</v>
      </c>
    </row>
    <row r="37" spans="1:13" x14ac:dyDescent="0.2">
      <c r="A37" s="26" t="s">
        <v>35</v>
      </c>
      <c r="B37" s="27">
        <f>('Raw Data Utilized'!C37-'Raw Data Utilized'!B37)/'Raw Data Utilized'!B37</f>
        <v>-1.8867924528301903E-2</v>
      </c>
      <c r="C37" s="24">
        <f>(1/100)*4.86745834350586</f>
        <v>4.8674583435058601E-2</v>
      </c>
      <c r="D37" s="28">
        <f xml:space="preserve"> ('Raw Data Utilized'!R89-'Raw Data Utilized'!R37)/'Raw Data Utilized'!R37</f>
        <v>3.3614749614943047E-2</v>
      </c>
      <c r="E37" s="24">
        <f>('Raw Data Utilized'!M88-'Raw Data Utilized'!L37)/'Raw Data Utilized'!L37</f>
        <v>-0.19999999999999996</v>
      </c>
      <c r="F37" s="29">
        <f>('Raw Data Utilized'!H37-'Raw Data Utilized'!G37)/'Raw Data Utilized'!G37</f>
        <v>8.572853596863618E-2</v>
      </c>
      <c r="H37" s="26" t="s">
        <v>35</v>
      </c>
      <c r="I37" s="27">
        <f>('Raw Data Utilized'!D37-'Raw Data Utilized'!C37)/'Raw Data Utilized'!C37</f>
        <v>-0.1730769230769231</v>
      </c>
      <c r="J37" s="27">
        <f>('Raw Data Utilized'!Z37-'Raw Data Utilized'!Y37)/'Raw Data Utilized'!Y37</f>
        <v>0.61306549893218909</v>
      </c>
      <c r="K37" s="34">
        <f>('Raw Data Utilized'!U37-'Raw Data Utilized'!R89)/'Raw Data Utilized'!R89</f>
        <v>4.0962978651690858E-2</v>
      </c>
      <c r="L37" s="28">
        <f>('Raw Data Utilized'!O37-'Raw Data Utilized'!M88)/'Raw Data Utilized'!M88</f>
        <v>1.25</v>
      </c>
      <c r="M37" s="29">
        <f>('Raw Data Utilized'!I37-'Raw Data Utilized'!H37)/'Raw Data Utilized'!H37</f>
        <v>6.5674910528283739E-2</v>
      </c>
    </row>
    <row r="38" spans="1:13" x14ac:dyDescent="0.2">
      <c r="A38" s="26" t="s">
        <v>36</v>
      </c>
      <c r="B38" s="27">
        <f>('Raw Data Utilized'!C38-'Raw Data Utilized'!B38)/'Raw Data Utilized'!B38</f>
        <v>-0.15909090909090909</v>
      </c>
      <c r="C38" s="24">
        <f>(1/100)*4.58164215087891</f>
        <v>4.5816421508789097E-2</v>
      </c>
      <c r="D38" s="28">
        <f xml:space="preserve"> ('Raw Data Utilized'!R90-'Raw Data Utilized'!R38)/'Raw Data Utilized'!R38</f>
        <v>4.8975789727194671E-2</v>
      </c>
      <c r="E38" s="24">
        <f>('Raw Data Utilized'!M89-'Raw Data Utilized'!L38)/'Raw Data Utilized'!L38</f>
        <v>0.10000000000000009</v>
      </c>
      <c r="F38" s="29">
        <f>('Raw Data Utilized'!H38-'Raw Data Utilized'!G38)/'Raw Data Utilized'!G38</f>
        <v>7.0226848217427792E-2</v>
      </c>
      <c r="H38" s="26" t="s">
        <v>36</v>
      </c>
      <c r="I38" s="27">
        <f>('Raw Data Utilized'!D38-'Raw Data Utilized'!C38)/'Raw Data Utilized'!C38</f>
        <v>-0.27027027027027023</v>
      </c>
      <c r="J38" s="27">
        <f>('Raw Data Utilized'!Z38-'Raw Data Utilized'!Y38)/'Raw Data Utilized'!Y38</f>
        <v>0.70083989009616587</v>
      </c>
      <c r="K38" s="34">
        <f>('Raw Data Utilized'!U38-'Raw Data Utilized'!R90)/'Raw Data Utilized'!R90</f>
        <v>6.0891728649233368E-2</v>
      </c>
      <c r="L38" s="28">
        <f>('Raw Data Utilized'!O38-'Raw Data Utilized'!M89)/'Raw Data Utilized'!M89</f>
        <v>-0.18181818181818185</v>
      </c>
      <c r="M38" s="29">
        <f>('Raw Data Utilized'!I38-'Raw Data Utilized'!H38)/'Raw Data Utilized'!H38</f>
        <v>8.5050682618675738E-2</v>
      </c>
    </row>
    <row r="39" spans="1:13" x14ac:dyDescent="0.2">
      <c r="A39" s="26" t="s">
        <v>37</v>
      </c>
      <c r="B39" s="27">
        <f>('Raw Data Utilized'!C39-'Raw Data Utilized'!B39)/'Raw Data Utilized'!B39</f>
        <v>-9.6774193548387066E-2</v>
      </c>
      <c r="C39" s="24">
        <f>(1/100)*4.28769588470459</f>
        <v>4.2876958847045898E-2</v>
      </c>
      <c r="D39" s="28">
        <f xml:space="preserve"> ('Raw Data Utilized'!R91-'Raw Data Utilized'!R39)/'Raw Data Utilized'!R39</f>
        <v>3.6337653449076843E-2</v>
      </c>
      <c r="E39" s="24">
        <f>('Raw Data Utilized'!M90-'Raw Data Utilized'!L39)/'Raw Data Utilized'!L39</f>
        <v>0.74999999999999978</v>
      </c>
      <c r="F39" s="29">
        <f>('Raw Data Utilized'!H39-'Raw Data Utilized'!G39)/'Raw Data Utilized'!G39</f>
        <v>0.11325068143849468</v>
      </c>
      <c r="H39" s="26" t="s">
        <v>37</v>
      </c>
      <c r="I39" s="27">
        <f>('Raw Data Utilized'!D39-'Raw Data Utilized'!C39)/'Raw Data Utilized'!C39</f>
        <v>-0.24999999999999997</v>
      </c>
      <c r="J39" s="27">
        <f>('Raw Data Utilized'!Z39-'Raw Data Utilized'!Y39)/'Raw Data Utilized'!Y39</f>
        <v>0.69829402965986243</v>
      </c>
      <c r="K39" s="34">
        <f>('Raw Data Utilized'!U39-'Raw Data Utilized'!R91)/'Raw Data Utilized'!R91</f>
        <v>5.0901640808566691E-2</v>
      </c>
      <c r="L39" s="28">
        <f>('Raw Data Utilized'!O39-'Raw Data Utilized'!M90)/'Raw Data Utilized'!M90</f>
        <v>0.85714285714285732</v>
      </c>
      <c r="M39" s="29">
        <f>('Raw Data Utilized'!I39-'Raw Data Utilized'!H39)/'Raw Data Utilized'!H39</f>
        <v>7.4553089540057391E-2</v>
      </c>
    </row>
    <row r="40" spans="1:13" x14ac:dyDescent="0.2">
      <c r="A40" s="26" t="s">
        <v>38</v>
      </c>
      <c r="B40" s="27">
        <f>('Raw Data Utilized'!C40-'Raw Data Utilized'!B40)/'Raw Data Utilized'!B40</f>
        <v>-5.4794520547945071E-2</v>
      </c>
      <c r="C40" s="24">
        <f>(1/100)*3.70337963104248</f>
        <v>3.7033796310424798E-2</v>
      </c>
      <c r="D40" s="28">
        <f xml:space="preserve"> ('Raw Data Utilized'!R92-'Raw Data Utilized'!R40)/'Raw Data Utilized'!R40</f>
        <v>3.6719118069751429E-2</v>
      </c>
      <c r="E40" s="24">
        <f>('Raw Data Utilized'!M91-'Raw Data Utilized'!L40)/'Raw Data Utilized'!L40</f>
        <v>-0.24999999999999994</v>
      </c>
      <c r="F40" s="29">
        <f>('Raw Data Utilized'!H40-'Raw Data Utilized'!G40)/'Raw Data Utilized'!G40</f>
        <v>8.4378319970216747E-2</v>
      </c>
      <c r="H40" s="26" t="s">
        <v>38</v>
      </c>
      <c r="I40" s="27">
        <f>('Raw Data Utilized'!D40-'Raw Data Utilized'!C40)/'Raw Data Utilized'!C40</f>
        <v>-0.21739130434782616</v>
      </c>
      <c r="J40" s="27">
        <f>('Raw Data Utilized'!Z40-'Raw Data Utilized'!Y40)/'Raw Data Utilized'!Y40</f>
        <v>0.65303126871004502</v>
      </c>
      <c r="K40" s="34">
        <f>('Raw Data Utilized'!U40-'Raw Data Utilized'!R92)/'Raw Data Utilized'!R92</f>
        <v>4.4621816872308172E-2</v>
      </c>
      <c r="L40" s="28">
        <f>('Raw Data Utilized'!O40-'Raw Data Utilized'!M91)/'Raw Data Utilized'!M91</f>
        <v>-0.11111111111111108</v>
      </c>
      <c r="M40" s="29">
        <f>('Raw Data Utilized'!I40-'Raw Data Utilized'!H40)/'Raw Data Utilized'!H40</f>
        <v>5.6924423156634277E-2</v>
      </c>
    </row>
    <row r="41" spans="1:13" x14ac:dyDescent="0.2">
      <c r="A41" s="26" t="s">
        <v>39</v>
      </c>
      <c r="B41" s="27">
        <f>('Raw Data Utilized'!C41-'Raw Data Utilized'!B41)/'Raw Data Utilized'!B41</f>
        <v>-0.18055555555555552</v>
      </c>
      <c r="C41" s="24">
        <f>(1/100)*3.15924882888794</f>
        <v>3.1592488288879401E-2</v>
      </c>
      <c r="D41" s="28">
        <f xml:space="preserve"> ('Raw Data Utilized'!R93-'Raw Data Utilized'!R41)/'Raw Data Utilized'!R41</f>
        <v>6.3474392886761613E-2</v>
      </c>
      <c r="E41" s="24">
        <f>('Raw Data Utilized'!M92-'Raw Data Utilized'!L41)/'Raw Data Utilized'!L41</f>
        <v>1.1249999999999998</v>
      </c>
      <c r="F41" s="29">
        <f>('Raw Data Utilized'!H41-'Raw Data Utilized'!G41)/'Raw Data Utilized'!G41</f>
        <v>0.10674925018190853</v>
      </c>
      <c r="H41" s="26" t="s">
        <v>39</v>
      </c>
      <c r="I41" s="27">
        <f>('Raw Data Utilized'!D41-'Raw Data Utilized'!C41)/'Raw Data Utilized'!C41</f>
        <v>-0.28813559322033888</v>
      </c>
      <c r="J41" s="27">
        <f>('Raw Data Utilized'!Z41-'Raw Data Utilized'!Y41)/'Raw Data Utilized'!Y41</f>
        <v>1.0865793515132991</v>
      </c>
      <c r="K41" s="34">
        <f>('Raw Data Utilized'!U41-'Raw Data Utilized'!R93)/'Raw Data Utilized'!R93</f>
        <v>3.8093672272241162E-2</v>
      </c>
      <c r="L41" s="28">
        <f>('Raw Data Utilized'!O41-'Raw Data Utilized'!M92)/'Raw Data Utilized'!M92</f>
        <v>-0.29411764705882354</v>
      </c>
      <c r="M41" s="29">
        <f>('Raw Data Utilized'!I41-'Raw Data Utilized'!H41)/'Raw Data Utilized'!H41</f>
        <v>7.7434976427952926E-2</v>
      </c>
    </row>
    <row r="42" spans="1:13" x14ac:dyDescent="0.2">
      <c r="A42" s="26" t="s">
        <v>40</v>
      </c>
      <c r="B42" s="27">
        <f>('Raw Data Utilized'!C42-'Raw Data Utilized'!B42)/'Raw Data Utilized'!B42</f>
        <v>-0.15094339622641509</v>
      </c>
      <c r="C42" s="24">
        <f>(1/100)*4.06862497329712</f>
        <v>4.0686249732971198E-2</v>
      </c>
      <c r="D42" s="28">
        <f xml:space="preserve"> ('Raw Data Utilized'!R94-'Raw Data Utilized'!R42)/'Raw Data Utilized'!R42</f>
        <v>3.752424036585051E-2</v>
      </c>
      <c r="E42" s="24">
        <f>('Raw Data Utilized'!M93-'Raw Data Utilized'!L42)/'Raw Data Utilized'!L42</f>
        <v>-0.16666666666666669</v>
      </c>
      <c r="F42" s="29">
        <f>('Raw Data Utilized'!H42-'Raw Data Utilized'!G42)/'Raw Data Utilized'!G42</f>
        <v>8.9584622017282428E-2</v>
      </c>
      <c r="H42" s="26" t="s">
        <v>40</v>
      </c>
      <c r="I42" s="27">
        <f>('Raw Data Utilized'!D42-'Raw Data Utilized'!C42)/'Raw Data Utilized'!C42</f>
        <v>-0.22222222222222213</v>
      </c>
      <c r="J42" s="27">
        <f>('Raw Data Utilized'!Z42-'Raw Data Utilized'!Y42)/'Raw Data Utilized'!Y42</f>
        <v>0.9507150579693584</v>
      </c>
      <c r="K42" s="34">
        <f>('Raw Data Utilized'!U42-'Raw Data Utilized'!R94)/'Raw Data Utilized'!R94</f>
        <v>4.5720775473165151E-2</v>
      </c>
      <c r="L42" s="28">
        <f>('Raw Data Utilized'!O42-'Raw Data Utilized'!M93)/'Raw Data Utilized'!M93</f>
        <v>0.20000000000000004</v>
      </c>
      <c r="M42" s="29">
        <f>('Raw Data Utilized'!I42-'Raw Data Utilized'!H42)/'Raw Data Utilized'!H42</f>
        <v>0.12798854257611403</v>
      </c>
    </row>
    <row r="43" spans="1:13" x14ac:dyDescent="0.2">
      <c r="A43" s="26" t="s">
        <v>41</v>
      </c>
      <c r="B43" s="27">
        <f>('Raw Data Utilized'!C43-'Raw Data Utilized'!B43)/'Raw Data Utilized'!B43</f>
        <v>-6.4516129032258007E-2</v>
      </c>
      <c r="C43" s="24">
        <f>(1/100)*5.28547763824463</f>
        <v>5.2854776382446296E-2</v>
      </c>
      <c r="D43" s="28">
        <f xml:space="preserve"> ('Raw Data Utilized'!R95-'Raw Data Utilized'!R43)/'Raw Data Utilized'!R43</f>
        <v>4.4083014923954965E-2</v>
      </c>
      <c r="E43" s="24">
        <f>('Raw Data Utilized'!M94-'Raw Data Utilized'!L43)/'Raw Data Utilized'!L43</f>
        <v>0.33333333333333348</v>
      </c>
      <c r="F43" s="29">
        <f>('Raw Data Utilized'!H43-'Raw Data Utilized'!G43)/'Raw Data Utilized'!G43</f>
        <v>0.10962315693320579</v>
      </c>
      <c r="H43" s="26" t="s">
        <v>41</v>
      </c>
      <c r="I43" s="27">
        <f>('Raw Data Utilized'!D43-'Raw Data Utilized'!C43)/'Raw Data Utilized'!C43</f>
        <v>-3.4482758620689682E-2</v>
      </c>
      <c r="J43" s="27">
        <f>('Raw Data Utilized'!Z43-'Raw Data Utilized'!Y43)/'Raw Data Utilized'!Y43</f>
        <v>0.50367406592117792</v>
      </c>
      <c r="K43" s="34">
        <f>('Raw Data Utilized'!U43-'Raw Data Utilized'!R95)/'Raw Data Utilized'!R95</f>
        <v>2.0672115962754093E-2</v>
      </c>
      <c r="L43" s="28">
        <f>('Raw Data Utilized'!O43-'Raw Data Utilized'!M94)/'Raw Data Utilized'!M94</f>
        <v>0.37500000000000006</v>
      </c>
      <c r="M43" s="29">
        <f>('Raw Data Utilized'!I43-'Raw Data Utilized'!H43)/'Raw Data Utilized'!H43</f>
        <v>8.0868876394023168E-2</v>
      </c>
    </row>
    <row r="44" spans="1:13" x14ac:dyDescent="0.2">
      <c r="A44" s="26" t="s">
        <v>42</v>
      </c>
      <c r="B44" s="27">
        <f>('Raw Data Utilized'!C44-'Raw Data Utilized'!B44)/'Raw Data Utilized'!B44</f>
        <v>-3.9215686274509706E-2</v>
      </c>
      <c r="C44" s="24">
        <f>(1/100)*4.96397018432617</f>
        <v>4.9639701843261705E-2</v>
      </c>
      <c r="D44" s="28">
        <f xml:space="preserve"> ('Raw Data Utilized'!R96-'Raw Data Utilized'!R44)/'Raw Data Utilized'!R44</f>
        <v>3.9610081940278791E-2</v>
      </c>
      <c r="E44" s="24">
        <f>('Raw Data Utilized'!M95-'Raw Data Utilized'!L44)/'Raw Data Utilized'!L44</f>
        <v>-0.11111111111111108</v>
      </c>
      <c r="F44" s="29">
        <f>('Raw Data Utilized'!H44-'Raw Data Utilized'!G44)/'Raw Data Utilized'!G44</f>
        <v>9.8905291846468318E-2</v>
      </c>
      <c r="H44" s="26" t="s">
        <v>42</v>
      </c>
      <c r="I44" s="27">
        <f>('Raw Data Utilized'!D44-'Raw Data Utilized'!C44)/'Raw Data Utilized'!C44</f>
        <v>-0.2857142857142857</v>
      </c>
      <c r="J44" s="27">
        <f>('Raw Data Utilized'!Z44-'Raw Data Utilized'!Y44)/'Raw Data Utilized'!Y44</f>
        <v>0.39781656452325603</v>
      </c>
      <c r="K44" s="34">
        <f>('Raw Data Utilized'!U44-'Raw Data Utilized'!R96)/'Raw Data Utilized'!R96</f>
        <v>5.3718878347304821E-2</v>
      </c>
      <c r="L44" s="28">
        <f>('Raw Data Utilized'!O44-'Raw Data Utilized'!M95)/'Raw Data Utilized'!M95</f>
        <v>0.12499999999999997</v>
      </c>
      <c r="M44" s="29">
        <f>('Raw Data Utilized'!I44-'Raw Data Utilized'!H44)/'Raw Data Utilized'!H44</f>
        <v>0.13123129577883963</v>
      </c>
    </row>
    <row r="45" spans="1:13" x14ac:dyDescent="0.2">
      <c r="A45" s="26" t="s">
        <v>43</v>
      </c>
      <c r="B45" s="27">
        <f>('Raw Data Utilized'!C45-'Raw Data Utilized'!B45)/'Raw Data Utilized'!B45</f>
        <v>-4.4117647058823567E-2</v>
      </c>
      <c r="C45" s="24">
        <f>(1/100)*4.58164215087891</f>
        <v>4.5816421508789097E-2</v>
      </c>
      <c r="D45" s="28">
        <f xml:space="preserve"> ('Raw Data Utilized'!R97-'Raw Data Utilized'!R45)/'Raw Data Utilized'!R45</f>
        <v>5.2074682176347406E-2</v>
      </c>
      <c r="E45" s="24">
        <f>('Raw Data Utilized'!M96-'Raw Data Utilized'!L45)/'Raw Data Utilized'!L45</f>
        <v>0.16666666666666669</v>
      </c>
      <c r="F45" s="29">
        <f>('Raw Data Utilized'!H45-'Raw Data Utilized'!G45)/'Raw Data Utilized'!G45</f>
        <v>0.10680200165084607</v>
      </c>
      <c r="H45" s="26" t="s">
        <v>43</v>
      </c>
      <c r="I45" s="27">
        <f>('Raw Data Utilized'!D45-'Raw Data Utilized'!C45)/'Raw Data Utilized'!C45</f>
        <v>-0.26153846153846155</v>
      </c>
      <c r="J45" s="27">
        <f>('Raw Data Utilized'!Z45-'Raw Data Utilized'!Y45)/'Raw Data Utilized'!Y45</f>
        <v>0.70083989009616587</v>
      </c>
      <c r="K45" s="34">
        <f>('Raw Data Utilized'!U45-'Raw Data Utilized'!R97)/'Raw Data Utilized'!R97</f>
        <v>6.3884229498341785E-2</v>
      </c>
      <c r="L45" s="28">
        <f>('Raw Data Utilized'!O45-'Raw Data Utilized'!M96)/'Raw Data Utilized'!M96</f>
        <v>-4.7619047619047658E-2</v>
      </c>
      <c r="M45" s="29">
        <f>('Raw Data Utilized'!I45-'Raw Data Utilized'!H45)/'Raw Data Utilized'!H45</f>
        <v>0.10641636660956842</v>
      </c>
    </row>
    <row r="46" spans="1:13" x14ac:dyDescent="0.2">
      <c r="A46" s="26" t="s">
        <v>44</v>
      </c>
      <c r="B46" s="27">
        <f>('Raw Data Utilized'!C46-'Raw Data Utilized'!B46)/'Raw Data Utilized'!B46</f>
        <v>-0.12903225806451613</v>
      </c>
      <c r="C46" s="24">
        <f>(1/100)*5.29234409332275</f>
        <v>5.2923440933227504E-2</v>
      </c>
      <c r="D46" s="28">
        <f xml:space="preserve"> ('Raw Data Utilized'!R98-'Raw Data Utilized'!R46)/'Raw Data Utilized'!R46</f>
        <v>3.7464688148112053E-2</v>
      </c>
      <c r="E46" s="24">
        <f>('Raw Data Utilized'!M97-'Raw Data Utilized'!L46)/'Raw Data Utilized'!L46</f>
        <v>-0.25000000000000006</v>
      </c>
      <c r="F46" s="29">
        <f>('Raw Data Utilized'!H46-'Raw Data Utilized'!G46)/'Raw Data Utilized'!G46</f>
        <v>0.16763360645713588</v>
      </c>
      <c r="H46" s="26" t="s">
        <v>44</v>
      </c>
      <c r="I46" s="27">
        <f>('Raw Data Utilized'!D46-'Raw Data Utilized'!C46)/'Raw Data Utilized'!C46</f>
        <v>-0.18518518518518523</v>
      </c>
      <c r="J46" s="27">
        <f>('Raw Data Utilized'!Z46-'Raw Data Utilized'!Y46)/'Raw Data Utilized'!Y46</f>
        <v>0.70602575942552603</v>
      </c>
      <c r="K46" s="34">
        <f>('Raw Data Utilized'!U46-'Raw Data Utilized'!R98)/'Raw Data Utilized'!R98</f>
        <v>4.8663856928720418E-2</v>
      </c>
      <c r="L46" s="28">
        <f>('Raw Data Utilized'!O46-'Raw Data Utilized'!M97)/'Raw Data Utilized'!M97</f>
        <v>-0.16666666666666663</v>
      </c>
      <c r="M46" s="29">
        <f>('Raw Data Utilized'!I46-'Raw Data Utilized'!H46)/'Raw Data Utilized'!H46</f>
        <v>0.1099108270648342</v>
      </c>
    </row>
    <row r="47" spans="1:13" x14ac:dyDescent="0.2">
      <c r="A47" s="26" t="s">
        <v>45</v>
      </c>
      <c r="B47" s="27">
        <f>('Raw Data Utilized'!C47-'Raw Data Utilized'!B47)/'Raw Data Utilized'!B47</f>
        <v>-3.1250000000000028E-2</v>
      </c>
      <c r="C47" s="24">
        <f>(1/100)*3.15924882888794</f>
        <v>3.1592488288879401E-2</v>
      </c>
      <c r="D47" s="28">
        <f xml:space="preserve"> ('Raw Data Utilized'!R99-'Raw Data Utilized'!R47)/'Raw Data Utilized'!R47</f>
        <v>2.7691745570491023E-2</v>
      </c>
      <c r="E47" s="24">
        <f>('Raw Data Utilized'!M98-'Raw Data Utilized'!L47)/'Raw Data Utilized'!L47</f>
        <v>0</v>
      </c>
      <c r="F47" s="29">
        <f>('Raw Data Utilized'!H47-'Raw Data Utilized'!G47)/'Raw Data Utilized'!G47</f>
        <v>8.4735455815022356E-2</v>
      </c>
      <c r="H47" s="26" t="s">
        <v>45</v>
      </c>
      <c r="I47" s="27">
        <f>('Raw Data Utilized'!D47-'Raw Data Utilized'!C47)/'Raw Data Utilized'!C47</f>
        <v>-3.2258064516129059E-2</v>
      </c>
      <c r="J47" s="27">
        <f>('Raw Data Utilized'!Z47-'Raw Data Utilized'!Y47)/'Raw Data Utilized'!Y47</f>
        <v>1.0865793515132991</v>
      </c>
      <c r="K47" s="34">
        <f>('Raw Data Utilized'!U47-'Raw Data Utilized'!R99)/'Raw Data Utilized'!R99</f>
        <v>4.5599991111654414E-2</v>
      </c>
      <c r="L47" s="28">
        <f>('Raw Data Utilized'!O47-'Raw Data Utilized'!M98)/'Raw Data Utilized'!M98</f>
        <v>-0.4</v>
      </c>
      <c r="M47" s="29">
        <f>('Raw Data Utilized'!I47-'Raw Data Utilized'!H47)/'Raw Data Utilized'!H47</f>
        <v>9.3334028655984766E-2</v>
      </c>
    </row>
    <row r="48" spans="1:13" x14ac:dyDescent="0.2">
      <c r="A48" s="26" t="s">
        <v>46</v>
      </c>
      <c r="B48" s="27">
        <f>('Raw Data Utilized'!C48-'Raw Data Utilized'!B48)/'Raw Data Utilized'!B48</f>
        <v>-0.18867924528301891</v>
      </c>
      <c r="C48" s="24">
        <f>(1/100)*4.06862497329712</f>
        <v>4.0686249732971198E-2</v>
      </c>
      <c r="D48" s="28">
        <f xml:space="preserve"> ('Raw Data Utilized'!R100-'Raw Data Utilized'!R48)/'Raw Data Utilized'!R48</f>
        <v>3.0892291007631318E-2</v>
      </c>
      <c r="E48" s="24">
        <f>('Raw Data Utilized'!M99-'Raw Data Utilized'!L48)/'Raw Data Utilized'!L48</f>
        <v>0.2142857142857145</v>
      </c>
      <c r="F48" s="29">
        <f>('Raw Data Utilized'!H48-'Raw Data Utilized'!G48)/'Raw Data Utilized'!G48</f>
        <v>7.5695682234809797E-2</v>
      </c>
      <c r="H48" s="26" t="s">
        <v>46</v>
      </c>
      <c r="I48" s="27">
        <f>('Raw Data Utilized'!D48-'Raw Data Utilized'!C48)/'Raw Data Utilized'!C48</f>
        <v>-0.23255813953488363</v>
      </c>
      <c r="J48" s="27">
        <f>('Raw Data Utilized'!Z48-'Raw Data Utilized'!Y48)/'Raw Data Utilized'!Y48</f>
        <v>0.9507150579693584</v>
      </c>
      <c r="K48" s="34">
        <f>('Raw Data Utilized'!U48-'Raw Data Utilized'!R100)/'Raw Data Utilized'!R100</f>
        <v>4.175992592582551E-2</v>
      </c>
      <c r="L48" s="28">
        <f>('Raw Data Utilized'!O48-'Raw Data Utilized'!M99)/'Raw Data Utilized'!M99</f>
        <v>-0.17647058823529427</v>
      </c>
      <c r="M48" s="29">
        <f>('Raw Data Utilized'!I48-'Raw Data Utilized'!H48)/'Raw Data Utilized'!H48</f>
        <v>5.5627135734692731E-2</v>
      </c>
    </row>
    <row r="49" spans="1:13" x14ac:dyDescent="0.2">
      <c r="A49" s="26" t="s">
        <v>47</v>
      </c>
      <c r="B49" s="27">
        <f>('Raw Data Utilized'!C49-'Raw Data Utilized'!B49)/'Raw Data Utilized'!B49</f>
        <v>-0.13333333333333333</v>
      </c>
      <c r="C49" s="24">
        <f>(1/100)*4.28769588470459</f>
        <v>4.2876958847045898E-2</v>
      </c>
      <c r="D49" s="28">
        <f xml:space="preserve"> ('Raw Data Utilized'!R101-'Raw Data Utilized'!R49)/'Raw Data Utilized'!R49</f>
        <v>5.0694369799612338E-2</v>
      </c>
      <c r="E49" s="24">
        <f>('Raw Data Utilized'!M100-'Raw Data Utilized'!L49)/'Raw Data Utilized'!L49</f>
        <v>0</v>
      </c>
      <c r="F49" s="29">
        <f>('Raw Data Utilized'!H49-'Raw Data Utilized'!G49)/'Raw Data Utilized'!G49</f>
        <v>0.12099135714546977</v>
      </c>
      <c r="H49" s="26" t="s">
        <v>47</v>
      </c>
      <c r="I49" s="27">
        <f>('Raw Data Utilized'!D49-'Raw Data Utilized'!C49)/'Raw Data Utilized'!C49</f>
        <v>-0.15384615384615385</v>
      </c>
      <c r="J49" s="27">
        <f>('Raw Data Utilized'!Z49-'Raw Data Utilized'!Y49)/'Raw Data Utilized'!Y49</f>
        <v>0.69829402965986243</v>
      </c>
      <c r="K49" s="34">
        <f>('Raw Data Utilized'!U49-'Raw Data Utilized'!R101)/'Raw Data Utilized'!R101</f>
        <v>4.2091007259881075E-2</v>
      </c>
      <c r="L49" s="28">
        <f>('Raw Data Utilized'!O49-'Raw Data Utilized'!M100)/'Raw Data Utilized'!M100</f>
        <v>-0.25000000000000006</v>
      </c>
      <c r="M49" s="29">
        <f>('Raw Data Utilized'!I49-'Raw Data Utilized'!H49)/'Raw Data Utilized'!H49</f>
        <v>0.10339704919857738</v>
      </c>
    </row>
    <row r="50" spans="1:13" x14ac:dyDescent="0.2">
      <c r="A50" s="26" t="s">
        <v>48</v>
      </c>
      <c r="B50" s="27">
        <f>('Raw Data Utilized'!C50-'Raw Data Utilized'!B50)/'Raw Data Utilized'!B50</f>
        <v>-0.18461538461538465</v>
      </c>
      <c r="C50" s="24">
        <f>(1/100)*4.06862497329712</f>
        <v>4.0686249732971198E-2</v>
      </c>
      <c r="D50" s="28">
        <f xml:space="preserve"> ('Raw Data Utilized'!R102-'Raw Data Utilized'!R50)/'Raw Data Utilized'!R50</f>
        <v>5.3403285947893599E-2</v>
      </c>
      <c r="E50" s="24">
        <f>('Raw Data Utilized'!M101-'Raw Data Utilized'!L50)/'Raw Data Utilized'!L50</f>
        <v>-0.35000000000000009</v>
      </c>
      <c r="F50" s="29">
        <f>('Raw Data Utilized'!H50-'Raw Data Utilized'!G50)/'Raw Data Utilized'!G50</f>
        <v>4.7563642364979161E-2</v>
      </c>
      <c r="H50" s="26" t="s">
        <v>48</v>
      </c>
      <c r="I50" s="27">
        <f>('Raw Data Utilized'!D50-'Raw Data Utilized'!C50)/'Raw Data Utilized'!C50</f>
        <v>-0.22641509433962259</v>
      </c>
      <c r="J50" s="27">
        <f>('Raw Data Utilized'!Z50-'Raw Data Utilized'!Y50)/'Raw Data Utilized'!Y50</f>
        <v>0.9507150579693584</v>
      </c>
      <c r="K50" s="34">
        <f>('Raw Data Utilized'!U50-'Raw Data Utilized'!R102)/'Raw Data Utilized'!R102</f>
        <v>5.2679901752867693E-2</v>
      </c>
      <c r="L50" s="28">
        <f>('Raw Data Utilized'!O50-'Raw Data Utilized'!M101)/'Raw Data Utilized'!M101</f>
        <v>1.0000000000000004</v>
      </c>
      <c r="M50" s="29">
        <f>('Raw Data Utilized'!I50-'Raw Data Utilized'!H50)/'Raw Data Utilized'!H50</f>
        <v>6.8161230100276485E-2</v>
      </c>
    </row>
    <row r="51" spans="1:13" x14ac:dyDescent="0.2">
      <c r="A51" s="26" t="s">
        <v>49</v>
      </c>
      <c r="B51" s="27">
        <f>('Raw Data Utilized'!C51-'Raw Data Utilized'!B51)/'Raw Data Utilized'!B51</f>
        <v>2.6315789473684233E-2</v>
      </c>
      <c r="C51" s="24">
        <f>(1/100)*4.86745834350586</f>
        <v>4.8674583435058601E-2</v>
      </c>
      <c r="D51" s="28">
        <f xml:space="preserve"> ('Raw Data Utilized'!R103-'Raw Data Utilized'!R51)/'Raw Data Utilized'!R51</f>
        <v>3.2501899691213573E-2</v>
      </c>
      <c r="E51" s="24">
        <f>('Raw Data Utilized'!M102-'Raw Data Utilized'!L51)/'Raw Data Utilized'!L51</f>
        <v>0</v>
      </c>
      <c r="F51" s="29">
        <f>('Raw Data Utilized'!H51-'Raw Data Utilized'!G51)/'Raw Data Utilized'!G51</f>
        <v>8.059896898780787E-2</v>
      </c>
      <c r="H51" s="26" t="s">
        <v>49</v>
      </c>
      <c r="I51" s="27">
        <f>('Raw Data Utilized'!D51-'Raw Data Utilized'!C51)/'Raw Data Utilized'!C51</f>
        <v>-0.23076923076923081</v>
      </c>
      <c r="J51" s="27">
        <f>('Raw Data Utilized'!Z51-'Raw Data Utilized'!Y51)/'Raw Data Utilized'!Y51</f>
        <v>0.61306549893218909</v>
      </c>
      <c r="K51" s="34">
        <f>('Raw Data Utilized'!U51-'Raw Data Utilized'!R103)/'Raw Data Utilized'!R103</f>
        <v>4.0552107062361321E-2</v>
      </c>
      <c r="L51" s="28">
        <f>('Raw Data Utilized'!O51-'Raw Data Utilized'!M102)/'Raw Data Utilized'!M102</f>
        <v>0.49999999999999989</v>
      </c>
      <c r="M51" s="29">
        <f>('Raw Data Utilized'!I51-'Raw Data Utilized'!H51)/'Raw Data Utilized'!H51</f>
        <v>5.5362040823194847E-2</v>
      </c>
    </row>
    <row r="52" spans="1:13" ht="17" thickBot="1" x14ac:dyDescent="0.25">
      <c r="A52" s="30" t="s">
        <v>50</v>
      </c>
      <c r="B52" s="31">
        <f>('Raw Data Utilized'!C52-'Raw Data Utilized'!B52)/'Raw Data Utilized'!B52</f>
        <v>5.8823529411764761E-2</v>
      </c>
      <c r="C52" s="25">
        <f>(1/100)*5.29234409332275</f>
        <v>5.2923440933227504E-2</v>
      </c>
      <c r="D52" s="32">
        <f xml:space="preserve"> ('Raw Data Utilized'!R104-'Raw Data Utilized'!R52)/'Raw Data Utilized'!R52</f>
        <v>5.4159987787191853E-2</v>
      </c>
      <c r="E52" s="25">
        <f>('Raw Data Utilized'!M103-'Raw Data Utilized'!L52)/'Raw Data Utilized'!L52</f>
        <v>0.49999999999999989</v>
      </c>
      <c r="F52" s="33">
        <f>('Raw Data Utilized'!H52-'Raw Data Utilized'!G52)/'Raw Data Utilized'!G52</f>
        <v>5.1714594857108165E-2</v>
      </c>
      <c r="H52" s="30" t="s">
        <v>50</v>
      </c>
      <c r="I52" s="31">
        <f>('Raw Data Utilized'!D52-'Raw Data Utilized'!C52)/'Raw Data Utilized'!C52</f>
        <v>-0.29629629629629628</v>
      </c>
      <c r="J52" s="31">
        <f>('Raw Data Utilized'!Z52-'Raw Data Utilized'!Y52)/'Raw Data Utilized'!Y52</f>
        <v>0.70602575942552603</v>
      </c>
      <c r="K52" s="35">
        <f>('Raw Data Utilized'!U52-'Raw Data Utilized'!R104)/'Raw Data Utilized'!R104</f>
        <v>6.9795675528249543E-2</v>
      </c>
      <c r="L52" s="32">
        <f>('Raw Data Utilized'!O52-'Raw Data Utilized'!M103)/'Raw Data Utilized'!M103</f>
        <v>0.25000000000000006</v>
      </c>
      <c r="M52" s="33">
        <f>('Raw Data Utilized'!I52-'Raw Data Utilized'!H52)/'Raw Data Utilized'!H52</f>
        <v>7.6344819858820648E-2</v>
      </c>
    </row>
    <row r="53" spans="1:13" x14ac:dyDescent="0.2">
      <c r="A53" s="1"/>
      <c r="B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Utilized</vt:lpstr>
      <vt:lpstr>Clean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Barge</dc:creator>
  <cp:lastModifiedBy>Genevieve Barge</cp:lastModifiedBy>
  <dcterms:created xsi:type="dcterms:W3CDTF">2023-02-06T17:29:37Z</dcterms:created>
  <dcterms:modified xsi:type="dcterms:W3CDTF">2023-02-10T01:25:19Z</dcterms:modified>
</cp:coreProperties>
</file>