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Ejercicio 1" sheetId="2" r:id="rId5"/>
  </sheets>
  <definedNames>
    <definedName localSheetId="1" name="solver_opt">'Ejercicio 1'!$AH$14</definedName>
    <definedName localSheetId="1" name="solver_adj">'Ejercicio 1'!$AG$7</definedName>
  </definedNames>
  <calcPr/>
  <extLst>
    <ext uri="GoogleSheetsCustomDataVersion1">
      <go:sheetsCustomData xmlns:go="http://customooxmlschemas.google.com/" r:id="rId6" roundtripDataSignature="AMtx7miIyfEEgmc1o8iIFKfdfygINqRm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ID#AAAALweHCt8
Ivan    (2021-04-03 23:01:29)
Aca se encuentra la anualidad que debe pagar.</t>
      </text>
    </comment>
    <comment authorId="0" ref="AE5">
      <text>
        <t xml:space="preserve">======
ID#AAAALweHCt0
Ivan    (2021-04-03 23:01:29)
Comprobante de que la cuenta llega a cero con el pago del último semestre</t>
      </text>
    </comment>
    <comment authorId="0" ref="AE16">
      <text>
        <t xml:space="preserve">======
ID#AAAALwV6SuM
Ivan    (2021-04-03 23:01:29)
Tabla de amortización de la cuota a pagar</t>
      </text>
    </comment>
    <comment authorId="0" ref="C22">
      <text>
        <t xml:space="preserve">======
ID#AAAALweHCtw
Ivan    (2021-04-03 23:01:29)
Ahorro al final de las 10 cuotas anuales</t>
      </text>
    </comment>
  </commentList>
  <extLst>
    <ext uri="GoogleSheetsCustomDataVersion1">
      <go:sheetsCustomData xmlns:go="http://customooxmlschemas.google.com/" r:id="rId1" roundtripDataSignature="AMtx7mhqBfVsJ2QJPFuaG3cmHSoOFwJV3A=="/>
    </ext>
  </extLst>
</comments>
</file>

<file path=xl/sharedStrings.xml><?xml version="1.0" encoding="utf-8"?>
<sst xmlns="http://schemas.openxmlformats.org/spreadsheetml/2006/main" count="40" uniqueCount="29">
  <si>
    <t>Mariana Garzón Morales</t>
  </si>
  <si>
    <t>Oscar Ivan Medina Rojas</t>
  </si>
  <si>
    <t>Juan David Ramirez Esquivel</t>
  </si>
  <si>
    <t>German Camilo Rodriguez Perilla</t>
  </si>
  <si>
    <t>Pagos de semestres</t>
  </si>
  <si>
    <t>Semestres</t>
  </si>
  <si>
    <t>Edad</t>
  </si>
  <si>
    <t>VP</t>
  </si>
  <si>
    <t>Semestre</t>
  </si>
  <si>
    <t xml:space="preserve">Pago </t>
  </si>
  <si>
    <t>Dinero en Cuenta</t>
  </si>
  <si>
    <t>VF</t>
  </si>
  <si>
    <t>semestral</t>
  </si>
  <si>
    <t>anual</t>
  </si>
  <si>
    <t>VP1</t>
  </si>
  <si>
    <t>Costo universidad</t>
  </si>
  <si>
    <t>i</t>
  </si>
  <si>
    <t>n</t>
  </si>
  <si>
    <t>semestres</t>
  </si>
  <si>
    <t>Ahorro</t>
  </si>
  <si>
    <t>V primer semestre</t>
  </si>
  <si>
    <t>No</t>
  </si>
  <si>
    <t>Cuota</t>
  </si>
  <si>
    <t>Acumulado</t>
  </si>
  <si>
    <t>Total</t>
  </si>
  <si>
    <t>A1</t>
  </si>
  <si>
    <t>años</t>
  </si>
  <si>
    <t>Semestral</t>
  </si>
  <si>
    <t>Semestre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</si>
</sst>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* #,##0_-;\-&quot;$&quot;* #,##0_-;_-&quot;$&quot;* &quot;-&quot;??_-;_-@"/>
    <numFmt numFmtId="165" formatCode="0.0%"/>
    <numFmt numFmtId="166" formatCode="&quot;$&quot;#,##0.00;[Red]\-&quot;$&quot;#,##0.00"/>
  </numFmts>
  <fonts count="6">
    <font>
      <sz val="11.0"/>
      <color theme="1"/>
      <name val="Arial"/>
    </font>
    <font>
      <sz val="16.0"/>
      <color theme="1"/>
      <name val="Calibri"/>
    </font>
    <font/>
    <font>
      <sz val="11.0"/>
      <color theme="1"/>
      <name val="Calibri"/>
    </font>
    <font>
      <sz val="11.0"/>
      <color theme="1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0" fillId="0" fontId="3" numFmtId="164" xfId="0" applyFont="1" applyNumberFormat="1"/>
    <xf borderId="0" fillId="0" fontId="3" numFmtId="164" xfId="0" applyAlignment="1" applyFont="1" applyNumberFormat="1">
      <alignment horizontal="center"/>
    </xf>
    <xf borderId="0" fillId="0" fontId="3" numFmtId="0" xfId="0" applyFont="1"/>
    <xf borderId="9" fillId="2" fontId="3" numFmtId="164" xfId="0" applyBorder="1" applyFill="1" applyFont="1" applyNumberFormat="1"/>
    <xf borderId="0" fillId="0" fontId="3" numFmtId="10" xfId="0" applyFont="1" applyNumberFormat="1"/>
    <xf borderId="10" fillId="3" fontId="3" numFmtId="164" xfId="0" applyBorder="1" applyFill="1" applyFont="1" applyNumberFormat="1"/>
    <xf borderId="11" fillId="3" fontId="3" numFmtId="164" xfId="0" applyBorder="1" applyFont="1" applyNumberFormat="1"/>
    <xf borderId="0" fillId="0" fontId="3" numFmtId="165" xfId="0" applyFont="1" applyNumberFormat="1"/>
    <xf borderId="12" fillId="3" fontId="3" numFmtId="164" xfId="0" applyBorder="1" applyFont="1" applyNumberFormat="1"/>
    <xf borderId="13" fillId="3" fontId="3" numFmtId="164" xfId="0" applyBorder="1" applyFont="1" applyNumberFormat="1"/>
    <xf borderId="0" fillId="0" fontId="4" numFmtId="164" xfId="0" applyFont="1" applyNumberFormat="1"/>
    <xf borderId="14" fillId="4" fontId="3" numFmtId="164" xfId="0" applyBorder="1" applyFill="1" applyFont="1" applyNumberFormat="1"/>
    <xf borderId="15" fillId="4" fontId="3" numFmtId="164" xfId="0" applyBorder="1" applyFont="1" applyNumberFormat="1"/>
    <xf borderId="16" fillId="4" fontId="3" numFmtId="164" xfId="0" applyBorder="1" applyFont="1" applyNumberFormat="1"/>
    <xf borderId="17" fillId="3" fontId="3" numFmtId="164" xfId="0" applyBorder="1" applyFont="1" applyNumberFormat="1"/>
    <xf borderId="18" fillId="3" fontId="3" numFmtId="164" xfId="0" applyBorder="1" applyFont="1" applyNumberFormat="1"/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0" fillId="0" fontId="3" numFmtId="0" xfId="0" applyAlignment="1" applyFont="1">
      <alignment horizontal="center"/>
    </xf>
    <xf borderId="14" fillId="5" fontId="3" numFmtId="164" xfId="0" applyBorder="1" applyFill="1" applyFont="1" applyNumberFormat="1"/>
    <xf borderId="10" fillId="5" fontId="3" numFmtId="164" xfId="0" applyBorder="1" applyFont="1" applyNumberFormat="1"/>
    <xf borderId="10" fillId="6" fontId="3" numFmtId="164" xfId="0" applyBorder="1" applyFill="1" applyFont="1" applyNumberFormat="1"/>
    <xf borderId="14" fillId="6" fontId="3" numFmtId="164" xfId="0" applyBorder="1" applyFont="1" applyNumberFormat="1"/>
    <xf borderId="16" fillId="5" fontId="3" numFmtId="164" xfId="0" applyBorder="1" applyFont="1" applyNumberFormat="1"/>
    <xf borderId="17" fillId="5" fontId="3" numFmtId="164" xfId="0" applyBorder="1" applyFont="1" applyNumberFormat="1"/>
    <xf borderId="12" fillId="6" fontId="3" numFmtId="164" xfId="0" applyBorder="1" applyFont="1" applyNumberFormat="1"/>
    <xf borderId="15" fillId="6" fontId="3" numFmtId="164" xfId="0" applyBorder="1" applyFont="1" applyNumberFormat="1"/>
    <xf borderId="19" fillId="0" fontId="3" numFmtId="164" xfId="0" applyAlignment="1" applyBorder="1" applyFont="1" applyNumberFormat="1">
      <alignment horizontal="center"/>
    </xf>
    <xf borderId="17" fillId="6" fontId="3" numFmtId="164" xfId="0" applyBorder="1" applyFont="1" applyNumberFormat="1"/>
    <xf borderId="9" fillId="4" fontId="3" numFmtId="164" xfId="0" applyBorder="1" applyFont="1" applyNumberFormat="1"/>
    <xf borderId="9" fillId="5" fontId="3" numFmtId="164" xfId="0" applyBorder="1" applyFont="1" applyNumberFormat="1"/>
    <xf borderId="0" fillId="0" fontId="4" numFmtId="164" xfId="0" applyAlignment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17" fillId="6" fontId="3" numFmtId="0" xfId="0" applyBorder="1" applyFont="1"/>
    <xf borderId="15" fillId="6" fontId="3" numFmtId="0" xfId="0" applyBorder="1" applyFont="1"/>
    <xf borderId="16" fillId="6" fontId="3" numFmtId="164" xfId="0" applyBorder="1" applyFont="1" applyNumberFormat="1"/>
    <xf borderId="9" fillId="4" fontId="4" numFmtId="164" xfId="0" applyBorder="1" applyFont="1" applyNumberFormat="1"/>
    <xf borderId="0" fillId="0" fontId="4" numFmtId="164" xfId="0" applyAlignment="1" applyFont="1" applyNumberFormat="1">
      <alignment horizontal="center"/>
    </xf>
    <xf borderId="0" fillId="2" fontId="3" numFmtId="164" xfId="0" applyFont="1" applyNumberFormat="1"/>
    <xf borderId="0" fillId="7" fontId="3" numFmtId="164" xfId="0" applyFill="1" applyFont="1" applyNumberFormat="1"/>
    <xf borderId="9" fillId="7" fontId="3" numFmtId="164" xfId="0" applyBorder="1" applyFont="1" applyNumberForma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166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9525</xdr:rowOff>
    </xdr:from>
    <xdr:ext cx="5743575" cy="1971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C2" s="1" t="s">
        <v>0</v>
      </c>
      <c r="D2" s="2"/>
      <c r="E2" s="2"/>
      <c r="F2" s="3"/>
    </row>
    <row r="3">
      <c r="C3" s="4" t="s">
        <v>1</v>
      </c>
      <c r="F3" s="5"/>
    </row>
    <row r="4">
      <c r="C4" s="4" t="s">
        <v>2</v>
      </c>
      <c r="F4" s="5"/>
    </row>
    <row r="5">
      <c r="C5" s="6" t="s">
        <v>3</v>
      </c>
      <c r="D5" s="7"/>
      <c r="E5" s="7"/>
      <c r="F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F2"/>
    <mergeCell ref="C3:F3"/>
    <mergeCell ref="C4:F4"/>
    <mergeCell ref="C5:F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5.75"/>
    <col customWidth="1" min="3" max="3" width="12.38"/>
    <col customWidth="1" min="4" max="4" width="10.0"/>
    <col customWidth="1" min="5" max="5" width="13.25"/>
    <col customWidth="1" min="6" max="6" width="10.0"/>
    <col customWidth="1" min="7" max="16" width="2.63"/>
    <col customWidth="1" min="17" max="21" width="1.5"/>
    <col customWidth="1" min="22" max="23" width="1.38"/>
    <col customWidth="1" min="24" max="24" width="1.5"/>
    <col customWidth="1" min="25" max="25" width="4.5"/>
    <col customWidth="1" min="26" max="26" width="10.38"/>
    <col customWidth="1" min="27" max="27" width="4.63"/>
    <col customWidth="1" min="28" max="28" width="11.63"/>
    <col customWidth="1" min="29" max="29" width="3.75"/>
    <col customWidth="1" min="30" max="31" width="11.63"/>
    <col customWidth="1" min="32" max="33" width="15.75"/>
    <col customWidth="1" min="34" max="34" width="11.63"/>
    <col customWidth="1" min="35" max="35" width="11.0"/>
    <col customWidth="1" min="36" max="37" width="10.0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Z5" s="9"/>
      <c r="AA5" s="9"/>
      <c r="AB5" s="9"/>
      <c r="AC5" s="9"/>
      <c r="AD5" s="9"/>
      <c r="AE5" s="10" t="s">
        <v>4</v>
      </c>
      <c r="AI5" s="9"/>
      <c r="AJ5" s="9"/>
      <c r="A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Z6" s="9" t="s">
        <v>5</v>
      </c>
      <c r="AA6" s="11" t="s">
        <v>6</v>
      </c>
      <c r="AB6" s="10" t="s">
        <v>7</v>
      </c>
      <c r="AC6" s="9"/>
      <c r="AD6" s="9"/>
      <c r="AE6" s="10" t="s">
        <v>8</v>
      </c>
      <c r="AF6" s="10" t="s">
        <v>9</v>
      </c>
      <c r="AG6" s="10" t="s">
        <v>10</v>
      </c>
      <c r="AH6" s="9"/>
      <c r="AI6" s="9"/>
      <c r="AJ6" s="9"/>
      <c r="AK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 t="s">
        <v>11</v>
      </c>
      <c r="Z7" s="11">
        <v>0.0</v>
      </c>
      <c r="AA7" s="11">
        <v>7.0</v>
      </c>
      <c r="AB7" s="9">
        <v>-4000000.0</v>
      </c>
      <c r="AC7" s="9"/>
      <c r="AD7" s="9"/>
      <c r="AE7" s="11">
        <v>1.0</v>
      </c>
      <c r="AF7" s="12">
        <f t="shared" ref="AF7:AF14" si="1">AB28</f>
        <v>-7594373.672</v>
      </c>
      <c r="AG7" s="9">
        <f>-AD27*(1+AI7)</f>
        <v>58628023.74</v>
      </c>
      <c r="AH7" s="9">
        <f t="shared" ref="AH7:AH14" si="2">AG7+AF7</f>
        <v>51033650.07</v>
      </c>
      <c r="AI7" s="13">
        <f>E21</f>
        <v>0.0416333328</v>
      </c>
      <c r="AJ7" s="9" t="s">
        <v>12</v>
      </c>
      <c r="AK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4"/>
      <c r="X8" s="15"/>
      <c r="Z8" s="11">
        <v>1.0</v>
      </c>
      <c r="AA8" s="11"/>
      <c r="AB8" s="9">
        <f t="shared" ref="AB8:AB35" si="3">AB7*$C$15+AB7</f>
        <v>-4124000</v>
      </c>
      <c r="AC8" s="9"/>
      <c r="AD8" s="9"/>
      <c r="AE8" s="11">
        <v>2.0</v>
      </c>
      <c r="AF8" s="12">
        <f t="shared" si="1"/>
        <v>-7829799.256</v>
      </c>
      <c r="AG8" s="9">
        <f t="shared" ref="AG8:AG14" si="4">AH7+AH7*$AI$7</f>
        <v>53158351</v>
      </c>
      <c r="AH8" s="9">
        <f t="shared" si="2"/>
        <v>45328551.75</v>
      </c>
      <c r="AI8" s="16">
        <v>0.085</v>
      </c>
      <c r="AJ8" s="9" t="s">
        <v>13</v>
      </c>
      <c r="AK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7"/>
      <c r="X9" s="18"/>
      <c r="Z9" s="11">
        <v>2.0</v>
      </c>
      <c r="AA9" s="11">
        <v>8.0</v>
      </c>
      <c r="AB9" s="9">
        <f t="shared" si="3"/>
        <v>-4251844</v>
      </c>
      <c r="AC9" s="9"/>
      <c r="AD9" s="9"/>
      <c r="AE9" s="11">
        <v>3.0</v>
      </c>
      <c r="AF9" s="12">
        <f t="shared" si="1"/>
        <v>-8072523.033</v>
      </c>
      <c r="AG9" s="9">
        <f t="shared" si="4"/>
        <v>47215730.43</v>
      </c>
      <c r="AH9" s="9">
        <f t="shared" si="2"/>
        <v>39143207.4</v>
      </c>
      <c r="AI9" s="9"/>
      <c r="AJ9" s="9"/>
      <c r="A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9"/>
      <c r="R10" s="19"/>
      <c r="S10" s="9"/>
      <c r="T10" s="9"/>
      <c r="U10" s="9"/>
      <c r="V10" s="9"/>
      <c r="W10" s="17"/>
      <c r="X10" s="18"/>
      <c r="Z10" s="11">
        <v>3.0</v>
      </c>
      <c r="AA10" s="11"/>
      <c r="AB10" s="9">
        <f t="shared" si="3"/>
        <v>-4383651.164</v>
      </c>
      <c r="AC10" s="9"/>
      <c r="AD10" s="9"/>
      <c r="AE10" s="11">
        <v>4.0</v>
      </c>
      <c r="AF10" s="12">
        <f t="shared" si="1"/>
        <v>-8322771.247</v>
      </c>
      <c r="AG10" s="9">
        <f t="shared" si="4"/>
        <v>40772869.58</v>
      </c>
      <c r="AH10" s="9">
        <f t="shared" si="2"/>
        <v>32450098.33</v>
      </c>
      <c r="AI10" s="9"/>
      <c r="AJ10" s="9"/>
      <c r="A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14</v>
      </c>
      <c r="Q11" s="19"/>
      <c r="R11" s="19"/>
      <c r="S11" s="9"/>
      <c r="T11" s="9"/>
      <c r="U11" s="9"/>
      <c r="V11" s="9"/>
      <c r="W11" s="17"/>
      <c r="X11" s="18"/>
      <c r="Z11" s="11">
        <v>4.0</v>
      </c>
      <c r="AA11" s="11">
        <v>9.0</v>
      </c>
      <c r="AB11" s="9">
        <f t="shared" si="3"/>
        <v>-4519544.35</v>
      </c>
      <c r="AC11" s="9"/>
      <c r="AD11" s="9"/>
      <c r="AE11" s="11">
        <v>5.0</v>
      </c>
      <c r="AF11" s="12">
        <f t="shared" si="1"/>
        <v>-8580777.156</v>
      </c>
      <c r="AG11" s="9">
        <f t="shared" si="4"/>
        <v>33801104.07</v>
      </c>
      <c r="AH11" s="9">
        <f t="shared" si="2"/>
        <v>25220326.92</v>
      </c>
      <c r="AI11" s="9"/>
      <c r="AJ11" s="9"/>
      <c r="AK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0"/>
      <c r="Q12" s="19"/>
      <c r="R12" s="19"/>
      <c r="S12" s="9"/>
      <c r="T12" s="9"/>
      <c r="U12" s="9"/>
      <c r="V12" s="9"/>
      <c r="W12" s="17"/>
      <c r="X12" s="18"/>
      <c r="Z12" s="11">
        <v>5.0</v>
      </c>
      <c r="AA12" s="11"/>
      <c r="AB12" s="9">
        <f t="shared" si="3"/>
        <v>-4659650.225</v>
      </c>
      <c r="AC12" s="9"/>
      <c r="AD12" s="9"/>
      <c r="AE12" s="11">
        <v>6.0</v>
      </c>
      <c r="AF12" s="12">
        <f t="shared" si="1"/>
        <v>-8846781.248</v>
      </c>
      <c r="AG12" s="9">
        <f t="shared" si="4"/>
        <v>26270333.18</v>
      </c>
      <c r="AH12" s="9">
        <f t="shared" si="2"/>
        <v>17423551.93</v>
      </c>
      <c r="AI12" s="9"/>
      <c r="AJ12" s="9"/>
      <c r="AK12" s="9"/>
    </row>
    <row r="13">
      <c r="A13" s="9"/>
      <c r="B13" s="9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1"/>
      <c r="Q13" s="19"/>
      <c r="R13" s="19"/>
      <c r="S13" s="9"/>
      <c r="T13" s="9"/>
      <c r="U13" s="9"/>
      <c r="V13" s="9"/>
      <c r="W13" s="17"/>
      <c r="X13" s="18"/>
      <c r="Z13" s="11">
        <v>6.0</v>
      </c>
      <c r="AA13" s="11">
        <v>10.0</v>
      </c>
      <c r="AB13" s="9">
        <f t="shared" si="3"/>
        <v>-4804099.382</v>
      </c>
      <c r="AC13" s="9"/>
      <c r="AD13" s="9"/>
      <c r="AE13" s="11">
        <v>7.0</v>
      </c>
      <c r="AF13" s="12">
        <f t="shared" si="1"/>
        <v>-9121031.466</v>
      </c>
      <c r="AG13" s="9">
        <f t="shared" si="4"/>
        <v>18148952.47</v>
      </c>
      <c r="AH13" s="9">
        <f t="shared" si="2"/>
        <v>9027921.002</v>
      </c>
      <c r="AI13" s="9"/>
      <c r="AJ13" s="9"/>
      <c r="AK13" s="9"/>
    </row>
    <row r="14">
      <c r="A14" s="9"/>
      <c r="B14" s="9" t="s">
        <v>7</v>
      </c>
      <c r="C14" s="9">
        <v>4000000.0</v>
      </c>
      <c r="D14" s="9" t="s">
        <v>12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1"/>
      <c r="Q14" s="19"/>
      <c r="R14" s="19"/>
      <c r="S14" s="9"/>
      <c r="T14" s="9"/>
      <c r="U14" s="9"/>
      <c r="V14" s="9"/>
      <c r="W14" s="17"/>
      <c r="X14" s="18"/>
      <c r="Z14" s="11">
        <v>7.0</v>
      </c>
      <c r="AA14" s="11"/>
      <c r="AB14" s="9">
        <f t="shared" si="3"/>
        <v>-4953026.463</v>
      </c>
      <c r="AC14" s="9"/>
      <c r="AD14" s="9"/>
      <c r="AE14" s="11">
        <v>8.0</v>
      </c>
      <c r="AF14" s="12">
        <f t="shared" si="1"/>
        <v>-9403783.442</v>
      </c>
      <c r="AG14" s="9">
        <f t="shared" si="4"/>
        <v>9403783.442</v>
      </c>
      <c r="AH14" s="9">
        <f t="shared" si="2"/>
        <v>-0.000000007450580597</v>
      </c>
      <c r="AI14" s="9"/>
      <c r="AJ14" s="9"/>
      <c r="AK14" s="9"/>
    </row>
    <row r="15">
      <c r="A15" s="9"/>
      <c r="B15" s="9" t="s">
        <v>16</v>
      </c>
      <c r="C15" s="16">
        <v>0.031</v>
      </c>
      <c r="D15" s="9" t="s">
        <v>12</v>
      </c>
      <c r="E15" s="16">
        <f>EFFECT(C15*2,2)</f>
        <v>0.062961</v>
      </c>
      <c r="F15" s="9" t="s">
        <v>13</v>
      </c>
      <c r="G15" s="9"/>
      <c r="H15" s="9"/>
      <c r="I15" s="9"/>
      <c r="J15" s="9"/>
      <c r="K15" s="9"/>
      <c r="L15" s="9"/>
      <c r="M15" s="9"/>
      <c r="N15" s="9"/>
      <c r="O15" s="9"/>
      <c r="P15" s="22"/>
      <c r="Q15" s="19"/>
      <c r="R15" s="19"/>
      <c r="S15" s="9"/>
      <c r="T15" s="9"/>
      <c r="U15" s="9"/>
      <c r="V15" s="9"/>
      <c r="W15" s="23"/>
      <c r="X15" s="24"/>
      <c r="Z15" s="11">
        <v>8.0</v>
      </c>
      <c r="AA15" s="11">
        <v>11.0</v>
      </c>
      <c r="AB15" s="9">
        <f t="shared" si="3"/>
        <v>-5106570.283</v>
      </c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9"/>
      <c r="B16" s="9" t="s">
        <v>17</v>
      </c>
      <c r="C16" s="11">
        <v>23.0</v>
      </c>
      <c r="D16" s="9" t="s">
        <v>18</v>
      </c>
      <c r="E16" s="9"/>
      <c r="F16" s="9"/>
      <c r="G16" s="11">
        <v>1.0</v>
      </c>
      <c r="H16" s="11">
        <v>2.0</v>
      </c>
      <c r="I16" s="11">
        <v>3.0</v>
      </c>
      <c r="J16" s="11">
        <v>4.0</v>
      </c>
      <c r="K16" s="11">
        <v>5.0</v>
      </c>
      <c r="L16" s="11">
        <v>6.0</v>
      </c>
      <c r="M16" s="11">
        <v>7.0</v>
      </c>
      <c r="N16" s="11">
        <v>8.0</v>
      </c>
      <c r="O16" s="11">
        <v>9.0</v>
      </c>
      <c r="P16" s="11">
        <v>10.0</v>
      </c>
      <c r="Q16" s="25">
        <v>11.0</v>
      </c>
      <c r="R16" s="26"/>
      <c r="S16" s="27">
        <v>12.0</v>
      </c>
      <c r="U16" s="27">
        <v>13.0</v>
      </c>
      <c r="W16" s="25">
        <v>14.0</v>
      </c>
      <c r="X16" s="26"/>
      <c r="Z16" s="11">
        <v>9.0</v>
      </c>
      <c r="AA16" s="11"/>
      <c r="AB16" s="9">
        <f t="shared" si="3"/>
        <v>-5264873.962</v>
      </c>
      <c r="AC16" s="9"/>
      <c r="AD16" s="9"/>
      <c r="AE16" s="10" t="s">
        <v>19</v>
      </c>
      <c r="AI16" s="9"/>
      <c r="AJ16" s="9"/>
      <c r="AK16" s="9"/>
    </row>
    <row r="17">
      <c r="A17" s="9"/>
      <c r="B17" s="9" t="s">
        <v>20</v>
      </c>
      <c r="C17" s="9">
        <f>FV(C15,C16,,C14)</f>
        <v>-8072523.033</v>
      </c>
      <c r="D17" s="9"/>
      <c r="E17" s="9"/>
      <c r="F17" s="9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30"/>
      <c r="R17" s="30"/>
      <c r="S17" s="30"/>
      <c r="T17" s="30"/>
      <c r="U17" s="30"/>
      <c r="V17" s="30"/>
      <c r="W17" s="30"/>
      <c r="X17" s="31"/>
      <c r="Z17" s="11">
        <v>10.0</v>
      </c>
      <c r="AA17" s="11">
        <v>12.0</v>
      </c>
      <c r="AB17" s="9">
        <f t="shared" si="3"/>
        <v>-5428085.055</v>
      </c>
      <c r="AC17" s="9"/>
      <c r="AD17" s="9"/>
      <c r="AE17" s="10" t="s">
        <v>21</v>
      </c>
      <c r="AF17" s="10" t="s">
        <v>22</v>
      </c>
      <c r="AG17" s="10" t="s">
        <v>23</v>
      </c>
      <c r="AH17" s="10" t="s">
        <v>24</v>
      </c>
      <c r="AI17" s="9"/>
      <c r="AJ17" s="9"/>
      <c r="AK17" s="9"/>
    </row>
    <row r="18">
      <c r="A18" s="9"/>
      <c r="B18" s="9"/>
      <c r="C18" s="9"/>
      <c r="D18" s="9"/>
      <c r="E18" s="9"/>
      <c r="F18" s="9"/>
      <c r="G18" s="32"/>
      <c r="H18" s="32"/>
      <c r="I18" s="32"/>
      <c r="J18" s="32"/>
      <c r="K18" s="32"/>
      <c r="L18" s="32"/>
      <c r="M18" s="32"/>
      <c r="N18" s="32"/>
      <c r="O18" s="32"/>
      <c r="P18" s="33"/>
      <c r="Q18" s="34"/>
      <c r="R18" s="34"/>
      <c r="S18" s="34"/>
      <c r="T18" s="34"/>
      <c r="U18" s="34"/>
      <c r="V18" s="34"/>
      <c r="W18" s="34"/>
      <c r="X18" s="35"/>
      <c r="Z18" s="11">
        <v>11.0</v>
      </c>
      <c r="AA18" s="11"/>
      <c r="AB18" s="9">
        <f t="shared" si="3"/>
        <v>-5596355.691</v>
      </c>
      <c r="AC18" s="9"/>
      <c r="AD18" s="9"/>
      <c r="AE18" s="11">
        <v>1.0</v>
      </c>
      <c r="AF18" s="9">
        <f t="shared" ref="AF18:AF27" si="6">-$C$23</f>
        <v>-3794022.725</v>
      </c>
      <c r="AG18" s="9">
        <f t="shared" ref="AG18:AH18" si="5">AF18</f>
        <v>-3794022.725</v>
      </c>
      <c r="AH18" s="9">
        <f t="shared" si="5"/>
        <v>-3794022.725</v>
      </c>
      <c r="AI18" s="11">
        <v>8.0</v>
      </c>
      <c r="AJ18" s="9"/>
      <c r="AK18" s="9"/>
    </row>
    <row r="19" ht="15.0" customHeight="1">
      <c r="A19" s="9"/>
      <c r="B19" s="9" t="s">
        <v>19</v>
      </c>
      <c r="C19" s="9"/>
      <c r="D19" s="9"/>
      <c r="E19" s="9"/>
      <c r="F19" s="9"/>
      <c r="G19" s="36" t="s">
        <v>25</v>
      </c>
      <c r="H19" s="26"/>
      <c r="I19" s="26"/>
      <c r="J19" s="26"/>
      <c r="K19" s="26"/>
      <c r="L19" s="26"/>
      <c r="M19" s="26"/>
      <c r="N19" s="26"/>
      <c r="O19" s="26"/>
      <c r="P19" s="26"/>
      <c r="Q19" s="37"/>
      <c r="R19" s="34"/>
      <c r="S19" s="34"/>
      <c r="T19" s="34"/>
      <c r="U19" s="34"/>
      <c r="V19" s="34"/>
      <c r="W19" s="34"/>
      <c r="X19" s="35"/>
      <c r="Z19" s="11">
        <v>12.0</v>
      </c>
      <c r="AA19" s="11">
        <v>13.0</v>
      </c>
      <c r="AB19" s="9">
        <f t="shared" si="3"/>
        <v>-5769842.718</v>
      </c>
      <c r="AC19" s="9"/>
      <c r="AD19" s="9"/>
      <c r="AE19" s="11">
        <v>2.0</v>
      </c>
      <c r="AF19" s="9">
        <f t="shared" si="6"/>
        <v>-3794022.725</v>
      </c>
      <c r="AG19" s="9">
        <f>AG18*(1+$AI$8)</f>
        <v>-4116514.656</v>
      </c>
      <c r="AH19" s="9">
        <f t="shared" ref="AH19:AH28" si="7">AF19+AG19</f>
        <v>-7910537.381</v>
      </c>
      <c r="AI19" s="11">
        <v>9.0</v>
      </c>
      <c r="AJ19" s="9"/>
      <c r="AK19" s="11"/>
    </row>
    <row r="20">
      <c r="A20" s="9"/>
      <c r="B20" s="9" t="s">
        <v>17</v>
      </c>
      <c r="C20" s="9">
        <v>10.0</v>
      </c>
      <c r="D20" s="9" t="s">
        <v>26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37"/>
      <c r="S20" s="34"/>
      <c r="T20" s="34"/>
      <c r="U20" s="34"/>
      <c r="V20" s="34"/>
      <c r="W20" s="34"/>
      <c r="X20" s="35"/>
      <c r="Z20" s="11">
        <v>13.0</v>
      </c>
      <c r="AA20" s="11"/>
      <c r="AB20" s="9">
        <f t="shared" si="3"/>
        <v>-5948707.842</v>
      </c>
      <c r="AC20" s="9"/>
      <c r="AD20" s="9"/>
      <c r="AE20" s="11">
        <v>3.0</v>
      </c>
      <c r="AF20" s="9">
        <f t="shared" si="6"/>
        <v>-3794022.725</v>
      </c>
      <c r="AG20" s="9">
        <f t="shared" ref="AG20:AG27" si="8">AH19*(1+$AI$8)</f>
        <v>-8582933.058</v>
      </c>
      <c r="AH20" s="9">
        <f t="shared" si="7"/>
        <v>-12376955.78</v>
      </c>
      <c r="AI20" s="11">
        <v>10.0</v>
      </c>
      <c r="AJ20" s="9"/>
      <c r="AK20" s="11"/>
    </row>
    <row r="21" ht="15.75" customHeight="1">
      <c r="A21" s="9"/>
      <c r="B21" s="9" t="s">
        <v>16</v>
      </c>
      <c r="C21" s="16">
        <v>0.085</v>
      </c>
      <c r="D21" s="9" t="s">
        <v>13</v>
      </c>
      <c r="E21" s="13">
        <f>NOMINAL(C21,2)/2</f>
        <v>0.0416333328</v>
      </c>
      <c r="F21" s="9" t="s">
        <v>27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37"/>
      <c r="T21" s="34"/>
      <c r="U21" s="34"/>
      <c r="V21" s="34"/>
      <c r="W21" s="34"/>
      <c r="X21" s="35"/>
      <c r="Z21" s="11">
        <v>14.0</v>
      </c>
      <c r="AA21" s="11">
        <v>14.0</v>
      </c>
      <c r="AB21" s="9">
        <f t="shared" si="3"/>
        <v>-6133117.785</v>
      </c>
      <c r="AC21" s="9"/>
      <c r="AD21" s="9"/>
      <c r="AE21" s="11">
        <v>4.0</v>
      </c>
      <c r="AF21" s="9">
        <f t="shared" si="6"/>
        <v>-3794022.725</v>
      </c>
      <c r="AG21" s="9">
        <f t="shared" si="8"/>
        <v>-13428997.02</v>
      </c>
      <c r="AH21" s="9">
        <f t="shared" si="7"/>
        <v>-17223019.75</v>
      </c>
      <c r="AI21" s="11">
        <v>11.0</v>
      </c>
      <c r="AJ21" s="9"/>
      <c r="AK21" s="11"/>
    </row>
    <row r="22" ht="15.75" customHeight="1">
      <c r="A22" s="9"/>
      <c r="B22" s="9" t="s">
        <v>14</v>
      </c>
      <c r="C22" s="38">
        <f>AD27</f>
        <v>-56284703.93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37"/>
      <c r="U22" s="34"/>
      <c r="V22" s="34"/>
      <c r="W22" s="34"/>
      <c r="X22" s="35"/>
      <c r="Z22" s="11">
        <v>15.0</v>
      </c>
      <c r="AA22" s="11"/>
      <c r="AB22" s="9">
        <f t="shared" si="3"/>
        <v>-6323244.437</v>
      </c>
      <c r="AC22" s="9"/>
      <c r="AD22" s="9"/>
      <c r="AE22" s="11">
        <v>5.0</v>
      </c>
      <c r="AF22" s="9">
        <f t="shared" si="6"/>
        <v>-3794022.725</v>
      </c>
      <c r="AG22" s="9">
        <f t="shared" si="8"/>
        <v>-18686976.43</v>
      </c>
      <c r="AH22" s="9">
        <f t="shared" si="7"/>
        <v>-22480999.15</v>
      </c>
      <c r="AI22" s="11">
        <v>12.0</v>
      </c>
      <c r="AJ22" s="9"/>
      <c r="AK22" s="11"/>
    </row>
    <row r="23" ht="15.75" customHeight="1">
      <c r="A23" s="9"/>
      <c r="B23" s="9" t="s">
        <v>25</v>
      </c>
      <c r="C23" s="39">
        <f>PMT(C21,10,,C22)</f>
        <v>3794022.725</v>
      </c>
      <c r="D23" s="9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37"/>
      <c r="V23" s="34"/>
      <c r="W23" s="34"/>
      <c r="X23" s="35"/>
      <c r="Z23" s="11">
        <v>16.0</v>
      </c>
      <c r="AA23" s="11">
        <v>15.0</v>
      </c>
      <c r="AB23" s="9">
        <f t="shared" si="3"/>
        <v>-6519265.014</v>
      </c>
      <c r="AC23" s="9"/>
      <c r="AD23" s="9"/>
      <c r="AE23" s="11">
        <v>6.0</v>
      </c>
      <c r="AF23" s="9">
        <f t="shared" si="6"/>
        <v>-3794022.725</v>
      </c>
      <c r="AG23" s="9">
        <f t="shared" si="8"/>
        <v>-24391884.08</v>
      </c>
      <c r="AH23" s="9">
        <f t="shared" si="7"/>
        <v>-28185906.8</v>
      </c>
      <c r="AI23" s="11">
        <v>13.0</v>
      </c>
      <c r="AJ23" s="9"/>
      <c r="AK23" s="11"/>
    </row>
    <row r="24" ht="15.75" customHeight="1">
      <c r="A24" s="9"/>
      <c r="B24" s="40"/>
      <c r="C24" s="4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37"/>
      <c r="W24" s="34"/>
      <c r="X24" s="35"/>
      <c r="Z24" s="11">
        <v>17.0</v>
      </c>
      <c r="AA24" s="11"/>
      <c r="AB24" s="9">
        <f t="shared" si="3"/>
        <v>-6721362.229</v>
      </c>
      <c r="AC24" s="9"/>
      <c r="AD24" s="9"/>
      <c r="AE24" s="11">
        <v>7.0</v>
      </c>
      <c r="AF24" s="9">
        <f t="shared" si="6"/>
        <v>-3794022.725</v>
      </c>
      <c r="AG24" s="9">
        <f t="shared" si="8"/>
        <v>-30581708.88</v>
      </c>
      <c r="AH24" s="9">
        <f t="shared" si="7"/>
        <v>-34375731.61</v>
      </c>
      <c r="AI24" s="11">
        <v>14.0</v>
      </c>
      <c r="AJ24" s="9"/>
      <c r="AK24" s="11"/>
    </row>
    <row r="25" ht="15.75" customHeight="1">
      <c r="A25" s="9"/>
      <c r="B25" s="41"/>
      <c r="C25" s="9"/>
      <c r="D25" s="9"/>
      <c r="E25" s="9"/>
      <c r="F25" s="9"/>
      <c r="G25" s="11">
        <v>8.0</v>
      </c>
      <c r="H25" s="11">
        <v>9.0</v>
      </c>
      <c r="I25" s="11">
        <v>10.0</v>
      </c>
      <c r="J25" s="11">
        <v>11.0</v>
      </c>
      <c r="K25" s="11">
        <v>12.0</v>
      </c>
      <c r="L25" s="11">
        <v>13.0</v>
      </c>
      <c r="M25" s="11">
        <v>14.0</v>
      </c>
      <c r="N25" s="11">
        <v>15.0</v>
      </c>
      <c r="O25" s="11">
        <v>16.0</v>
      </c>
      <c r="P25" s="11">
        <v>17.0</v>
      </c>
      <c r="Q25" s="11"/>
      <c r="R25" s="11"/>
      <c r="S25" s="11"/>
      <c r="T25" s="11"/>
      <c r="U25" s="11"/>
      <c r="V25" s="11"/>
      <c r="W25" s="42"/>
      <c r="X25" s="43"/>
      <c r="Z25" s="11">
        <v>18.0</v>
      </c>
      <c r="AA25" s="11">
        <v>16.0</v>
      </c>
      <c r="AB25" s="9">
        <f t="shared" si="3"/>
        <v>-6929724.459</v>
      </c>
      <c r="AC25" s="9"/>
      <c r="AD25" s="19"/>
      <c r="AE25" s="11">
        <v>8.0</v>
      </c>
      <c r="AF25" s="9">
        <f t="shared" si="6"/>
        <v>-3794022.725</v>
      </c>
      <c r="AG25" s="9">
        <f t="shared" si="8"/>
        <v>-37297668.79</v>
      </c>
      <c r="AH25" s="9">
        <f t="shared" si="7"/>
        <v>-41091691.52</v>
      </c>
      <c r="AI25" s="11">
        <v>15.0</v>
      </c>
      <c r="AJ25" s="9"/>
      <c r="AK25" s="11"/>
    </row>
    <row r="26" ht="15.75" customHeight="1">
      <c r="A26" s="9"/>
      <c r="B26" s="4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4"/>
      <c r="Z26" s="11">
        <v>19.0</v>
      </c>
      <c r="AA26" s="11"/>
      <c r="AB26" s="9">
        <f t="shared" si="3"/>
        <v>-7144545.917</v>
      </c>
      <c r="AC26" s="9"/>
      <c r="AD26" s="45" t="s">
        <v>14</v>
      </c>
      <c r="AE26" s="11">
        <v>9.0</v>
      </c>
      <c r="AF26" s="9">
        <f t="shared" si="6"/>
        <v>-3794022.725</v>
      </c>
      <c r="AG26" s="9">
        <f t="shared" si="8"/>
        <v>-44584485.3</v>
      </c>
      <c r="AH26" s="9">
        <f t="shared" si="7"/>
        <v>-48378508.02</v>
      </c>
      <c r="AI26" s="11">
        <v>16.0</v>
      </c>
      <c r="AJ26" s="9"/>
      <c r="AK26" s="11"/>
    </row>
    <row r="27" ht="15.75" customHeight="1">
      <c r="A27" s="9"/>
      <c r="B27" s="4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Z27" s="46" t="s">
        <v>28</v>
      </c>
      <c r="AA27" s="11">
        <v>17.0</v>
      </c>
      <c r="AB27" s="9">
        <f t="shared" si="3"/>
        <v>-7366026.84</v>
      </c>
      <c r="AC27" s="9"/>
      <c r="AD27" s="38">
        <f t="array" ref="AD27">NPV(AI7,AB28:AB35)</f>
        <v>-56284703.93</v>
      </c>
      <c r="AE27" s="11">
        <v>10.0</v>
      </c>
      <c r="AF27" s="9">
        <f t="shared" si="6"/>
        <v>-3794022.725</v>
      </c>
      <c r="AG27" s="9">
        <f t="shared" si="8"/>
        <v>-52490681.2</v>
      </c>
      <c r="AH27" s="38">
        <f t="shared" si="7"/>
        <v>-56284703.93</v>
      </c>
      <c r="AI27" s="11">
        <v>17.0</v>
      </c>
      <c r="AJ27" s="9"/>
      <c r="AK27" s="11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Z28" s="11">
        <v>1.0</v>
      </c>
      <c r="AA28" s="11"/>
      <c r="AB28" s="47">
        <f t="shared" si="3"/>
        <v>-7594373.672</v>
      </c>
      <c r="AC28" s="9"/>
      <c r="AD28" s="48">
        <f>AD27*(1+AI7)</f>
        <v>-58628023.74</v>
      </c>
      <c r="AE28" s="9"/>
      <c r="AF28" s="9"/>
      <c r="AG28" s="9">
        <f>AH27*(1+$AI$7)</f>
        <v>-58628023.74</v>
      </c>
      <c r="AH28" s="49">
        <f t="shared" si="7"/>
        <v>-58628023.74</v>
      </c>
      <c r="AI28" s="50"/>
      <c r="AJ28" s="9"/>
      <c r="AK28" s="11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Z29" s="11">
        <v>2.0</v>
      </c>
      <c r="AA29" s="11">
        <v>18.0</v>
      </c>
      <c r="AB29" s="47">
        <f t="shared" si="3"/>
        <v>-7829799.256</v>
      </c>
      <c r="AC29" s="9"/>
      <c r="AD29" s="19"/>
      <c r="AE29" s="9"/>
      <c r="AF29" s="9"/>
      <c r="AG29" s="19"/>
      <c r="AH29" s="19"/>
      <c r="AI29" s="19"/>
      <c r="AJ29" s="9"/>
      <c r="AK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51">
        <v>23.0</v>
      </c>
      <c r="Z30" s="50">
        <v>3.0</v>
      </c>
      <c r="AA30" s="11"/>
      <c r="AB30" s="12">
        <f t="shared" si="3"/>
        <v>-8072523.033</v>
      </c>
      <c r="AC30" s="9"/>
      <c r="AD30" s="19"/>
      <c r="AE30" s="9"/>
      <c r="AF30" s="9"/>
      <c r="AG30" s="9"/>
      <c r="AH30" s="9"/>
      <c r="AI30" s="9"/>
      <c r="AJ30" s="9"/>
      <c r="AK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50">
        <v>4.0</v>
      </c>
      <c r="AA31" s="9"/>
      <c r="AB31" s="12">
        <f t="shared" si="3"/>
        <v>-8322771.247</v>
      </c>
      <c r="AC31" s="9"/>
      <c r="AD31" s="19"/>
      <c r="AE31" s="9"/>
      <c r="AF31" s="9"/>
      <c r="AG31" s="9"/>
      <c r="AH31" s="9"/>
      <c r="AI31" s="9"/>
      <c r="AJ31" s="9"/>
      <c r="AK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50">
        <v>5.0</v>
      </c>
      <c r="AA32" s="9"/>
      <c r="AB32" s="12">
        <f t="shared" si="3"/>
        <v>-8580777.156</v>
      </c>
      <c r="AC32" s="9"/>
      <c r="AD32" s="9"/>
      <c r="AE32" s="9"/>
      <c r="AF32" s="9"/>
      <c r="AG32" s="9"/>
      <c r="AH32" s="9"/>
      <c r="AI32" s="9"/>
      <c r="AJ32" s="9"/>
      <c r="AK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50">
        <v>6.0</v>
      </c>
      <c r="AA33" s="9"/>
      <c r="AB33" s="12">
        <f t="shared" si="3"/>
        <v>-8846781.248</v>
      </c>
      <c r="AC33" s="9"/>
      <c r="AD33" s="9"/>
      <c r="AE33" s="9"/>
      <c r="AF33" s="9"/>
      <c r="AG33" s="9"/>
      <c r="AH33" s="9"/>
      <c r="AI33" s="9"/>
      <c r="AJ33" s="9"/>
      <c r="AK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Z34" s="52">
        <v>7.0</v>
      </c>
      <c r="AA34" s="9"/>
      <c r="AB34" s="12">
        <f t="shared" si="3"/>
        <v>-9121031.466</v>
      </c>
      <c r="AC34" s="9"/>
      <c r="AD34" s="9"/>
      <c r="AE34" s="9"/>
      <c r="AF34" s="11"/>
      <c r="AG34" s="9"/>
      <c r="AH34" s="9"/>
      <c r="AI34" s="9"/>
      <c r="AJ34" s="11"/>
      <c r="AK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1"/>
      <c r="X35" s="11"/>
      <c r="Z35" s="52">
        <v>8.0</v>
      </c>
      <c r="AA35" s="9"/>
      <c r="AB35" s="12">
        <f t="shared" si="3"/>
        <v>-9403783.442</v>
      </c>
      <c r="AC35" s="9"/>
      <c r="AD35" s="9"/>
      <c r="AE35" s="9"/>
      <c r="AF35" s="11"/>
      <c r="AG35" s="9"/>
      <c r="AH35" s="9"/>
      <c r="AI35" s="9"/>
      <c r="AJ35" s="11"/>
      <c r="AK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1"/>
      <c r="X36" s="11"/>
      <c r="Z36" s="50"/>
      <c r="AA36" s="9"/>
      <c r="AB36" s="19"/>
      <c r="AC36" s="9"/>
      <c r="AD36" s="9"/>
      <c r="AE36" s="9"/>
      <c r="AF36" s="11"/>
      <c r="AG36" s="9"/>
      <c r="AH36" s="9"/>
      <c r="AI36" s="9"/>
      <c r="AJ36" s="11"/>
      <c r="AK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Z37" s="50"/>
      <c r="AA37" s="9"/>
      <c r="AB37" s="19"/>
      <c r="AC37" s="9"/>
      <c r="AD37" s="9"/>
      <c r="AE37" s="9"/>
      <c r="AF37" s="11"/>
      <c r="AG37" s="9"/>
      <c r="AH37" s="9"/>
      <c r="AI37" s="9"/>
      <c r="AJ37" s="11"/>
      <c r="AK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Z38" s="9"/>
      <c r="AA38" s="9"/>
      <c r="AB38" s="9"/>
      <c r="AC38" s="9"/>
      <c r="AD38" s="9"/>
      <c r="AE38" s="9"/>
      <c r="AF38" s="11"/>
      <c r="AG38" s="9"/>
      <c r="AH38" s="9"/>
      <c r="AI38" s="9"/>
      <c r="AJ38" s="11"/>
      <c r="AK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Z48" s="9"/>
      <c r="AA48" s="9"/>
      <c r="AB48" s="9"/>
      <c r="AC48" s="9"/>
      <c r="AD48" s="9"/>
      <c r="AE48" s="9"/>
      <c r="AF48" s="11"/>
      <c r="AG48" s="9"/>
      <c r="AH48" s="9"/>
      <c r="AI48" s="9"/>
      <c r="AJ48" s="11"/>
      <c r="AK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Z49" s="9"/>
      <c r="AA49" s="9"/>
      <c r="AB49" s="9"/>
      <c r="AC49" s="9"/>
      <c r="AD49" s="9"/>
      <c r="AE49" s="9"/>
      <c r="AF49" s="53"/>
      <c r="AG49" s="9"/>
      <c r="AH49" s="9"/>
      <c r="AI49" s="9"/>
      <c r="AJ49" s="11"/>
      <c r="AK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Z50" s="9"/>
      <c r="AA50" s="9"/>
      <c r="AB50" s="9"/>
      <c r="AC50" s="9"/>
      <c r="AD50" s="9"/>
      <c r="AE50" s="9"/>
      <c r="AF50" s="11"/>
      <c r="AG50" s="9"/>
      <c r="AH50" s="9"/>
      <c r="AI50" s="9"/>
      <c r="AJ50" s="11"/>
      <c r="AK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Z51" s="9"/>
      <c r="AA51" s="9"/>
      <c r="AB51" s="9"/>
      <c r="AC51" s="9"/>
      <c r="AD51" s="9"/>
      <c r="AE51" s="9"/>
      <c r="AF51" s="11"/>
      <c r="AG51" s="9"/>
      <c r="AH51" s="9"/>
      <c r="AI51" s="9"/>
      <c r="AJ51" s="11"/>
      <c r="AK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Z52" s="9"/>
      <c r="AA52" s="9"/>
      <c r="AB52" s="9"/>
      <c r="AC52" s="9"/>
      <c r="AD52" s="9"/>
      <c r="AE52" s="9"/>
      <c r="AF52" s="11"/>
      <c r="AG52" s="9"/>
      <c r="AH52" s="9"/>
      <c r="AI52" s="9"/>
      <c r="AJ52" s="11"/>
      <c r="AK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Z53" s="9"/>
      <c r="AA53" s="9"/>
      <c r="AB53" s="9"/>
      <c r="AC53" s="9"/>
      <c r="AD53" s="9"/>
      <c r="AE53" s="9"/>
      <c r="AF53" s="11"/>
      <c r="AG53" s="9"/>
      <c r="AH53" s="9"/>
      <c r="AI53" s="9"/>
      <c r="AJ53" s="11"/>
      <c r="AK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Z54" s="9"/>
      <c r="AA54" s="9"/>
      <c r="AB54" s="9"/>
      <c r="AC54" s="9"/>
      <c r="AD54" s="9"/>
      <c r="AE54" s="9"/>
      <c r="AF54" s="11"/>
      <c r="AG54" s="9"/>
      <c r="AH54" s="9"/>
      <c r="AI54" s="9"/>
      <c r="AJ54" s="11"/>
      <c r="AK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Z55" s="9"/>
      <c r="AA55" s="9"/>
      <c r="AB55" s="9"/>
      <c r="AC55" s="9"/>
      <c r="AD55" s="9"/>
      <c r="AE55" s="9"/>
      <c r="AF55" s="11"/>
      <c r="AG55" s="9"/>
      <c r="AH55" s="9"/>
      <c r="AI55" s="9"/>
      <c r="AJ55" s="11"/>
      <c r="AK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Z56" s="9"/>
      <c r="AA56" s="9"/>
      <c r="AB56" s="9"/>
      <c r="AC56" s="9"/>
      <c r="AD56" s="9"/>
      <c r="AE56" s="9"/>
      <c r="AF56" s="11"/>
      <c r="AG56" s="9"/>
      <c r="AH56" s="9"/>
      <c r="AI56" s="9"/>
      <c r="AJ56" s="11"/>
      <c r="AK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Z57" s="9"/>
      <c r="AA57" s="9"/>
      <c r="AB57" s="9"/>
      <c r="AC57" s="9"/>
      <c r="AD57" s="9"/>
      <c r="AE57" s="9"/>
      <c r="AF57" s="11"/>
      <c r="AG57" s="9"/>
      <c r="AH57" s="9"/>
      <c r="AI57" s="9"/>
      <c r="AJ57" s="11"/>
      <c r="AK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Z58" s="9"/>
      <c r="AA58" s="9"/>
      <c r="AB58" s="9"/>
      <c r="AC58" s="9"/>
      <c r="AD58" s="9"/>
      <c r="AE58" s="9"/>
      <c r="AF58" s="11"/>
      <c r="AG58" s="9"/>
      <c r="AH58" s="9"/>
      <c r="AI58" s="9"/>
      <c r="AJ58" s="11"/>
      <c r="AK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Z59" s="9"/>
      <c r="AA59" s="9"/>
      <c r="AB59" s="9"/>
      <c r="AC59" s="9"/>
      <c r="AD59" s="9"/>
      <c r="AE59" s="9"/>
      <c r="AF59" s="11"/>
      <c r="AG59" s="9"/>
      <c r="AH59" s="9"/>
      <c r="AI59" s="9"/>
      <c r="AJ59" s="11"/>
      <c r="AK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Z60" s="9"/>
      <c r="AA60" s="9"/>
      <c r="AB60" s="9"/>
      <c r="AC60" s="9"/>
      <c r="AD60" s="9"/>
      <c r="AE60" s="9"/>
      <c r="AF60" s="11"/>
      <c r="AG60" s="9"/>
      <c r="AH60" s="9"/>
      <c r="AI60" s="9"/>
      <c r="AJ60" s="11"/>
      <c r="AK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Z61" s="9"/>
      <c r="AA61" s="9"/>
      <c r="AB61" s="9"/>
      <c r="AC61" s="9"/>
      <c r="AD61" s="9"/>
      <c r="AE61" s="9"/>
      <c r="AF61" s="11"/>
      <c r="AG61" s="9"/>
      <c r="AH61" s="9"/>
      <c r="AI61" s="9"/>
      <c r="AJ61" s="11"/>
      <c r="AK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Z62" s="9"/>
      <c r="AA62" s="9"/>
      <c r="AB62" s="9"/>
      <c r="AC62" s="9"/>
      <c r="AD62" s="9"/>
      <c r="AE62" s="9"/>
      <c r="AF62" s="11"/>
      <c r="AG62" s="9"/>
      <c r="AH62" s="9"/>
      <c r="AI62" s="9"/>
      <c r="AJ62" s="11"/>
      <c r="AK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1"/>
      <c r="AK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1"/>
      <c r="A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mergeCells count="8">
    <mergeCell ref="Q16:R16"/>
    <mergeCell ref="G19:P19"/>
    <mergeCell ref="AE5:AH5"/>
    <mergeCell ref="W7:X7"/>
    <mergeCell ref="S16:T16"/>
    <mergeCell ref="U16:V16"/>
    <mergeCell ref="W16:X16"/>
    <mergeCell ref="AE16:AH16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2021-03-28T18:22:01Z</dcterms:created>
  <dc:creator>Ivan</dc:creator>
</cp:coreProperties>
</file>