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micro_masters_finance_mit\Foundations_of_modern_finance_part1\personal_exercises\week2\recitations\"/>
    </mc:Choice>
  </mc:AlternateContent>
  <xr:revisionPtr revIDLastSave="0" documentId="13_ncr:1_{163F1873-8070-4263-BB6D-AA84681D9D37}" xr6:coauthVersionLast="46" xr6:coauthVersionMax="46" xr10:uidLastSave="{00000000-0000-0000-0000-000000000000}"/>
  <bookViews>
    <workbookView xWindow="-120" yWindow="-120" windowWidth="20730" windowHeight="11160" activeTab="6" xr2:uid="{4664801A-7DB7-4C85-BD92-AD3BD8B0E02C}"/>
  </bookViews>
  <sheets>
    <sheet name="question1" sheetId="1" r:id="rId1"/>
    <sheet name="question2" sheetId="2" r:id="rId2"/>
    <sheet name="question3" sheetId="3" r:id="rId3"/>
    <sheet name="question4" sheetId="8" r:id="rId4"/>
    <sheet name="question5" sheetId="9" r:id="rId5"/>
    <sheet name="question6" sheetId="10" r:id="rId6"/>
    <sheet name="question7" sheetId="12" r:id="rId7"/>
    <sheet name="qiues" sheetId="11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1" i="12" l="1"/>
  <c r="P8" i="12"/>
  <c r="P9" i="12"/>
  <c r="P10" i="12"/>
  <c r="P7" i="12"/>
  <c r="M8" i="12"/>
  <c r="M9" i="12"/>
  <c r="M10" i="12"/>
  <c r="M7" i="12"/>
  <c r="L8" i="12"/>
  <c r="L9" i="12"/>
  <c r="L10" i="12"/>
  <c r="L7" i="12"/>
  <c r="B6" i="12"/>
  <c r="I11" i="12"/>
  <c r="I8" i="12"/>
  <c r="I9" i="12"/>
  <c r="I10" i="12"/>
  <c r="I7" i="12"/>
  <c r="E9" i="12"/>
  <c r="E10" i="12"/>
  <c r="E7" i="12"/>
  <c r="E8" i="12"/>
  <c r="E4" i="12"/>
  <c r="B5" i="12"/>
  <c r="E3" i="12"/>
  <c r="E2" i="12"/>
  <c r="E1" i="12"/>
  <c r="B6" i="10"/>
  <c r="B3" i="10"/>
  <c r="H3" i="9"/>
  <c r="E2" i="9"/>
  <c r="B3" i="9"/>
  <c r="G7" i="8"/>
  <c r="F7" i="8"/>
  <c r="G5" i="8"/>
  <c r="F5" i="8"/>
  <c r="G6" i="8"/>
  <c r="F6" i="8"/>
  <c r="C3" i="8"/>
  <c r="C4" i="8"/>
  <c r="C2" i="8"/>
  <c r="F6" i="3" a="1"/>
  <c r="F6" i="3" s="1"/>
  <c r="B6" i="3" a="1"/>
  <c r="B6" i="3" s="1"/>
  <c r="H4" i="2"/>
  <c r="E4" i="2"/>
  <c r="H8" i="1"/>
  <c r="H7" i="1"/>
  <c r="E8" i="1"/>
  <c r="E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F2" authorId="0" shapeId="0" xr:uid="{AB064135-17DA-42A9-B044-3DE8DC043321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Prices of the different assets
</t>
        </r>
      </text>
    </comment>
    <comment ref="B6" authorId="0" shapeId="0" xr:uid="{A1D2EB50-D498-4F56-8F27-8739100E8158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Inverse matrix of the matrix of payoffs
</t>
        </r>
      </text>
    </comment>
    <comment ref="F6" authorId="0" shapeId="0" xr:uid="{12E3E00A-16BE-49B7-99EB-710271E6B85A}">
      <text>
        <r>
          <rPr>
            <b/>
            <sz val="9"/>
            <color indexed="81"/>
            <rFont val="Tahoma"/>
            <charset val="1"/>
          </rPr>
          <t>germankux:</t>
        </r>
        <r>
          <rPr>
            <sz val="9"/>
            <color indexed="81"/>
            <rFont val="Tahoma"/>
            <charset val="1"/>
          </rPr>
          <t xml:space="preserve">
state prices!!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<sst xmlns="http://schemas.openxmlformats.org/spreadsheetml/2006/main" count="84" uniqueCount="59">
  <si>
    <t>Bond</t>
  </si>
  <si>
    <t>x1</t>
  </si>
  <si>
    <t>x2</t>
  </si>
  <si>
    <t>x3</t>
  </si>
  <si>
    <t>Prob</t>
  </si>
  <si>
    <t>p1</t>
  </si>
  <si>
    <t>p2</t>
  </si>
  <si>
    <t>p3</t>
  </si>
  <si>
    <t>price</t>
  </si>
  <si>
    <t>Stock</t>
  </si>
  <si>
    <t>E[X]</t>
  </si>
  <si>
    <t>return</t>
  </si>
  <si>
    <t>state prices</t>
  </si>
  <si>
    <t>phi1</t>
  </si>
  <si>
    <t>phi2</t>
  </si>
  <si>
    <t>bond</t>
  </si>
  <si>
    <t>stock</t>
  </si>
  <si>
    <t>state 1</t>
  </si>
  <si>
    <t>state  2</t>
  </si>
  <si>
    <t>state 3</t>
  </si>
  <si>
    <t>asset 1</t>
  </si>
  <si>
    <t>asset 2</t>
  </si>
  <si>
    <t>asset 3</t>
  </si>
  <si>
    <t>prices</t>
  </si>
  <si>
    <t xml:space="preserve">Inverse </t>
  </si>
  <si>
    <t>state  prices</t>
  </si>
  <si>
    <t>Probabilities</t>
  </si>
  <si>
    <t>Asset X</t>
  </si>
  <si>
    <t>P</t>
  </si>
  <si>
    <t>r</t>
  </si>
  <si>
    <t>Payoffs</t>
  </si>
  <si>
    <t>Asset Y</t>
  </si>
  <si>
    <t>FV</t>
  </si>
  <si>
    <t>I</t>
  </si>
  <si>
    <t>PV</t>
  </si>
  <si>
    <t>i</t>
  </si>
  <si>
    <t xml:space="preserve">PV </t>
  </si>
  <si>
    <t>RATE</t>
  </si>
  <si>
    <t>inflation</t>
  </si>
  <si>
    <t>rental revenue</t>
  </si>
  <si>
    <t>real growth</t>
  </si>
  <si>
    <t>real discount rate</t>
  </si>
  <si>
    <t>A</t>
  </si>
  <si>
    <t>B</t>
  </si>
  <si>
    <t>C</t>
  </si>
  <si>
    <t>D</t>
  </si>
  <si>
    <t>nominal discount rate</t>
  </si>
  <si>
    <t>E</t>
  </si>
  <si>
    <t>F</t>
  </si>
  <si>
    <t>G</t>
  </si>
  <si>
    <t>H</t>
  </si>
  <si>
    <t>Expected rental revenue</t>
  </si>
  <si>
    <t>Present Value</t>
  </si>
  <si>
    <t>PV investment</t>
  </si>
  <si>
    <t xml:space="preserve">nominal growth </t>
  </si>
  <si>
    <t>Method 1</t>
  </si>
  <si>
    <t>Method 2</t>
  </si>
  <si>
    <t>(In real terms)</t>
  </si>
  <si>
    <t>(In nominal terms)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</si>
</sst>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7" formatCode="0.00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8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4EF4-B226-4C6D-92FE-39955C88DF36}">
  <dimension ref="A1:H8"/>
  <sheetViews>
    <sheetView workbookViewId="0">
      <selection activeCell="F4" sqref="F4"/>
    </sheetView>
  </sheetViews>
  <sheetFormatPr defaultRowHeight="15" x14ac:dyDescent="0.25"/>
  <sheetData>
    <row r="1" spans="1:8" x14ac:dyDescent="0.25">
      <c r="A1" t="s">
        <v>4</v>
      </c>
      <c r="D1" t="s">
        <v>0</v>
      </c>
      <c r="G1" t="s">
        <v>9</v>
      </c>
    </row>
    <row r="2" spans="1:8" x14ac:dyDescent="0.25">
      <c r="A2" t="s">
        <v>5</v>
      </c>
      <c r="B2">
        <v>0.3</v>
      </c>
      <c r="D2" t="s">
        <v>1</v>
      </c>
      <c r="E2">
        <v>100</v>
      </c>
      <c r="G2" t="s">
        <v>1</v>
      </c>
      <c r="H2">
        <v>120</v>
      </c>
    </row>
    <row r="3" spans="1:8" x14ac:dyDescent="0.25">
      <c r="A3" t="s">
        <v>6</v>
      </c>
      <c r="B3">
        <v>0.4</v>
      </c>
      <c r="D3" t="s">
        <v>2</v>
      </c>
      <c r="E3">
        <v>100</v>
      </c>
      <c r="G3" t="s">
        <v>2</v>
      </c>
      <c r="H3">
        <v>75</v>
      </c>
    </row>
    <row r="4" spans="1:8" x14ac:dyDescent="0.25">
      <c r="A4" t="s">
        <v>7</v>
      </c>
      <c r="B4">
        <v>0.3</v>
      </c>
      <c r="D4" t="s">
        <v>3</v>
      </c>
      <c r="E4">
        <v>100</v>
      </c>
      <c r="G4" t="s">
        <v>3</v>
      </c>
      <c r="H4">
        <v>130</v>
      </c>
    </row>
    <row r="5" spans="1:8" x14ac:dyDescent="0.25">
      <c r="D5" t="s">
        <v>8</v>
      </c>
      <c r="E5">
        <v>96</v>
      </c>
      <c r="G5" t="s">
        <v>8</v>
      </c>
      <c r="H5">
        <v>80</v>
      </c>
    </row>
    <row r="7" spans="1:8" x14ac:dyDescent="0.25">
      <c r="D7" t="s">
        <v>10</v>
      </c>
      <c r="E7">
        <f>SUMPRODUCT(B2:B4,E2:E4)</f>
        <v>100</v>
      </c>
      <c r="G7" t="s">
        <v>10</v>
      </c>
      <c r="H7">
        <f>SUMPRODUCT(B2:B4,H2:H4)</f>
        <v>105</v>
      </c>
    </row>
    <row r="8" spans="1:8" x14ac:dyDescent="0.25">
      <c r="D8" t="s">
        <v>11</v>
      </c>
      <c r="E8">
        <f>E7/E5 - 1</f>
        <v>4.1666666666666741E-2</v>
      </c>
      <c r="G8" t="s">
        <v>11</v>
      </c>
      <c r="H8">
        <f>H7/H5 - 1</f>
        <v>0.3125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728D-84CD-4C7E-BAB1-AAEED8C99B4E}">
  <dimension ref="A1:H4"/>
  <sheetViews>
    <sheetView workbookViewId="0">
      <selection activeCell="F4" sqref="F4"/>
    </sheetView>
  </sheetViews>
  <sheetFormatPr defaultRowHeight="15" x14ac:dyDescent="0.25"/>
  <sheetData>
    <row r="1" spans="1:8" x14ac:dyDescent="0.25">
      <c r="A1" t="s">
        <v>12</v>
      </c>
      <c r="D1" t="s">
        <v>15</v>
      </c>
      <c r="G1" t="s">
        <v>16</v>
      </c>
    </row>
    <row r="2" spans="1:8" x14ac:dyDescent="0.25">
      <c r="A2" t="s">
        <v>13</v>
      </c>
      <c r="B2">
        <v>0.35</v>
      </c>
      <c r="D2" t="s">
        <v>1</v>
      </c>
      <c r="E2">
        <v>100</v>
      </c>
      <c r="G2" t="s">
        <v>1</v>
      </c>
      <c r="H2">
        <v>150</v>
      </c>
    </row>
    <row r="3" spans="1:8" x14ac:dyDescent="0.25">
      <c r="A3" t="s">
        <v>14</v>
      </c>
      <c r="B3">
        <v>0.55000000000000004</v>
      </c>
      <c r="D3" t="s">
        <v>2</v>
      </c>
      <c r="E3">
        <v>100</v>
      </c>
      <c r="G3" t="s">
        <v>2</v>
      </c>
      <c r="H3">
        <v>40</v>
      </c>
    </row>
    <row r="4" spans="1:8" x14ac:dyDescent="0.25">
      <c r="D4" t="s">
        <v>8</v>
      </c>
      <c r="E4">
        <f>SUMPRODUCT(B2:B3,E2:E3)</f>
        <v>90</v>
      </c>
      <c r="G4" t="s">
        <v>8</v>
      </c>
      <c r="H4">
        <f>SUMPRODUCT(B2:B3,H2:H3)</f>
        <v>74.5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1EF1-FD3B-42F2-AFA2-62FA5E6DE8AC}">
  <dimension ref="A1:F8"/>
  <sheetViews>
    <sheetView workbookViewId="0">
      <selection activeCell="F4" sqref="F4"/>
    </sheetView>
  </sheetViews>
  <sheetFormatPr defaultRowHeight="15" x14ac:dyDescent="0.25"/>
  <sheetData>
    <row r="1" spans="1:6" x14ac:dyDescent="0.25">
      <c r="B1" t="s">
        <v>17</v>
      </c>
      <c r="C1" t="s">
        <v>18</v>
      </c>
      <c r="D1" t="s">
        <v>19</v>
      </c>
      <c r="F1" t="s">
        <v>23</v>
      </c>
    </row>
    <row r="2" spans="1:6" x14ac:dyDescent="0.25">
      <c r="A2" t="s">
        <v>20</v>
      </c>
      <c r="B2">
        <v>100</v>
      </c>
      <c r="C2">
        <v>100</v>
      </c>
      <c r="D2">
        <v>100</v>
      </c>
      <c r="F2">
        <v>95</v>
      </c>
    </row>
    <row r="3" spans="1:6" x14ac:dyDescent="0.25">
      <c r="A3" t="s">
        <v>21</v>
      </c>
      <c r="B3">
        <v>250</v>
      </c>
      <c r="C3">
        <v>0</v>
      </c>
      <c r="D3">
        <v>500</v>
      </c>
      <c r="F3">
        <v>150</v>
      </c>
    </row>
    <row r="4" spans="1:6" x14ac:dyDescent="0.25">
      <c r="A4" t="s">
        <v>22</v>
      </c>
      <c r="B4">
        <v>0</v>
      </c>
      <c r="C4">
        <v>0</v>
      </c>
      <c r="D4">
        <v>500</v>
      </c>
      <c r="F4">
        <v>100</v>
      </c>
    </row>
    <row r="6" spans="1:6" x14ac:dyDescent="0.25">
      <c r="A6" t="s">
        <v>24</v>
      </c>
      <c r="B6" cm="1">
        <f t="array" ref="B6:D8">MINVERSE(B2:D4)</f>
        <v>0</v>
      </c>
      <c r="C6">
        <v>4.0000000000000001E-3</v>
      </c>
      <c r="D6">
        <v>-4.0000000000000001E-3</v>
      </c>
      <c r="F6" cm="1">
        <f t="array" ref="F6:F8">MMULT(_xlfn.ANCHORARRAY(B6),F2:F4)</f>
        <v>0.19999999999999996</v>
      </c>
    </row>
    <row r="7" spans="1:6" x14ac:dyDescent="0.25">
      <c r="B7">
        <v>0.01</v>
      </c>
      <c r="C7">
        <v>-4.0000000000000001E-3</v>
      </c>
      <c r="D7">
        <v>2E-3</v>
      </c>
      <c r="F7">
        <v>0.55000000000000004</v>
      </c>
    </row>
    <row r="8" spans="1:6" x14ac:dyDescent="0.25">
      <c r="B8">
        <v>0</v>
      </c>
      <c r="C8">
        <v>0</v>
      </c>
      <c r="D8">
        <v>2E-3</v>
      </c>
      <c r="F8">
        <v>0.2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2788F-E113-4F2F-B8E2-B3784FE81C6E}">
  <dimension ref="A1:G7"/>
  <sheetViews>
    <sheetView workbookViewId="0">
      <selection activeCell="F6" sqref="F6"/>
    </sheetView>
  </sheetViews>
  <sheetFormatPr defaultRowHeight="15" x14ac:dyDescent="0.25"/>
  <cols>
    <col min="3" max="3" width="12.28515625" bestFit="1" customWidth="1"/>
  </cols>
  <sheetData>
    <row r="1" spans="1:7" x14ac:dyDescent="0.25">
      <c r="A1" t="s">
        <v>25</v>
      </c>
      <c r="C1" t="s">
        <v>26</v>
      </c>
      <c r="F1" t="s">
        <v>27</v>
      </c>
      <c r="G1" t="s">
        <v>31</v>
      </c>
    </row>
    <row r="2" spans="1:7" x14ac:dyDescent="0.25">
      <c r="A2">
        <v>0.2</v>
      </c>
      <c r="C2">
        <f xml:space="preserve"> 1/3</f>
        <v>0.33333333333333331</v>
      </c>
      <c r="E2" s="1" t="s">
        <v>30</v>
      </c>
      <c r="F2">
        <v>100</v>
      </c>
      <c r="G2">
        <v>100</v>
      </c>
    </row>
    <row r="3" spans="1:7" x14ac:dyDescent="0.25">
      <c r="A3">
        <v>0.55000000000000004</v>
      </c>
      <c r="C3">
        <f t="shared" ref="C3:C4" si="0" xml:space="preserve"> 1/3</f>
        <v>0.33333333333333331</v>
      </c>
      <c r="E3" s="1"/>
      <c r="F3">
        <v>80</v>
      </c>
      <c r="G3">
        <v>100</v>
      </c>
    </row>
    <row r="4" spans="1:7" x14ac:dyDescent="0.25">
      <c r="A4">
        <v>0.2</v>
      </c>
      <c r="C4">
        <f t="shared" si="0"/>
        <v>0.33333333333333331</v>
      </c>
      <c r="E4" s="1"/>
      <c r="F4">
        <v>100</v>
      </c>
      <c r="G4">
        <v>80</v>
      </c>
    </row>
    <row r="5" spans="1:7" x14ac:dyDescent="0.25">
      <c r="E5" t="s">
        <v>10</v>
      </c>
      <c r="F5">
        <f>SUMPRODUCT(C2:C4,F2:F4)</f>
        <v>93.333333333333314</v>
      </c>
      <c r="G5">
        <f>SUMPRODUCT(C2:C4,G2:G4)</f>
        <v>93.333333333333314</v>
      </c>
    </row>
    <row r="6" spans="1:7" x14ac:dyDescent="0.25">
      <c r="E6" t="s">
        <v>28</v>
      </c>
      <c r="F6">
        <f>SUMPRODUCT(A2:A4,F2:F4)</f>
        <v>84</v>
      </c>
      <c r="G6">
        <f>SUMPRODUCT(A2:A4,G2:G4)</f>
        <v>91</v>
      </c>
    </row>
    <row r="7" spans="1:7" x14ac:dyDescent="0.25">
      <c r="E7" t="s">
        <v>29</v>
      </c>
      <c r="F7">
        <f>(F5/F6 - 1) * 100</f>
        <v>11.111111111111093</v>
      </c>
      <c r="G7">
        <f>(G5/G6 - 1) * 100</f>
        <v>2.5641025641025328</v>
      </c>
    </row>
  </sheetData>
  <mergeCells count="1">
    <mergeCell ref="E2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D0A2-7A8A-4D43-AFFD-898EBE1628F9}">
  <dimension ref="A1:H3"/>
  <sheetViews>
    <sheetView workbookViewId="0">
      <selection activeCell="H3" sqref="H3"/>
    </sheetView>
  </sheetViews>
  <sheetFormatPr defaultRowHeight="15" x14ac:dyDescent="0.25"/>
  <cols>
    <col min="2" max="2" width="11.5703125" bestFit="1" customWidth="1"/>
    <col min="5" max="5" width="11.5703125" bestFit="1" customWidth="1"/>
    <col min="8" max="8" width="11.5703125" bestFit="1" customWidth="1"/>
  </cols>
  <sheetData>
    <row r="1" spans="1:8" x14ac:dyDescent="0.25">
      <c r="A1" t="s">
        <v>32</v>
      </c>
      <c r="B1">
        <v>11500</v>
      </c>
      <c r="D1" t="s">
        <v>34</v>
      </c>
      <c r="E1">
        <v>10000</v>
      </c>
      <c r="G1" t="s">
        <v>32</v>
      </c>
      <c r="H1">
        <v>18000</v>
      </c>
    </row>
    <row r="2" spans="1:8" x14ac:dyDescent="0.25">
      <c r="A2" t="s">
        <v>33</v>
      </c>
      <c r="B2">
        <v>0.08</v>
      </c>
      <c r="D2" t="s">
        <v>32</v>
      </c>
      <c r="E2" s="2">
        <f>FV(B2,1,0,E1)</f>
        <v>-10800</v>
      </c>
      <c r="G2" t="s">
        <v>35</v>
      </c>
      <c r="H2">
        <v>0.08</v>
      </c>
    </row>
    <row r="3" spans="1:8" x14ac:dyDescent="0.25">
      <c r="A3" t="s">
        <v>34</v>
      </c>
      <c r="B3" s="2">
        <f>PV(B2,1,0,B1)</f>
        <v>-10648.148148148148</v>
      </c>
      <c r="G3" t="s">
        <v>36</v>
      </c>
      <c r="H3" s="2">
        <f>PV(H2,10,0,H1)</f>
        <v>-8337.4827855243166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6DFF-47AC-4073-BDC8-A112E2565E71}">
  <dimension ref="A1:B6"/>
  <sheetViews>
    <sheetView workbookViewId="0">
      <selection activeCell="B6" sqref="B6"/>
    </sheetView>
  </sheetViews>
  <sheetFormatPr defaultRowHeight="15" x14ac:dyDescent="0.25"/>
  <cols>
    <col min="2" max="2" width="30.140625" customWidth="1"/>
  </cols>
  <sheetData>
    <row r="1" spans="1:2" x14ac:dyDescent="0.25">
      <c r="A1" t="s">
        <v>34</v>
      </c>
      <c r="B1">
        <v>1</v>
      </c>
    </row>
    <row r="2" spans="1:2" x14ac:dyDescent="0.25">
      <c r="A2" t="s">
        <v>32</v>
      </c>
      <c r="B2">
        <v>3</v>
      </c>
    </row>
    <row r="3" spans="1:2" x14ac:dyDescent="0.25">
      <c r="A3" t="s">
        <v>37</v>
      </c>
      <c r="B3" s="3">
        <f>RATE(20,0,-B1,B2)</f>
        <v>5.6467308564940109E-2</v>
      </c>
    </row>
    <row r="6" spans="1:2" x14ac:dyDescent="0.25">
      <c r="A6" t="s">
        <v>32</v>
      </c>
      <c r="B6" s="2">
        <f>FV(0.102,20,0,1)</f>
        <v>-6.976408303330734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ADEC-F1FE-4A51-B776-0F2A426FDCFF}">
  <dimension ref="A1:P11"/>
  <sheetViews>
    <sheetView tabSelected="1" workbookViewId="0">
      <selection activeCell="A5" sqref="A5"/>
    </sheetView>
  </sheetViews>
  <sheetFormatPr defaultRowHeight="15" x14ac:dyDescent="0.25"/>
  <cols>
    <col min="1" max="1" width="20.5703125" bestFit="1" customWidth="1"/>
    <col min="5" max="5" width="12.5703125" bestFit="1" customWidth="1"/>
    <col min="8" max="8" width="14.140625" bestFit="1" customWidth="1"/>
    <col min="9" max="9" width="13.5703125" bestFit="1" customWidth="1"/>
    <col min="12" max="13" width="12.5703125" bestFit="1" customWidth="1"/>
    <col min="15" max="15" width="14.140625" bestFit="1" customWidth="1"/>
    <col min="16" max="16" width="13.5703125" bestFit="1" customWidth="1"/>
  </cols>
  <sheetData>
    <row r="1" spans="1:16" x14ac:dyDescent="0.25">
      <c r="A1" t="s">
        <v>39</v>
      </c>
      <c r="B1">
        <v>650000</v>
      </c>
      <c r="D1" t="s">
        <v>42</v>
      </c>
      <c r="E1" s="2">
        <f>FV(B2,1,0,B1)</f>
        <v>-669500</v>
      </c>
    </row>
    <row r="2" spans="1:16" x14ac:dyDescent="0.25">
      <c r="A2" t="s">
        <v>40</v>
      </c>
      <c r="B2">
        <v>0.03</v>
      </c>
      <c r="D2" t="s">
        <v>43</v>
      </c>
      <c r="E2" s="2">
        <f>PV(B4,1,0,E1)</f>
        <v>631603.77358490566</v>
      </c>
    </row>
    <row r="3" spans="1:16" x14ac:dyDescent="0.25">
      <c r="A3" t="s">
        <v>38</v>
      </c>
      <c r="B3">
        <v>2.5000000000000001E-2</v>
      </c>
      <c r="D3" t="s">
        <v>44</v>
      </c>
      <c r="E3" s="2">
        <f>E1 * (1+B3)</f>
        <v>-686237.49999999988</v>
      </c>
    </row>
    <row r="4" spans="1:16" x14ac:dyDescent="0.25">
      <c r="A4" t="s">
        <v>41</v>
      </c>
      <c r="B4">
        <v>0.06</v>
      </c>
      <c r="D4" t="s">
        <v>45</v>
      </c>
      <c r="E4" s="2">
        <f>PV(B5,1,0,E3)</f>
        <v>631603.77358490555</v>
      </c>
    </row>
    <row r="5" spans="1:16" x14ac:dyDescent="0.25">
      <c r="A5" t="s">
        <v>46</v>
      </c>
      <c r="B5">
        <f>(1+B4)*(1+B3) - 1</f>
        <v>8.6500000000000021E-2</v>
      </c>
      <c r="I5" t="s">
        <v>57</v>
      </c>
      <c r="P5" t="s">
        <v>58</v>
      </c>
    </row>
    <row r="6" spans="1:16" x14ac:dyDescent="0.25">
      <c r="A6" t="s">
        <v>54</v>
      </c>
      <c r="B6">
        <f>(1+B2)*(1+B3)-1</f>
        <v>5.5749999999999966E-2</v>
      </c>
      <c r="D6" t="s">
        <v>47</v>
      </c>
      <c r="E6" t="s">
        <v>51</v>
      </c>
      <c r="H6" t="s">
        <v>48</v>
      </c>
      <c r="I6" t="s">
        <v>52</v>
      </c>
      <c r="K6" t="s">
        <v>49</v>
      </c>
      <c r="L6" t="s">
        <v>55</v>
      </c>
      <c r="M6" t="s">
        <v>56</v>
      </c>
      <c r="O6" t="s">
        <v>50</v>
      </c>
      <c r="P6" t="s">
        <v>52</v>
      </c>
    </row>
    <row r="7" spans="1:16" x14ac:dyDescent="0.25">
      <c r="D7">
        <v>1</v>
      </c>
      <c r="E7" s="2">
        <f>FV($B$2,D7,0,$B$1)</f>
        <v>-669500</v>
      </c>
      <c r="I7" s="2">
        <f>PV($B$4,D7,0,E7)</f>
        <v>631603.77358490566</v>
      </c>
      <c r="L7" s="2">
        <f>FV($B$6,D7,0,$B$1)</f>
        <v>-686237.5</v>
      </c>
      <c r="M7" s="2">
        <f>E7*(1+$B$3)^D7</f>
        <v>-686237.49999999988</v>
      </c>
      <c r="P7" s="2">
        <f>PV($B$5,D7,0,L7)</f>
        <v>631603.77358490566</v>
      </c>
    </row>
    <row r="8" spans="1:16" x14ac:dyDescent="0.25">
      <c r="D8">
        <v>2</v>
      </c>
      <c r="E8" s="2">
        <f>FV($B$2,D8,0,$B$1)</f>
        <v>-689585</v>
      </c>
      <c r="I8" s="2">
        <f t="shared" ref="I8:I10" si="0">PV($B$4,D8,0,E8)</f>
        <v>613728.19508721959</v>
      </c>
      <c r="L8" s="2">
        <f t="shared" ref="L8:L10" si="1">FV($B$6,D8,0,$B$1)</f>
        <v>-724495.24062499998</v>
      </c>
      <c r="M8" s="2">
        <f t="shared" ref="M8:M10" si="2">E8*(1+$B$3)^D8</f>
        <v>-724495.24062499998</v>
      </c>
      <c r="P8" s="2">
        <f t="shared" ref="P8:P10" si="3">PV($B$5,D8,0,L8)</f>
        <v>613728.19508721959</v>
      </c>
    </row>
    <row r="9" spans="1:16" x14ac:dyDescent="0.25">
      <c r="D9">
        <v>3</v>
      </c>
      <c r="E9" s="2">
        <f>FV($B$2,D9,0,$B$1)</f>
        <v>-710272.55</v>
      </c>
      <c r="I9" s="2">
        <f t="shared" si="0"/>
        <v>596358.5291885247</v>
      </c>
      <c r="L9" s="2">
        <f t="shared" si="1"/>
        <v>-764885.85028984363</v>
      </c>
      <c r="M9" s="2">
        <f t="shared" si="2"/>
        <v>-764885.85028984374</v>
      </c>
      <c r="P9" s="2">
        <f t="shared" si="3"/>
        <v>596358.52918852458</v>
      </c>
    </row>
    <row r="10" spans="1:16" x14ac:dyDescent="0.25">
      <c r="D10">
        <v>4</v>
      </c>
      <c r="E10" s="2">
        <f>FV($B$2,D10,0,$B$1)</f>
        <v>-731580.72649999999</v>
      </c>
      <c r="I10" s="2">
        <f t="shared" si="0"/>
        <v>579480.45760771725</v>
      </c>
      <c r="L10" s="2">
        <f t="shared" si="1"/>
        <v>-807528.23644350236</v>
      </c>
      <c r="M10" s="2">
        <f t="shared" si="2"/>
        <v>-807528.23644350236</v>
      </c>
      <c r="P10" s="2">
        <f t="shared" si="3"/>
        <v>579480.45760771725</v>
      </c>
    </row>
    <row r="11" spans="1:16" x14ac:dyDescent="0.25">
      <c r="H11" t="s">
        <v>53</v>
      </c>
      <c r="I11" s="2">
        <f>SUM(I7:I10)</f>
        <v>2421170.9554683669</v>
      </c>
      <c r="O11" t="s">
        <v>53</v>
      </c>
      <c r="P11" s="2">
        <f>SUM(P7:P10)</f>
        <v>2421170.9554683669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D0894-6E64-4402-A901-E257B4B5F257}">
  <dimension ref="A1:B5"/>
  <sheetViews>
    <sheetView workbookViewId="0">
      <selection activeCell="D4" sqref="D4"/>
    </sheetView>
  </sheetViews>
  <sheetFormatPr defaultRowHeight="15" x14ac:dyDescent="0.25"/>
  <cols>
    <col min="1" max="1" width="16.5703125" bestFit="1" customWidth="1"/>
  </cols>
  <sheetData>
    <row r="1" spans="1:2" x14ac:dyDescent="0.25">
      <c r="A1" t="s">
        <v>39</v>
      </c>
      <c r="B1">
        <v>650000</v>
      </c>
    </row>
    <row r="2" spans="1:2" x14ac:dyDescent="0.25">
      <c r="A2" t="s">
        <v>40</v>
      </c>
      <c r="B2">
        <v>0.03</v>
      </c>
    </row>
    <row r="3" spans="1:2" x14ac:dyDescent="0.25">
      <c r="A3" t="s">
        <v>38</v>
      </c>
      <c r="B3">
        <v>2.5000000000000001E-2</v>
      </c>
    </row>
    <row r="5" spans="1:2" x14ac:dyDescent="0.25">
      <c r="A5" t="s">
        <v>41</v>
      </c>
      <c r="B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question1</vt:lpstr>
      <vt:lpstr>question2</vt:lpstr>
      <vt:lpstr>question3</vt:lpstr>
      <vt:lpstr>question4</vt:lpstr>
      <vt:lpstr>question5</vt:lpstr>
      <vt:lpstr>question6</vt:lpstr>
      <vt:lpstr>question7</vt:lpstr>
      <vt:lpstr>qiues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2021-01-10T14:04:26Z</dcterms:created>
  <dcterms:modified xsi:type="dcterms:W3CDTF">2021-01-17T15:47:29Z</dcterms:modified>
</cp:coreProperties>
</file>