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micro_masters_finance_mit\Foundations_of_modern_finance_part1\personal_exercises\week3\recitations\"/>
    </mc:Choice>
  </mc:AlternateContent>
  <xr:revisionPtr revIDLastSave="0" documentId="13_ncr:1_{6E1E9F20-9CA4-49CA-919F-B1E01B1F0977}" xr6:coauthVersionLast="46" xr6:coauthVersionMax="46" xr10:uidLastSave="{00000000-0000-0000-0000-000000000000}"/>
  <bookViews>
    <workbookView xWindow="-120" yWindow="-120" windowWidth="20730" windowHeight="11160" xr2:uid="{4664801A-7DB7-4C85-BD92-AD3BD8B0E02C}"/>
  </bookViews>
  <sheets>
    <sheet name="question7" sheetId="17" r:id="rId1"/>
    <sheet name="question6" sheetId="16" r:id="rId2"/>
    <sheet name="question5" sheetId="15" r:id="rId3"/>
    <sheet name="question4" sheetId="14" r:id="rId4"/>
    <sheet name="question3" sheetId="13" r:id="rId5"/>
    <sheet name="question2" sheetId="12" r:id="rId6"/>
    <sheet name="question1" sheetId="1" r:id="rId7"/>
    <sheet name="qiues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7" l="1"/>
  <c r="B9" i="17"/>
  <c r="F4" i="17"/>
  <c r="I4" i="17" s="1"/>
  <c r="I5" i="17"/>
  <c r="F1" i="17"/>
  <c r="F5" i="17"/>
  <c r="B4" i="17"/>
  <c r="H4" i="16"/>
  <c r="H3" i="16"/>
  <c r="B5" i="16"/>
  <c r="J4" i="15"/>
  <c r="G2" i="15"/>
  <c r="C5" i="15"/>
  <c r="G8" i="14"/>
  <c r="G7" i="14"/>
  <c r="G6" i="14"/>
  <c r="G4" i="14"/>
  <c r="B5" i="14"/>
  <c r="B6" i="13"/>
  <c r="C9" i="12"/>
  <c r="C6" i="12"/>
  <c r="C7" i="12" s="1"/>
  <c r="F13" i="1"/>
  <c r="G13" i="1"/>
  <c r="H13" i="1"/>
  <c r="I13" i="1" s="1"/>
  <c r="F14" i="1" s="1"/>
  <c r="H14" i="1"/>
  <c r="H15" i="1"/>
  <c r="H16" i="1"/>
  <c r="H17" i="1"/>
  <c r="H18" i="1"/>
  <c r="H19" i="1"/>
  <c r="H20" i="1"/>
  <c r="I12" i="1"/>
  <c r="H12" i="1"/>
  <c r="G12" i="1"/>
  <c r="I11" i="1"/>
  <c r="F12" i="1" s="1"/>
  <c r="G11" i="1"/>
  <c r="H11" i="1"/>
  <c r="C7" i="1"/>
  <c r="C6" i="1"/>
  <c r="G14" i="1" l="1"/>
  <c r="I14" i="1" s="1"/>
  <c r="F15" i="1" s="1"/>
  <c r="G15" i="1" l="1"/>
  <c r="I15" i="1"/>
  <c r="F16" i="1" s="1"/>
  <c r="G16" i="1" l="1"/>
  <c r="I16" i="1" s="1"/>
  <c r="F17" i="1" s="1"/>
  <c r="G17" i="1" l="1"/>
  <c r="I17" i="1"/>
  <c r="F18" i="1" s="1"/>
  <c r="G18" i="1" l="1"/>
  <c r="I18" i="1" s="1"/>
  <c r="F19" i="1" s="1"/>
  <c r="G19" i="1" l="1"/>
  <c r="I19" i="1"/>
  <c r="F20" i="1" s="1"/>
  <c r="G20" i="1" l="1"/>
  <c r="I20" i="1"/>
</calcChain>
</file>

<file path=xl/sharedStrings.xml><?xml version="1.0" encoding="utf-8"?>
<sst xmlns="http://schemas.openxmlformats.org/spreadsheetml/2006/main" count="80" uniqueCount="55">
  <si>
    <t>inflation</t>
  </si>
  <si>
    <t>rental revenue</t>
  </si>
  <si>
    <t>real growth</t>
  </si>
  <si>
    <t>real discount rate</t>
  </si>
  <si>
    <t>annual payment</t>
  </si>
  <si>
    <t>interest rate</t>
  </si>
  <si>
    <t xml:space="preserve">pv </t>
  </si>
  <si>
    <t>periods</t>
  </si>
  <si>
    <t>Part 1</t>
  </si>
  <si>
    <t>Part 2</t>
  </si>
  <si>
    <t>Beginning balance</t>
  </si>
  <si>
    <t>interest</t>
  </si>
  <si>
    <t>payment</t>
  </si>
  <si>
    <t>end balance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</si>
  <si>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</si>
  <si>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</si>
  <si>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</si>
  <si>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</si>
  <si>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</si>
  <si>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</si>
  <si>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</si>
  <si>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</si>
  <si>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</si>
  <si>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</si>
  <si>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rate</t>
  </si>
  <si>
    <t>pv real</t>
  </si>
  <si>
    <t>g</t>
  </si>
  <si>
    <t>r</t>
  </si>
  <si>
    <t>t</t>
  </si>
  <si>
    <t xml:space="preserve">PV </t>
  </si>
  <si>
    <t>A</t>
  </si>
  <si>
    <t>Part A</t>
  </si>
  <si>
    <t>perpetuity</t>
  </si>
  <si>
    <t>Part B</t>
  </si>
  <si>
    <t>redevelopment cost</t>
  </si>
  <si>
    <t>pv</t>
  </si>
  <si>
    <t>final pv</t>
  </si>
  <si>
    <t>PV</t>
  </si>
  <si>
    <t>Part 3</t>
  </si>
  <si>
    <t xml:space="preserve">pi </t>
  </si>
  <si>
    <t>APR</t>
  </si>
  <si>
    <t>k</t>
  </si>
  <si>
    <t>EAR</t>
  </si>
  <si>
    <t>k1</t>
  </si>
  <si>
    <t>APR_1</t>
  </si>
  <si>
    <t>K2</t>
  </si>
  <si>
    <t>APR_2</t>
  </si>
  <si>
    <t>EAR1</t>
  </si>
  <si>
    <t>EAR2</t>
  </si>
  <si>
    <t>periodic_2</t>
  </si>
  <si>
    <t>periodic_1</t>
  </si>
  <si>
    <t>pmt1</t>
  </si>
  <si>
    <t>pmt2</t>
  </si>
  <si>
    <t>nper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</si>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</sst>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5274-7F56-4784-BD6A-029857A8B484}">
  <dimension ref="A1:I10"/>
  <sheetViews>
    <sheetView tabSelected="1" workbookViewId="0">
      <selection activeCell="A11" sqref="A11"/>
    </sheetView>
  </sheetViews>
  <sheetFormatPr defaultRowHeight="15" x14ac:dyDescent="0.25"/>
  <cols>
    <col min="2" max="2" width="12.5703125" bestFit="1" customWidth="1"/>
    <col min="5" max="5" width="10.28515625" bestFit="1" customWidth="1"/>
    <col min="6" max="6" width="16.28515625" bestFit="1" customWidth="1"/>
    <col min="9" max="9" width="16.28515625" bestFit="1" customWidth="1"/>
  </cols>
  <sheetData>
    <row r="1" spans="1:9" x14ac:dyDescent="0.25">
      <c r="A1" t="s">
        <v>8</v>
      </c>
      <c r="E1" t="s">
        <v>53</v>
      </c>
      <c r="F1">
        <f xml:space="preserve"> 12 * 20</f>
        <v>240</v>
      </c>
    </row>
    <row r="2" spans="1:9" x14ac:dyDescent="0.25">
      <c r="E2" t="s">
        <v>37</v>
      </c>
      <c r="F2" s="3">
        <v>300000</v>
      </c>
    </row>
    <row r="3" spans="1:9" x14ac:dyDescent="0.25">
      <c r="A3" t="s">
        <v>47</v>
      </c>
      <c r="B3">
        <v>0.06</v>
      </c>
    </row>
    <row r="4" spans="1:9" x14ac:dyDescent="0.25">
      <c r="A4" t="s">
        <v>48</v>
      </c>
      <c r="B4">
        <f>EFFECT(0.045,12)</f>
        <v>4.5939825040589577E-2</v>
      </c>
      <c r="E4" t="s">
        <v>50</v>
      </c>
      <c r="F4">
        <f>((1+B3)^(1/12)-1)</f>
        <v>4.8675505653430484E-3</v>
      </c>
      <c r="H4" t="s">
        <v>51</v>
      </c>
      <c r="I4" s="1">
        <f>PMT(F4,240,$F$2)</f>
        <v>-2121.87619800928</v>
      </c>
    </row>
    <row r="5" spans="1:9" x14ac:dyDescent="0.25">
      <c r="A5" s="6" t="s">
        <v>46</v>
      </c>
      <c r="B5">
        <v>4.4999999999999998E-2</v>
      </c>
      <c r="E5" t="s">
        <v>49</v>
      </c>
      <c r="F5">
        <f xml:space="preserve"> B5 /12</f>
        <v>3.7499999999999999E-3</v>
      </c>
      <c r="H5" t="s">
        <v>52</v>
      </c>
      <c r="I5" s="1">
        <f>PMT(F5,240,$F$2)</f>
        <v>-1897.9481286598875</v>
      </c>
    </row>
    <row r="7" spans="1:9" x14ac:dyDescent="0.25">
      <c r="A7" t="s">
        <v>9</v>
      </c>
    </row>
    <row r="9" spans="1:9" x14ac:dyDescent="0.25">
      <c r="A9" t="s">
        <v>29</v>
      </c>
      <c r="B9" s="1">
        <f>-I4/F5 * (1 - 1/(1+F5)^240)</f>
        <v>335395.28809580446</v>
      </c>
    </row>
    <row r="10" spans="1:9" x14ac:dyDescent="0.25">
      <c r="A10" t="s">
        <v>54</v>
      </c>
      <c r="B10" s="1">
        <f>B9 - F2</f>
        <v>35395.288095804455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DFFD-EEBA-4A28-975C-15B42CFAFD10}">
  <sheetPr codeName="Sheet1"/>
  <dimension ref="A1:H5"/>
  <sheetViews>
    <sheetView workbookViewId="0">
      <selection activeCell="H3" sqref="H3:H4"/>
    </sheetView>
  </sheetViews>
  <sheetFormatPr defaultRowHeight="15" x14ac:dyDescent="0.25"/>
  <sheetData>
    <row r="1" spans="1:8" x14ac:dyDescent="0.25">
      <c r="A1" t="s">
        <v>31</v>
      </c>
      <c r="D1" t="s">
        <v>33</v>
      </c>
      <c r="F1" t="s">
        <v>42</v>
      </c>
      <c r="G1">
        <v>0.25</v>
      </c>
    </row>
    <row r="3" spans="1:8" x14ac:dyDescent="0.25">
      <c r="A3" t="s">
        <v>40</v>
      </c>
      <c r="B3">
        <v>0.2</v>
      </c>
      <c r="D3" t="s">
        <v>43</v>
      </c>
      <c r="E3">
        <v>365</v>
      </c>
      <c r="G3" s="5" t="s">
        <v>44</v>
      </c>
      <c r="H3">
        <f>E3 *  (( 1 + $G$1)^(1/E3) -1 ) * 100</f>
        <v>22.321177486637978</v>
      </c>
    </row>
    <row r="4" spans="1:8" x14ac:dyDescent="0.25">
      <c r="A4" t="s">
        <v>41</v>
      </c>
      <c r="B4">
        <v>12</v>
      </c>
      <c r="D4" t="s">
        <v>45</v>
      </c>
      <c r="E4">
        <v>4</v>
      </c>
      <c r="G4" t="s">
        <v>46</v>
      </c>
      <c r="H4">
        <f>E4 *  (( 1 + $G$1)^(1/E4) -1 ) * 100</f>
        <v>22.948505376225636</v>
      </c>
    </row>
    <row r="5" spans="1:8" x14ac:dyDescent="0.25">
      <c r="A5" t="s">
        <v>42</v>
      </c>
      <c r="B5">
        <f>EFFECT(B3,B4) * 100</f>
        <v>21.939108490523186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98AD-0728-483A-A302-7FC6475627D0}">
  <sheetPr codeName="Sheet2"/>
  <dimension ref="A1:J5"/>
  <sheetViews>
    <sheetView workbookViewId="0">
      <selection activeCell="J5" sqref="J5"/>
    </sheetView>
  </sheetViews>
  <sheetFormatPr defaultRowHeight="15" x14ac:dyDescent="0.25"/>
  <cols>
    <col min="3" max="3" width="15.28515625" bestFit="1" customWidth="1"/>
    <col min="7" max="7" width="14.28515625" bestFit="1" customWidth="1"/>
    <col min="10" max="10" width="12.5703125" bestFit="1" customWidth="1"/>
  </cols>
  <sheetData>
    <row r="1" spans="1:10" x14ac:dyDescent="0.25">
      <c r="A1" t="s">
        <v>8</v>
      </c>
      <c r="E1" t="s">
        <v>9</v>
      </c>
      <c r="I1" t="s">
        <v>38</v>
      </c>
    </row>
    <row r="2" spans="1:10" x14ac:dyDescent="0.25">
      <c r="B2" t="s">
        <v>37</v>
      </c>
      <c r="C2" s="3">
        <v>10000000</v>
      </c>
      <c r="F2" t="s">
        <v>30</v>
      </c>
      <c r="G2" s="4">
        <f xml:space="preserve"> C2 /(1+1/C3)</f>
        <v>740740.74074074079</v>
      </c>
      <c r="I2" t="s">
        <v>39</v>
      </c>
      <c r="J2">
        <v>0.02</v>
      </c>
    </row>
    <row r="3" spans="1:10" x14ac:dyDescent="0.25">
      <c r="B3" t="s">
        <v>27</v>
      </c>
      <c r="C3">
        <v>0.08</v>
      </c>
    </row>
    <row r="4" spans="1:10" x14ac:dyDescent="0.25">
      <c r="I4" t="s">
        <v>30</v>
      </c>
      <c r="J4" s="4">
        <f>C2 * (C3 - J2) / (1 + J2)</f>
        <v>588235.29411764699</v>
      </c>
    </row>
    <row r="5" spans="1:10" x14ac:dyDescent="0.25">
      <c r="B5" t="s">
        <v>30</v>
      </c>
      <c r="C5" s="4">
        <f>C2 * C3</f>
        <v>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D74F-1D02-49AD-8BC3-F6688077F1D6}">
  <sheetPr codeName="Sheet3"/>
  <dimension ref="A1:G8"/>
  <sheetViews>
    <sheetView workbookViewId="0">
      <selection activeCell="G9" sqref="G9"/>
    </sheetView>
  </sheetViews>
  <sheetFormatPr defaultRowHeight="15" x14ac:dyDescent="0.25"/>
  <cols>
    <col min="2" max="2" width="14.28515625" bestFit="1" customWidth="1"/>
    <col min="6" max="6" width="19.140625" bestFit="1" customWidth="1"/>
    <col min="7" max="7" width="15.28515625" bestFit="1" customWidth="1"/>
  </cols>
  <sheetData>
    <row r="1" spans="1:7" x14ac:dyDescent="0.25">
      <c r="A1" t="s">
        <v>31</v>
      </c>
      <c r="F1" t="s">
        <v>33</v>
      </c>
    </row>
    <row r="3" spans="1:7" x14ac:dyDescent="0.25">
      <c r="A3" t="s">
        <v>27</v>
      </c>
      <c r="B3">
        <v>7.0000000000000007E-2</v>
      </c>
      <c r="F3" t="s">
        <v>27</v>
      </c>
      <c r="G3">
        <v>7.0000000000000007E-2</v>
      </c>
    </row>
    <row r="4" spans="1:7" x14ac:dyDescent="0.25">
      <c r="A4" t="s">
        <v>30</v>
      </c>
      <c r="B4" s="3">
        <v>650000</v>
      </c>
      <c r="F4" t="s">
        <v>30</v>
      </c>
      <c r="G4" s="3">
        <f>950000</f>
        <v>950000</v>
      </c>
    </row>
    <row r="5" spans="1:7" x14ac:dyDescent="0.25">
      <c r="A5" t="s">
        <v>32</v>
      </c>
      <c r="B5" s="3">
        <f>B4/B3</f>
        <v>9285714.2857142854</v>
      </c>
      <c r="F5" t="s">
        <v>34</v>
      </c>
      <c r="G5" s="3">
        <v>1000000</v>
      </c>
    </row>
    <row r="6" spans="1:7" x14ac:dyDescent="0.25">
      <c r="F6" t="s">
        <v>32</v>
      </c>
      <c r="G6" s="4">
        <f>G4/G3</f>
        <v>13571428.571428571</v>
      </c>
    </row>
    <row r="7" spans="1:7" x14ac:dyDescent="0.25">
      <c r="F7" t="s">
        <v>35</v>
      </c>
      <c r="G7" s="1">
        <f>PV(G3,4,,-G6)</f>
        <v>10353577.877787841</v>
      </c>
    </row>
    <row r="8" spans="1:7" x14ac:dyDescent="0.25">
      <c r="F8" t="s">
        <v>36</v>
      </c>
      <c r="G8" s="1">
        <f>G7 - G5</f>
        <v>9353577.8777878415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2F1A8-CE36-4371-9C05-672B33C914FB}">
  <sheetPr codeName="Sheet4"/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26</v>
      </c>
      <c r="B1">
        <v>0.04</v>
      </c>
    </row>
    <row r="2" spans="1:2" x14ac:dyDescent="0.25">
      <c r="A2" t="s">
        <v>27</v>
      </c>
      <c r="B2">
        <v>0.09</v>
      </c>
    </row>
    <row r="3" spans="1:2" x14ac:dyDescent="0.25">
      <c r="A3" t="s">
        <v>28</v>
      </c>
      <c r="B3">
        <v>15</v>
      </c>
    </row>
    <row r="4" spans="1:2" x14ac:dyDescent="0.25">
      <c r="A4" t="s">
        <v>30</v>
      </c>
      <c r="B4">
        <v>5000000</v>
      </c>
    </row>
    <row r="6" spans="1:2" x14ac:dyDescent="0.25">
      <c r="A6" t="s">
        <v>29</v>
      </c>
      <c r="B6">
        <f>B4/(B2-B1)* (1 - (1 + B1)^15/(1+B2)^15)</f>
        <v>50557249.748255104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C0E4-899F-4751-B362-598F78E2E675}">
  <sheetPr codeName="Sheet5"/>
  <dimension ref="A1:C9"/>
  <sheetViews>
    <sheetView workbookViewId="0">
      <selection activeCell="B10" sqref="B10"/>
    </sheetView>
  </sheetViews>
  <sheetFormatPr defaultRowHeight="15" x14ac:dyDescent="0.25"/>
  <cols>
    <col min="3" max="3" width="10.85546875" bestFit="1" customWidth="1"/>
  </cols>
  <sheetData>
    <row r="1" spans="1:3" x14ac:dyDescent="0.25">
      <c r="A1" t="s">
        <v>8</v>
      </c>
    </row>
    <row r="2" spans="1:3" x14ac:dyDescent="0.25">
      <c r="B2" t="s">
        <v>4</v>
      </c>
      <c r="C2">
        <v>-2300</v>
      </c>
    </row>
    <row r="3" spans="1:3" x14ac:dyDescent="0.25">
      <c r="B3" t="s">
        <v>5</v>
      </c>
      <c r="C3">
        <v>0.05</v>
      </c>
    </row>
    <row r="4" spans="1:3" x14ac:dyDescent="0.25">
      <c r="B4" t="s">
        <v>7</v>
      </c>
      <c r="C4">
        <v>10</v>
      </c>
    </row>
    <row r="6" spans="1:3" x14ac:dyDescent="0.25">
      <c r="B6" t="s">
        <v>6</v>
      </c>
      <c r="C6" s="1">
        <f>PV(C3,C4,C2)</f>
        <v>17759.990337125069</v>
      </c>
    </row>
    <row r="7" spans="1:3" x14ac:dyDescent="0.25">
      <c r="B7" t="s">
        <v>24</v>
      </c>
      <c r="C7" s="2">
        <f>RATE(C4,C2,C6)</f>
        <v>5.0000000000039332E-2</v>
      </c>
    </row>
    <row r="9" spans="1:3" x14ac:dyDescent="0.25">
      <c r="B9" t="s">
        <v>25</v>
      </c>
      <c r="C9" s="1">
        <f>PV(C7,5,0,-C6)</f>
        <v>13915.417145361873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4EF4-B226-4C6D-92FE-39955C88DF36}">
  <sheetPr codeName="Sheet6"/>
  <dimension ref="A1:I20"/>
  <sheetViews>
    <sheetView workbookViewId="0">
      <selection activeCell="C7" sqref="A1:C7"/>
    </sheetView>
  </sheetViews>
  <sheetFormatPr defaultRowHeight="15" x14ac:dyDescent="0.25"/>
  <cols>
    <col min="2" max="2" width="15.42578125" bestFit="1" customWidth="1"/>
    <col min="3" max="3" width="11.5703125" bestFit="1" customWidth="1"/>
    <col min="6" max="6" width="17.42578125" bestFit="1" customWidth="1"/>
  </cols>
  <sheetData>
    <row r="1" spans="1:9" x14ac:dyDescent="0.25">
      <c r="A1" t="s">
        <v>8</v>
      </c>
    </row>
    <row r="2" spans="1:9" x14ac:dyDescent="0.25">
      <c r="B2" t="s">
        <v>4</v>
      </c>
      <c r="C2">
        <v>-2300</v>
      </c>
    </row>
    <row r="3" spans="1:9" x14ac:dyDescent="0.25">
      <c r="B3" t="s">
        <v>5</v>
      </c>
      <c r="C3">
        <v>0.05</v>
      </c>
    </row>
    <row r="4" spans="1:9" x14ac:dyDescent="0.25">
      <c r="B4" t="s">
        <v>7</v>
      </c>
      <c r="C4">
        <v>10</v>
      </c>
    </row>
    <row r="6" spans="1:9" x14ac:dyDescent="0.25">
      <c r="B6" t="s">
        <v>6</v>
      </c>
      <c r="C6" s="1">
        <f>PV(C3,C4,C2)</f>
        <v>17759.990337125069</v>
      </c>
    </row>
    <row r="7" spans="1:9" x14ac:dyDescent="0.25">
      <c r="B7" t="s">
        <v>24</v>
      </c>
      <c r="C7" s="2">
        <f>RATE(C4,C2,C6)</f>
        <v>5.0000000000039332E-2</v>
      </c>
    </row>
    <row r="9" spans="1:9" x14ac:dyDescent="0.25">
      <c r="A9" t="s">
        <v>9</v>
      </c>
    </row>
    <row r="10" spans="1:9" x14ac:dyDescent="0.25">
      <c r="F10" t="s">
        <v>10</v>
      </c>
      <c r="G10" t="s">
        <v>11</v>
      </c>
      <c r="H10" t="s">
        <v>12</v>
      </c>
      <c r="I10" t="s">
        <v>13</v>
      </c>
    </row>
    <row r="11" spans="1:9" x14ac:dyDescent="0.25">
      <c r="E11" t="s">
        <v>14</v>
      </c>
      <c r="F11">
        <v>17760</v>
      </c>
      <c r="G11">
        <f>F11*$C$7</f>
        <v>888.00000000069849</v>
      </c>
      <c r="H11">
        <f>-$C$2</f>
        <v>2300</v>
      </c>
      <c r="I11">
        <f>F11+G11-H11</f>
        <v>16348.000000000698</v>
      </c>
    </row>
    <row r="12" spans="1:9" x14ac:dyDescent="0.25">
      <c r="E12" t="s">
        <v>15</v>
      </c>
      <c r="F12">
        <f>I11</f>
        <v>16348.000000000698</v>
      </c>
      <c r="G12">
        <f>F12*$C$7</f>
        <v>817.40000000067789</v>
      </c>
      <c r="H12">
        <f>-$C$2</f>
        <v>2300</v>
      </c>
      <c r="I12">
        <f>F12+G12-H12</f>
        <v>14865.400000001377</v>
      </c>
    </row>
    <row r="13" spans="1:9" x14ac:dyDescent="0.25">
      <c r="E13" t="s">
        <v>16</v>
      </c>
      <c r="F13">
        <f t="shared" ref="F13:F20" si="0">I12</f>
        <v>14865.400000001377</v>
      </c>
      <c r="G13">
        <f t="shared" ref="G13:G20" si="1">F13*$C$7</f>
        <v>743.27000000065357</v>
      </c>
      <c r="H13">
        <f t="shared" ref="H13:H20" si="2">-$C$2</f>
        <v>2300</v>
      </c>
      <c r="I13">
        <f t="shared" ref="I13:I20" si="3">F13+G13-H13</f>
        <v>13308.67000000203</v>
      </c>
    </row>
    <row r="14" spans="1:9" x14ac:dyDescent="0.25">
      <c r="E14" t="s">
        <v>17</v>
      </c>
      <c r="F14">
        <f t="shared" si="0"/>
        <v>13308.67000000203</v>
      </c>
      <c r="G14">
        <f t="shared" si="1"/>
        <v>665.43350000062492</v>
      </c>
      <c r="H14">
        <f t="shared" si="2"/>
        <v>2300</v>
      </c>
      <c r="I14">
        <f t="shared" si="3"/>
        <v>11674.103500002655</v>
      </c>
    </row>
    <row r="15" spans="1:9" x14ac:dyDescent="0.25">
      <c r="E15" t="s">
        <v>18</v>
      </c>
      <c r="F15">
        <f t="shared" si="0"/>
        <v>11674.103500002655</v>
      </c>
      <c r="G15">
        <f t="shared" si="1"/>
        <v>583.70517500059191</v>
      </c>
      <c r="H15">
        <f t="shared" si="2"/>
        <v>2300</v>
      </c>
      <c r="I15">
        <f t="shared" si="3"/>
        <v>9957.8086750032471</v>
      </c>
    </row>
    <row r="16" spans="1:9" x14ac:dyDescent="0.25">
      <c r="E16" t="s">
        <v>19</v>
      </c>
      <c r="F16">
        <f t="shared" si="0"/>
        <v>9957.8086750032471</v>
      </c>
      <c r="G16">
        <f t="shared" si="1"/>
        <v>497.890433750554</v>
      </c>
      <c r="H16">
        <f t="shared" si="2"/>
        <v>2300</v>
      </c>
      <c r="I16">
        <f t="shared" si="3"/>
        <v>8155.6991087538008</v>
      </c>
    </row>
    <row r="17" spans="5:9" x14ac:dyDescent="0.25">
      <c r="E17" t="s">
        <v>20</v>
      </c>
      <c r="F17">
        <f t="shared" si="0"/>
        <v>8155.6991087538008</v>
      </c>
      <c r="G17">
        <f t="shared" si="1"/>
        <v>407.7849554380108</v>
      </c>
      <c r="H17">
        <f t="shared" si="2"/>
        <v>2300</v>
      </c>
      <c r="I17">
        <f t="shared" si="3"/>
        <v>6263.4840641918108</v>
      </c>
    </row>
    <row r="18" spans="5:9" x14ac:dyDescent="0.25">
      <c r="E18" t="s">
        <v>21</v>
      </c>
      <c r="F18">
        <f t="shared" si="0"/>
        <v>6263.4840641918108</v>
      </c>
      <c r="G18">
        <f t="shared" si="1"/>
        <v>313.17420320983689</v>
      </c>
      <c r="H18">
        <f t="shared" si="2"/>
        <v>2300</v>
      </c>
      <c r="I18">
        <f t="shared" si="3"/>
        <v>4276.6582674016481</v>
      </c>
    </row>
    <row r="19" spans="5:9" x14ac:dyDescent="0.25">
      <c r="E19" t="s">
        <v>22</v>
      </c>
      <c r="F19">
        <f t="shared" si="0"/>
        <v>4276.6582674016481</v>
      </c>
      <c r="G19">
        <f t="shared" si="1"/>
        <v>213.83291337025062</v>
      </c>
      <c r="H19">
        <f t="shared" si="2"/>
        <v>2300</v>
      </c>
      <c r="I19">
        <f t="shared" si="3"/>
        <v>2190.4911807718991</v>
      </c>
    </row>
    <row r="20" spans="5:9" x14ac:dyDescent="0.25">
      <c r="E20" t="s">
        <v>23</v>
      </c>
      <c r="F20">
        <f t="shared" si="0"/>
        <v>2190.4911807718991</v>
      </c>
      <c r="G20">
        <f t="shared" si="1"/>
        <v>109.5245590386811</v>
      </c>
      <c r="H20">
        <f t="shared" si="2"/>
        <v>2300</v>
      </c>
      <c r="I20">
        <f t="shared" si="3"/>
        <v>1.5739810580271296E-2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D0894-6E64-4402-A901-E257B4B5F257}">
  <sheetPr codeName="Sheet7"/>
  <dimension ref="A1:B5"/>
  <sheetViews>
    <sheetView workbookViewId="0">
      <selection activeCell="D4" sqref="D4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1</v>
      </c>
      <c r="B1">
        <v>650000</v>
      </c>
    </row>
    <row r="2" spans="1:2" x14ac:dyDescent="0.25">
      <c r="A2" t="s">
        <v>2</v>
      </c>
      <c r="B2">
        <v>0.03</v>
      </c>
    </row>
    <row r="3" spans="1:2" x14ac:dyDescent="0.25">
      <c r="A3" t="s">
        <v>0</v>
      </c>
      <c r="B3">
        <v>2.5000000000000001E-2</v>
      </c>
    </row>
    <row r="5" spans="1:2" x14ac:dyDescent="0.25">
      <c r="A5" t="s">
        <v>3</v>
      </c>
      <c r="B5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question7</vt:lpstr>
      <vt:lpstr>question6</vt:lpstr>
      <vt:lpstr>question5</vt:lpstr>
      <vt:lpstr>question4</vt:lpstr>
      <vt:lpstr>question3</vt:lpstr>
      <vt:lpstr>question2</vt:lpstr>
      <vt:lpstr>question1</vt:lpstr>
      <vt:lpstr>qiues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2021-01-10T14:04:26Z</dcterms:created>
  <dcterms:modified xsi:type="dcterms:W3CDTF">2021-01-21T01:10:01Z</dcterms:modified>
</cp:coreProperties>
</file>