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nbi-2022/"/>
    </mc:Choice>
  </mc:AlternateContent>
  <xr:revisionPtr revIDLastSave="0" documentId="13_ncr:1_{563CBF49-BDF9-7948-B4CE-B9D4EBD7D636}" xr6:coauthVersionLast="47" xr6:coauthVersionMax="47" xr10:uidLastSave="{00000000-0000-0000-0000-000000000000}"/>
  <bookViews>
    <workbookView xWindow="0" yWindow="500" windowWidth="28800" windowHeight="17500" xr2:uid="{60C40B75-9E92-F44A-9D3E-099BC78F953F}"/>
  </bookViews>
  <sheets>
    <sheet name="data" sheetId="1" r:id="rId1"/>
    <sheet name="analisis-snbi-202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H7" i="2" s="1" a="1"/>
  <c r="H7" i="2" s="1"/>
  <c r="H10" i="2" s="1"/>
  <c r="E2" i="2"/>
  <c r="E4" i="2" s="1"/>
  <c r="D3" i="2"/>
  <c r="H3" i="2" s="1"/>
  <c r="D2" i="2"/>
  <c r="G2" i="2" s="1"/>
  <c r="C3" i="2"/>
  <c r="C2" i="2"/>
  <c r="H2" i="2"/>
  <c r="F3" i="2"/>
  <c r="I3" i="2" s="1"/>
  <c r="F2" i="2"/>
  <c r="I2" i="2" s="1"/>
  <c r="D4" i="2"/>
  <c r="C4" i="2"/>
  <c r="G3" i="2" l="1"/>
  <c r="H8" i="2"/>
  <c r="H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<sst xmlns="http://schemas.openxmlformats.org/spreadsheetml/2006/main" count="160" uniqueCount="54">
  <si>
    <t>CHARACTER</t>
  </si>
  <si>
    <t>GENDER</t>
  </si>
  <si>
    <t>SWEAR_WORDS</t>
  </si>
  <si>
    <t>Teddy</t>
  </si>
  <si>
    <t>Carrie</t>
  </si>
  <si>
    <t>male</t>
  </si>
  <si>
    <t>female</t>
  </si>
  <si>
    <t>shit</t>
  </si>
  <si>
    <t>ass</t>
  </si>
  <si>
    <t>damn</t>
  </si>
  <si>
    <t>hell</t>
  </si>
  <si>
    <t>bitch</t>
  </si>
  <si>
    <t>motherfucker</t>
  </si>
  <si>
    <t>TIMESTAMP</t>
  </si>
  <si>
    <t>menit 25</t>
  </si>
  <si>
    <t>menit 56</t>
  </si>
  <si>
    <t>menit 46</t>
  </si>
  <si>
    <t>menit 62</t>
  </si>
  <si>
    <t>menit 63</t>
  </si>
  <si>
    <t>menit 68</t>
  </si>
  <si>
    <t>menit 74</t>
  </si>
  <si>
    <t>menit 87</t>
  </si>
  <si>
    <t>menit 106</t>
  </si>
  <si>
    <t>menit 84</t>
  </si>
  <si>
    <t>menit 85</t>
  </si>
  <si>
    <t>menit 28</t>
  </si>
  <si>
    <t>menit 73</t>
  </si>
  <si>
    <t>menit 50</t>
  </si>
  <si>
    <t>menit 96</t>
  </si>
  <si>
    <t>menit 82</t>
  </si>
  <si>
    <t>menit 22</t>
  </si>
  <si>
    <t>menit 23</t>
  </si>
  <si>
    <t>menit 67</t>
  </si>
  <si>
    <t>menit 32</t>
  </si>
  <si>
    <t>menit 42</t>
  </si>
  <si>
    <t>menit 78</t>
  </si>
  <si>
    <t>menit 91</t>
  </si>
  <si>
    <t>menit 79</t>
  </si>
  <si>
    <t>menit 39</t>
  </si>
  <si>
    <t>menit 58</t>
  </si>
  <si>
    <t>menit 103</t>
  </si>
  <si>
    <t>menit 31</t>
  </si>
  <si>
    <t>Grand Total</t>
  </si>
  <si>
    <t>FREKUENSI_UMPATAN</t>
  </si>
  <si>
    <t>%</t>
  </si>
  <si>
    <t>standard_error</t>
  </si>
  <si>
    <t>proporsi</t>
  </si>
  <si>
    <t>95% C.I. Lower Bound</t>
  </si>
  <si>
    <t>95% C.I. Upper Bound</t>
  </si>
  <si>
    <t>95%CI</t>
  </si>
  <si>
    <t>p_binomial-test (one-tailed)</t>
  </si>
  <si>
    <t>Exp.Frek</t>
  </si>
  <si>
    <t>p_binomial-test (significant? p &lt; 0.05)</t>
  </si>
  <si>
    <t>p_binomial-test (two-tailed)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</si>
</sst>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Distribusi pemakaian umpatan oleh</a:t>
            </a:r>
            <a:r>
              <a:rPr lang="en-US" sz="1000" baseline="0"/>
              <a:t> pemeran utama wanita &amp; pria dalam </a:t>
            </a:r>
            <a:r>
              <a:rPr lang="en-US" sz="1000" i="1" baseline="0"/>
              <a:t>Night School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'analisis-snbi-2022'!$I$2:$I$3</c:f>
                <c:numCache>
                  <c:formatCode>General</c:formatCode>
                  <c:ptCount val="2"/>
                  <c:pt idx="0">
                    <c:v>0.16007703850279564</c:v>
                  </c:pt>
                  <c:pt idx="1">
                    <c:v>0.16007703850279564</c:v>
                  </c:pt>
                </c:numCache>
              </c:numRef>
            </c:plus>
            <c:minus>
              <c:numRef>
                <c:f>'analisis-snbi-2022'!$I$2:$I$3</c:f>
                <c:numCache>
                  <c:formatCode>General</c:formatCode>
                  <c:ptCount val="2"/>
                  <c:pt idx="0">
                    <c:v>0.16007703850279564</c:v>
                  </c:pt>
                  <c:pt idx="1">
                    <c:v>0.16007703850279564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wanita</c:v>
              </c:pt>
              <c:pt idx="1">
                <c:v>pria</c:v>
              </c:pt>
            </c:strLit>
          </c:cat>
          <c:val>
            <c:numRef>
              <c:f>'analisis-snbi-2022'!$D$2:$D$3</c:f>
              <c:numCache>
                <c:formatCode>0.00</c:formatCode>
                <c:ptCount val="2"/>
                <c:pt idx="0">
                  <c:v>0.37142857142857144</c:v>
                </c:pt>
                <c:pt idx="1">
                  <c:v>0.62857142857142856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9-8147-857B-B079D6F3F9BB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1167152"/>
        <c:axId val="792582832"/>
      </c:barChart>
      <c:catAx>
        <c:axId val="81116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82832"/>
        <c:crosses val="autoZero"/>
        <c:auto val="1"/>
        <c:lblAlgn val="ctr"/>
        <c:lblOffset val="100"/>
        <c:noMultiLvlLbl val="0"/>
      </c:catAx>
      <c:valAx>
        <c:axId val="7925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6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123261</xdr:colOff>
      <xdr:row>5</xdr:row>
      <xdr:rowOff>156882</xdr:rowOff>
    </xdr:from>
    <xdr:to>
      <xdr:col>3</xdr:col>
      <xdr:colOff>246530</xdr:colOff>
      <xdr:row>18</xdr:row>
      <xdr:rowOff>67982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5E7387-B882-5146-80D1-ABB152ECE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de Primahadi Wijaya RAJEG" refreshedDate="44584.800754745367" createdVersion="7" refreshedVersion="7" minRefreshableVersion="3" recordCount="35" xr:uid="{C5D8291F-DB38-7C49-A998-2C9859B785AA}">
  <cacheSource type="worksheet">
    <worksheetSource ref="A1:D36" sheet="data"/>
  </cacheSource>
  <cacheFields count="4">
    <cacheField name="CHARACTER" numFmtId="0">
      <sharedItems/>
    </cacheField>
    <cacheField name="GENDER" numFmtId="0">
      <sharedItems count="2">
        <s v="male"/>
        <s v="female"/>
      </sharedItems>
    </cacheField>
    <cacheField name="SWEAR_WORDS" numFmtId="0">
      <sharedItems/>
    </cacheField>
    <cacheField name="TIMESTAM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Teddy"/>
    <x v="0"/>
    <s v="shit"/>
    <s v="menit 87"/>
  </r>
  <r>
    <s v="Teddy"/>
    <x v="0"/>
    <s v="shit"/>
    <s v="menit 63"/>
  </r>
  <r>
    <s v="Carrie"/>
    <x v="1"/>
    <s v="ass"/>
    <s v="menit 103"/>
  </r>
  <r>
    <s v="Teddy"/>
    <x v="0"/>
    <s v="ass"/>
    <s v="menit 28"/>
  </r>
  <r>
    <s v="Carrie"/>
    <x v="1"/>
    <s v="shit"/>
    <s v="menit 79"/>
  </r>
  <r>
    <s v="Teddy"/>
    <x v="0"/>
    <s v="shit"/>
    <s v="menit 84"/>
  </r>
  <r>
    <s v="Teddy"/>
    <x v="0"/>
    <s v="shit"/>
    <s v="menit 46"/>
  </r>
  <r>
    <s v="Carrie"/>
    <x v="1"/>
    <s v="ass"/>
    <s v="menit 78"/>
  </r>
  <r>
    <s v="Carrie"/>
    <x v="1"/>
    <s v="hell"/>
    <s v="menit 78"/>
  </r>
  <r>
    <s v="Teddy"/>
    <x v="0"/>
    <s v="ass"/>
    <s v="menit 23"/>
  </r>
  <r>
    <s v="Teddy"/>
    <x v="0"/>
    <s v="damn"/>
    <s v="menit 50"/>
  </r>
  <r>
    <s v="Teddy"/>
    <x v="0"/>
    <s v="hell"/>
    <s v="menit 67"/>
  </r>
  <r>
    <s v="Teddy"/>
    <x v="0"/>
    <s v="damn"/>
    <s v="menit 68"/>
  </r>
  <r>
    <s v="Carrie"/>
    <x v="1"/>
    <s v="hell"/>
    <s v="menit 79"/>
  </r>
  <r>
    <s v="Teddy"/>
    <x v="0"/>
    <s v="shit"/>
    <s v="menit 68"/>
  </r>
  <r>
    <s v="Teddy"/>
    <x v="0"/>
    <s v="shit"/>
    <s v="menit 74"/>
  </r>
  <r>
    <s v="Teddy"/>
    <x v="0"/>
    <s v="ass"/>
    <s v="menit 22"/>
  </r>
  <r>
    <s v="Carrie"/>
    <x v="1"/>
    <s v="ass"/>
    <s v="menit 39"/>
  </r>
  <r>
    <s v="Carrie"/>
    <x v="1"/>
    <s v="ass"/>
    <s v="menit 58"/>
  </r>
  <r>
    <s v="Carrie"/>
    <x v="1"/>
    <s v="motherfucker"/>
    <s v="menit 31"/>
  </r>
  <r>
    <s v="Teddy"/>
    <x v="0"/>
    <s v="shit"/>
    <s v="menit 62"/>
  </r>
  <r>
    <s v="Teddy"/>
    <x v="0"/>
    <s v="damn"/>
    <s v="menit 82"/>
  </r>
  <r>
    <s v="Teddy"/>
    <x v="0"/>
    <s v="shit"/>
    <s v="menit 56"/>
  </r>
  <r>
    <s v="Teddy"/>
    <x v="0"/>
    <s v="ass"/>
    <s v="menit 73"/>
  </r>
  <r>
    <s v="Teddy"/>
    <x v="0"/>
    <s v="shit"/>
    <s v="menit 85"/>
  </r>
  <r>
    <s v="Teddy"/>
    <x v="0"/>
    <s v="damn"/>
    <s v="menit 96"/>
  </r>
  <r>
    <s v="Carrie"/>
    <x v="1"/>
    <s v="bitch"/>
    <s v="menit 78"/>
  </r>
  <r>
    <s v="Carrie"/>
    <x v="1"/>
    <s v="bitch"/>
    <s v="menit 42"/>
  </r>
  <r>
    <s v="Teddy"/>
    <x v="0"/>
    <s v="shit"/>
    <s v="menit 25"/>
  </r>
  <r>
    <s v="Carrie"/>
    <x v="1"/>
    <s v="bitch"/>
    <s v="menit 82"/>
  </r>
  <r>
    <s v="Carrie"/>
    <x v="1"/>
    <s v="bitch"/>
    <s v="menit 32"/>
  </r>
  <r>
    <s v="Carrie"/>
    <x v="1"/>
    <s v="bitch"/>
    <s v="menit 91"/>
  </r>
  <r>
    <s v="Teddy"/>
    <x v="0"/>
    <s v="shit"/>
    <s v="menit 106"/>
  </r>
  <r>
    <s v="Teddy"/>
    <x v="0"/>
    <s v="ass"/>
    <s v="menit 87"/>
  </r>
  <r>
    <s v="Teddy"/>
    <x v="0"/>
    <s v="damn"/>
    <s v="menit 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4496B-47CD-CC4C-AB93-8E7F8A2ED65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GENDER">
  <location ref="A1:B4" firstHeaderRow="1" firstDataRow="1" firstDataCol="1"/>
  <pivotFields count="4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FREKUENSI_UMPATA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777C-364E-A445-AEC2-E2C5D4F02A98}">
  <dimension ref="A1:D36"/>
  <sheetViews>
    <sheetView tabSelected="1" zoomScale="134" zoomScaleNormal="200" workbookViewId="0">
      <pane ySplit="1" topLeftCell="A2" activePane="bottomLeft" state="frozen"/>
      <selection pane="bottomLeft"/>
    </sheetView>
  </sheetViews>
  <sheetFormatPr baseColWidth="10" defaultRowHeight="16" x14ac:dyDescent="0.2"/>
  <cols>
    <col min="3" max="3" width="15.33203125" customWidth="1"/>
    <col min="6" max="6" width="13" bestFit="1" customWidth="1"/>
    <col min="7" max="7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 t="s">
        <v>5</v>
      </c>
      <c r="C2" t="s">
        <v>7</v>
      </c>
      <c r="D2" t="s">
        <v>21</v>
      </c>
    </row>
    <row r="3" spans="1:4" x14ac:dyDescent="0.2">
      <c r="A3" t="s">
        <v>3</v>
      </c>
      <c r="B3" t="s">
        <v>5</v>
      </c>
      <c r="C3" t="s">
        <v>7</v>
      </c>
      <c r="D3" t="s">
        <v>18</v>
      </c>
    </row>
    <row r="4" spans="1:4" x14ac:dyDescent="0.2">
      <c r="A4" t="s">
        <v>4</v>
      </c>
      <c r="B4" t="s">
        <v>6</v>
      </c>
      <c r="C4" t="s">
        <v>8</v>
      </c>
      <c r="D4" t="s">
        <v>40</v>
      </c>
    </row>
    <row r="5" spans="1:4" x14ac:dyDescent="0.2">
      <c r="A5" t="s">
        <v>3</v>
      </c>
      <c r="B5" t="s">
        <v>5</v>
      </c>
      <c r="C5" t="s">
        <v>8</v>
      </c>
      <c r="D5" t="s">
        <v>25</v>
      </c>
    </row>
    <row r="6" spans="1:4" x14ac:dyDescent="0.2">
      <c r="A6" t="s">
        <v>4</v>
      </c>
      <c r="B6" t="s">
        <v>6</v>
      </c>
      <c r="C6" t="s">
        <v>7</v>
      </c>
      <c r="D6" t="s">
        <v>37</v>
      </c>
    </row>
    <row r="7" spans="1:4" x14ac:dyDescent="0.2">
      <c r="A7" t="s">
        <v>3</v>
      </c>
      <c r="B7" t="s">
        <v>5</v>
      </c>
      <c r="C7" t="s">
        <v>7</v>
      </c>
      <c r="D7" t="s">
        <v>23</v>
      </c>
    </row>
    <row r="8" spans="1:4" x14ac:dyDescent="0.2">
      <c r="A8" t="s">
        <v>3</v>
      </c>
      <c r="B8" t="s">
        <v>5</v>
      </c>
      <c r="C8" t="s">
        <v>7</v>
      </c>
      <c r="D8" t="s">
        <v>16</v>
      </c>
    </row>
    <row r="9" spans="1:4" x14ac:dyDescent="0.2">
      <c r="A9" t="s">
        <v>4</v>
      </c>
      <c r="B9" t="s">
        <v>6</v>
      </c>
      <c r="C9" t="s">
        <v>8</v>
      </c>
      <c r="D9" t="s">
        <v>35</v>
      </c>
    </row>
    <row r="10" spans="1:4" x14ac:dyDescent="0.2">
      <c r="A10" t="s">
        <v>4</v>
      </c>
      <c r="B10" t="s">
        <v>6</v>
      </c>
      <c r="C10" t="s">
        <v>10</v>
      </c>
      <c r="D10" t="s">
        <v>35</v>
      </c>
    </row>
    <row r="11" spans="1:4" x14ac:dyDescent="0.2">
      <c r="A11" t="s">
        <v>3</v>
      </c>
      <c r="B11" t="s">
        <v>5</v>
      </c>
      <c r="C11" t="s">
        <v>8</v>
      </c>
      <c r="D11" t="s">
        <v>31</v>
      </c>
    </row>
    <row r="12" spans="1:4" x14ac:dyDescent="0.2">
      <c r="A12" t="s">
        <v>3</v>
      </c>
      <c r="B12" t="s">
        <v>5</v>
      </c>
      <c r="C12" t="s">
        <v>9</v>
      </c>
      <c r="D12" t="s">
        <v>27</v>
      </c>
    </row>
    <row r="13" spans="1:4" x14ac:dyDescent="0.2">
      <c r="A13" t="s">
        <v>3</v>
      </c>
      <c r="B13" t="s">
        <v>5</v>
      </c>
      <c r="C13" t="s">
        <v>10</v>
      </c>
      <c r="D13" t="s">
        <v>32</v>
      </c>
    </row>
    <row r="14" spans="1:4" x14ac:dyDescent="0.2">
      <c r="A14" t="s">
        <v>3</v>
      </c>
      <c r="B14" t="s">
        <v>5</v>
      </c>
      <c r="C14" t="s">
        <v>9</v>
      </c>
      <c r="D14" t="s">
        <v>19</v>
      </c>
    </row>
    <row r="15" spans="1:4" x14ac:dyDescent="0.2">
      <c r="A15" t="s">
        <v>4</v>
      </c>
      <c r="B15" t="s">
        <v>6</v>
      </c>
      <c r="C15" t="s">
        <v>10</v>
      </c>
      <c r="D15" t="s">
        <v>37</v>
      </c>
    </row>
    <row r="16" spans="1:4" x14ac:dyDescent="0.2">
      <c r="A16" t="s">
        <v>3</v>
      </c>
      <c r="B16" t="s">
        <v>5</v>
      </c>
      <c r="C16" t="s">
        <v>7</v>
      </c>
      <c r="D16" t="s">
        <v>19</v>
      </c>
    </row>
    <row r="17" spans="1:4" x14ac:dyDescent="0.2">
      <c r="A17" t="s">
        <v>3</v>
      </c>
      <c r="B17" t="s">
        <v>5</v>
      </c>
      <c r="C17" t="s">
        <v>7</v>
      </c>
      <c r="D17" t="s">
        <v>20</v>
      </c>
    </row>
    <row r="18" spans="1:4" x14ac:dyDescent="0.2">
      <c r="A18" t="s">
        <v>3</v>
      </c>
      <c r="B18" t="s">
        <v>5</v>
      </c>
      <c r="C18" t="s">
        <v>8</v>
      </c>
      <c r="D18" t="s">
        <v>30</v>
      </c>
    </row>
    <row r="19" spans="1:4" x14ac:dyDescent="0.2">
      <c r="A19" t="s">
        <v>4</v>
      </c>
      <c r="B19" t="s">
        <v>6</v>
      </c>
      <c r="C19" t="s">
        <v>8</v>
      </c>
      <c r="D19" t="s">
        <v>38</v>
      </c>
    </row>
    <row r="20" spans="1:4" x14ac:dyDescent="0.2">
      <c r="A20" t="s">
        <v>4</v>
      </c>
      <c r="B20" t="s">
        <v>6</v>
      </c>
      <c r="C20" t="s">
        <v>8</v>
      </c>
      <c r="D20" t="s">
        <v>39</v>
      </c>
    </row>
    <row r="21" spans="1:4" x14ac:dyDescent="0.2">
      <c r="A21" t="s">
        <v>4</v>
      </c>
      <c r="B21" t="s">
        <v>6</v>
      </c>
      <c r="C21" t="s">
        <v>12</v>
      </c>
      <c r="D21" t="s">
        <v>41</v>
      </c>
    </row>
    <row r="22" spans="1:4" x14ac:dyDescent="0.2">
      <c r="A22" t="s">
        <v>3</v>
      </c>
      <c r="B22" t="s">
        <v>5</v>
      </c>
      <c r="C22" t="s">
        <v>7</v>
      </c>
      <c r="D22" t="s">
        <v>17</v>
      </c>
    </row>
    <row r="23" spans="1:4" x14ac:dyDescent="0.2">
      <c r="A23" t="s">
        <v>3</v>
      </c>
      <c r="B23" t="s">
        <v>5</v>
      </c>
      <c r="C23" t="s">
        <v>9</v>
      </c>
      <c r="D23" t="s">
        <v>29</v>
      </c>
    </row>
    <row r="24" spans="1:4" x14ac:dyDescent="0.2">
      <c r="A24" t="s">
        <v>3</v>
      </c>
      <c r="B24" t="s">
        <v>5</v>
      </c>
      <c r="C24" t="s">
        <v>7</v>
      </c>
      <c r="D24" t="s">
        <v>15</v>
      </c>
    </row>
    <row r="25" spans="1:4" x14ac:dyDescent="0.2">
      <c r="A25" t="s">
        <v>3</v>
      </c>
      <c r="B25" t="s">
        <v>5</v>
      </c>
      <c r="C25" t="s">
        <v>8</v>
      </c>
      <c r="D25" t="s">
        <v>26</v>
      </c>
    </row>
    <row r="26" spans="1:4" x14ac:dyDescent="0.2">
      <c r="A26" t="s">
        <v>3</v>
      </c>
      <c r="B26" t="s">
        <v>5</v>
      </c>
      <c r="C26" t="s">
        <v>7</v>
      </c>
      <c r="D26" t="s">
        <v>24</v>
      </c>
    </row>
    <row r="27" spans="1:4" x14ac:dyDescent="0.2">
      <c r="A27" t="s">
        <v>3</v>
      </c>
      <c r="B27" t="s">
        <v>5</v>
      </c>
      <c r="C27" t="s">
        <v>9</v>
      </c>
      <c r="D27" t="s">
        <v>28</v>
      </c>
    </row>
    <row r="28" spans="1:4" x14ac:dyDescent="0.2">
      <c r="A28" t="s">
        <v>4</v>
      </c>
      <c r="B28" t="s">
        <v>6</v>
      </c>
      <c r="C28" t="s">
        <v>11</v>
      </c>
      <c r="D28" t="s">
        <v>35</v>
      </c>
    </row>
    <row r="29" spans="1:4" x14ac:dyDescent="0.2">
      <c r="A29" t="s">
        <v>4</v>
      </c>
      <c r="B29" t="s">
        <v>6</v>
      </c>
      <c r="C29" t="s">
        <v>11</v>
      </c>
      <c r="D29" t="s">
        <v>34</v>
      </c>
    </row>
    <row r="30" spans="1:4" x14ac:dyDescent="0.2">
      <c r="A30" t="s">
        <v>3</v>
      </c>
      <c r="B30" t="s">
        <v>5</v>
      </c>
      <c r="C30" t="s">
        <v>7</v>
      </c>
      <c r="D30" t="s">
        <v>14</v>
      </c>
    </row>
    <row r="31" spans="1:4" x14ac:dyDescent="0.2">
      <c r="A31" t="s">
        <v>4</v>
      </c>
      <c r="B31" t="s">
        <v>6</v>
      </c>
      <c r="C31" t="s">
        <v>11</v>
      </c>
      <c r="D31" t="s">
        <v>29</v>
      </c>
    </row>
    <row r="32" spans="1:4" x14ac:dyDescent="0.2">
      <c r="A32" t="s">
        <v>4</v>
      </c>
      <c r="B32" t="s">
        <v>6</v>
      </c>
      <c r="C32" t="s">
        <v>11</v>
      </c>
      <c r="D32" t="s">
        <v>33</v>
      </c>
    </row>
    <row r="33" spans="1:4" x14ac:dyDescent="0.2">
      <c r="A33" t="s">
        <v>4</v>
      </c>
      <c r="B33" t="s">
        <v>6</v>
      </c>
      <c r="C33" t="s">
        <v>11</v>
      </c>
      <c r="D33" t="s">
        <v>36</v>
      </c>
    </row>
    <row r="34" spans="1:4" x14ac:dyDescent="0.2">
      <c r="A34" t="s">
        <v>3</v>
      </c>
      <c r="B34" t="s">
        <v>5</v>
      </c>
      <c r="C34" t="s">
        <v>7</v>
      </c>
      <c r="D34" t="s">
        <v>22</v>
      </c>
    </row>
    <row r="35" spans="1:4" x14ac:dyDescent="0.2">
      <c r="A35" t="s">
        <v>3</v>
      </c>
      <c r="B35" t="s">
        <v>5</v>
      </c>
      <c r="C35" t="s">
        <v>8</v>
      </c>
      <c r="D35" t="s">
        <v>21</v>
      </c>
    </row>
    <row r="36" spans="1:4" x14ac:dyDescent="0.2">
      <c r="A36" t="s">
        <v>3</v>
      </c>
      <c r="B36" t="s">
        <v>5</v>
      </c>
      <c r="C36" t="s">
        <v>9</v>
      </c>
      <c r="D3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BBD2-3008-A94E-A001-F1A87C3E2EE3}">
  <dimension ref="A1:J11"/>
  <sheetViews>
    <sheetView zoomScale="190" zoomScaleNormal="190" workbookViewId="0">
      <selection activeCell="A20" sqref="A20"/>
    </sheetView>
  </sheetViews>
  <sheetFormatPr baseColWidth="10" defaultRowHeight="16" x14ac:dyDescent="0.2"/>
  <cols>
    <col min="1" max="1" width="13" bestFit="1" customWidth="1"/>
    <col min="2" max="2" width="20.5" customWidth="1"/>
    <col min="3" max="3" width="5.5" customWidth="1"/>
    <col min="4" max="4" width="9" customWidth="1"/>
    <col min="5" max="5" width="7.83203125" customWidth="1"/>
    <col min="6" max="6" width="13.33203125" customWidth="1"/>
    <col min="7" max="7" width="18.33203125" customWidth="1"/>
    <col min="8" max="8" width="18.5" customWidth="1"/>
    <col min="9" max="9" width="10" customWidth="1"/>
    <col min="10" max="10" width="18.33203125" customWidth="1"/>
  </cols>
  <sheetData>
    <row r="1" spans="1:10" x14ac:dyDescent="0.2">
      <c r="A1" s="1" t="s">
        <v>1</v>
      </c>
      <c r="B1" t="s">
        <v>43</v>
      </c>
      <c r="C1" s="5" t="s">
        <v>44</v>
      </c>
      <c r="D1" s="5" t="s">
        <v>46</v>
      </c>
      <c r="E1" s="5" t="s">
        <v>51</v>
      </c>
      <c r="F1" s="5" t="s">
        <v>45</v>
      </c>
      <c r="G1" s="5" t="s">
        <v>47</v>
      </c>
      <c r="H1" s="5" t="s">
        <v>48</v>
      </c>
      <c r="I1" s="5" t="s">
        <v>49</v>
      </c>
      <c r="J1" s="5"/>
    </row>
    <row r="2" spans="1:10" x14ac:dyDescent="0.2">
      <c r="A2" s="2" t="s">
        <v>6</v>
      </c>
      <c r="B2" s="3">
        <v>13</v>
      </c>
      <c r="C2" s="6">
        <f>(B2 / $B$4) * 100</f>
        <v>37.142857142857146</v>
      </c>
      <c r="D2" s="8">
        <f>B2 / $B$4</f>
        <v>0.37142857142857144</v>
      </c>
      <c r="E2" s="9">
        <f xml:space="preserve"> $B$4 * (1 / COUNTA(B2:B3))</f>
        <v>17.5</v>
      </c>
      <c r="F2" s="7">
        <f>SQRT(D2 * (1 - D2) / $B$4)</f>
        <v>8.1673459188772321E-2</v>
      </c>
      <c r="G2" s="8">
        <f>$D$2 - _xlfn.NORM.S.INV(0.975) * SQRT($D$2 * (1 - $D$2) / $B$4)</f>
        <v>0.2113515329257758</v>
      </c>
      <c r="H2" s="8">
        <f>$D$2 + _xlfn.NORM.S.INV(0.975) * SQRT($D$2 * (1 - $D$2) / $B$4)</f>
        <v>0.53150560993136708</v>
      </c>
      <c r="I2" s="8">
        <f>F2 * _xlfn.NORM.S.INV(1 - 0.025)</f>
        <v>0.16007703850279564</v>
      </c>
      <c r="J2" s="4"/>
    </row>
    <row r="3" spans="1:10" x14ac:dyDescent="0.2">
      <c r="A3" s="2" t="s">
        <v>5</v>
      </c>
      <c r="B3" s="3">
        <v>22</v>
      </c>
      <c r="C3" s="6">
        <f>(B3 / $B$4) * 100</f>
        <v>62.857142857142854</v>
      </c>
      <c r="D3" s="8">
        <f>B3 / $B$4</f>
        <v>0.62857142857142856</v>
      </c>
      <c r="E3" s="9">
        <f xml:space="preserve"> $B$4 * (1 / COUNTA(B3:B4))</f>
        <v>17.5</v>
      </c>
      <c r="F3" s="7">
        <f>SQRT(D3 * (1 - D3) / $B$4)</f>
        <v>8.1673459188772321E-2</v>
      </c>
      <c r="G3" s="8">
        <f>$D$3 - _xlfn.NORM.S.INV(0.975) * SQRT($D$3 * (1 - $D$3) / $B$4)</f>
        <v>0.46849439006863292</v>
      </c>
      <c r="H3" s="8">
        <f>$D$3 + _xlfn.NORM.S.INV(0.975) * SQRT($D$3 * (1 - $D$3) / $B$4)</f>
        <v>0.7886484670742242</v>
      </c>
      <c r="I3" s="8">
        <f>F3 * _xlfn.NORM.S.INV(1 - 0.025)</f>
        <v>0.16007703850279564</v>
      </c>
      <c r="J3" s="4"/>
    </row>
    <row r="4" spans="1:10" x14ac:dyDescent="0.2">
      <c r="A4" s="2" t="s">
        <v>42</v>
      </c>
      <c r="B4" s="3">
        <v>35</v>
      </c>
      <c r="C4" s="5">
        <f t="shared" ref="C4" si="0">(B4/$B$4) * 100</f>
        <v>100</v>
      </c>
      <c r="D4" s="9">
        <f>SUM(D2:D3)</f>
        <v>1</v>
      </c>
      <c r="E4" s="9">
        <f>SUM(E2:E3)</f>
        <v>35</v>
      </c>
      <c r="F4" s="5"/>
      <c r="G4" s="5"/>
      <c r="H4" s="5"/>
      <c r="I4" s="5"/>
    </row>
    <row r="7" spans="1:10" x14ac:dyDescent="0.2">
      <c r="F7" t="s">
        <v>50</v>
      </c>
      <c r="H7" s="10" cm="1">
        <f t="array" ref="H7">_xlfn.IFS(B3 &lt; E3, _xlfn.BINOM.DIST(B3, $B$4, 1/2, TRUE), B3 &gt; E3, 1 - (_xlfn.BINOM.DIST(B3 - 1, $B$4, 1/2, TRUE)))</f>
        <v>8.7732624495401978E-2</v>
      </c>
    </row>
    <row r="8" spans="1:10" x14ac:dyDescent="0.2">
      <c r="F8" t="s">
        <v>52</v>
      </c>
      <c r="H8" t="b">
        <f>H7 &lt; 0.05</f>
        <v>0</v>
      </c>
    </row>
    <row r="10" spans="1:10" x14ac:dyDescent="0.2">
      <c r="F10" t="s">
        <v>53</v>
      </c>
      <c r="H10" s="10">
        <f>H7 * 2</f>
        <v>0.17546524899080396</v>
      </c>
    </row>
    <row r="11" spans="1:10" x14ac:dyDescent="0.2">
      <c r="F11" t="s">
        <v>52</v>
      </c>
      <c r="H11" t="b">
        <f>H10 &lt; 0.05</f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analisis-snbi-2022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2022-01-23T03:45:00Z</dcterms:created>
  <dcterms:modified xsi:type="dcterms:W3CDTF">2022-02-20T03:44:28Z</dcterms:modified>
</cp:coreProperties>
</file>