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cash flow statement" sheetId="3" r:id="rId6"/>
  </sheets>
  <definedNames/>
  <calcPr/>
</workbook>
</file>

<file path=xl/sharedStrings.xml><?xml version="1.0" encoding="utf-8"?>
<sst xmlns="http://schemas.openxmlformats.org/spreadsheetml/2006/main" count="81" uniqueCount="67">
  <si>
    <t>Main Equation</t>
  </si>
  <si>
    <t>Price * 3000 + Capital = Cost</t>
  </si>
  <si>
    <t>Capital</t>
  </si>
  <si>
    <t>Personal Contribution</t>
  </si>
  <si>
    <t>Family Loan</t>
  </si>
  <si>
    <t>Total Capital</t>
  </si>
  <si>
    <t>Costs</t>
  </si>
  <si>
    <t>Fixed Costs</t>
  </si>
  <si>
    <t xml:space="preserve">Photo Engraving </t>
  </si>
  <si>
    <t>Thermoforming (For 30,000 units)</t>
  </si>
  <si>
    <t>Cutting (For 30,000 units)</t>
  </si>
  <si>
    <t>Designer's Fee</t>
  </si>
  <si>
    <t>Lorry Rent</t>
  </si>
  <si>
    <t>Variable Costs</t>
  </si>
  <si>
    <t>Card Manufacturing (3000*4)</t>
  </si>
  <si>
    <t>Other Manufacturing (3000*6)</t>
  </si>
  <si>
    <t>Delivery (3000*0.6)</t>
  </si>
  <si>
    <t>Commercial Costs (600*8)</t>
  </si>
  <si>
    <t>Administrative Costs (300*8)</t>
  </si>
  <si>
    <t>Financial Costs</t>
  </si>
  <si>
    <t>Interest</t>
  </si>
  <si>
    <t>Total Costs</t>
  </si>
  <si>
    <t xml:space="preserve">Quantity </t>
  </si>
  <si>
    <t xml:space="preserve">Minimum Price </t>
  </si>
  <si>
    <t>Total Revenue</t>
  </si>
  <si>
    <t xml:space="preserve">Income Statement </t>
  </si>
  <si>
    <t>(Euro)</t>
  </si>
  <si>
    <t>Inventory left</t>
  </si>
  <si>
    <t>Production Expenses</t>
  </si>
  <si>
    <t>Financial Expenses</t>
  </si>
  <si>
    <t>Total Operating Expenses</t>
  </si>
  <si>
    <t>Revenue</t>
  </si>
  <si>
    <t>Total Operating Revenue</t>
  </si>
  <si>
    <t xml:space="preserve">Net Operating Profit </t>
  </si>
  <si>
    <t>INCOME STATEMENT IS INCORRECT</t>
  </si>
  <si>
    <t>Cash Budget</t>
  </si>
  <si>
    <t>Months</t>
  </si>
  <si>
    <t>December</t>
  </si>
  <si>
    <t>January</t>
  </si>
  <si>
    <t>February</t>
  </si>
  <si>
    <t>March</t>
  </si>
  <si>
    <t>April</t>
  </si>
  <si>
    <t>May</t>
  </si>
  <si>
    <t>June</t>
  </si>
  <si>
    <t>Cash balance beginning</t>
  </si>
  <si>
    <t>Add receipts</t>
  </si>
  <si>
    <t>Direct Sales</t>
  </si>
  <si>
    <t xml:space="preserve">Indirect Sales </t>
  </si>
  <si>
    <t>Total cash available</t>
  </si>
  <si>
    <t>Deduct disbursement</t>
  </si>
  <si>
    <t>Administrative</t>
  </si>
  <si>
    <t xml:space="preserve">Commercial </t>
  </si>
  <si>
    <t>Transportation costs</t>
  </si>
  <si>
    <t>-</t>
  </si>
  <si>
    <t>Delivery costs</t>
  </si>
  <si>
    <t>Production costs</t>
  </si>
  <si>
    <t>Total cash needed</t>
  </si>
  <si>
    <t>Cash balance ending</t>
  </si>
  <si>
    <t>Notes</t>
  </si>
  <si>
    <t>interest on overdraft</t>
  </si>
  <si>
    <t>Producation costs</t>
  </si>
  <si>
    <t>Photo engraving</t>
  </si>
  <si>
    <t>Thermoforming</t>
  </si>
  <si>
    <t>Card games (</t>
  </si>
  <si>
    <t>Box Cost</t>
  </si>
  <si>
    <t xml:space="preserve">total production cost </t>
  </si>
  <si>
    <t>installment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</si>
</sst>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theme="1"/>
      <name val="Arial"/>
      <scheme val="minor"/>
    </font>
    <font/>
    <font>
      <b/>
      <i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3" fontId="1" numFmtId="0" xfId="0" applyFont="1"/>
    <xf borderId="0" fillId="0" fontId="3" numFmtId="0" xfId="0" applyFont="1"/>
    <xf borderId="0" fillId="3" fontId="1" numFmtId="0" xfId="0" applyAlignment="1" applyFont="1">
      <alignment horizontal="center" readingOrder="0"/>
    </xf>
    <xf borderId="0" fillId="0" fontId="1" numFmtId="0" xfId="0" applyFont="1"/>
    <xf borderId="1" fillId="0" fontId="1" numFmtId="2" xfId="0" applyAlignment="1" applyBorder="1" applyFont="1" applyNumberFormat="1">
      <alignment readingOrder="0"/>
    </xf>
    <xf borderId="2" fillId="0" fontId="1" numFmtId="2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3" numFmtId="2" xfId="0" applyFont="1" applyNumberFormat="1"/>
    <xf borderId="1" fillId="0" fontId="1" numFmtId="2" xfId="0" applyBorder="1" applyFont="1" applyNumberFormat="1"/>
    <xf borderId="1" fillId="0" fontId="1" numFmtId="2" xfId="0" applyAlignment="1" applyBorder="1" applyFont="1" applyNumberFormat="1">
      <alignment horizontal="center" readingOrder="0"/>
    </xf>
    <xf borderId="1" fillId="0" fontId="3" numFmtId="1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1" fillId="0" fontId="5" numFmtId="2" xfId="0" applyAlignment="1" applyBorder="1" applyFont="1" applyNumberFormat="1">
      <alignment readingOrder="0"/>
    </xf>
    <xf borderId="1" fillId="0" fontId="3" numFmtId="1" xfId="0" applyBorder="1" applyFont="1" applyNumberFormat="1"/>
    <xf borderId="1" fillId="0" fontId="3" numFmtId="2" xfId="0" applyBorder="1" applyFont="1" applyNumberFormat="1"/>
    <xf borderId="1" fillId="0" fontId="1" numFmtId="1" xfId="0" applyBorder="1" applyFont="1" applyNumberFormat="1"/>
    <xf borderId="1" fillId="0" fontId="1" numFmtId="164" xfId="0" applyBorder="1" applyFont="1" applyNumberFormat="1"/>
    <xf borderId="1" fillId="0" fontId="6" numFmtId="2" xfId="0" applyAlignment="1" applyBorder="1" applyFont="1" applyNumberFormat="1">
      <alignment readingOrder="0"/>
    </xf>
    <xf borderId="1" fillId="0" fontId="6" numFmtId="1" xfId="0" applyAlignment="1" applyBorder="1" applyFont="1" applyNumberFormat="1">
      <alignment readingOrder="0"/>
    </xf>
    <xf borderId="1" fillId="0" fontId="3" numFmtId="1" xfId="0" applyAlignment="1" applyBorder="1" applyFont="1" applyNumberFormat="1">
      <alignment horizontal="center" readingOrder="0"/>
    </xf>
    <xf borderId="1" fillId="0" fontId="3" numFmtId="164" xfId="0" applyBorder="1" applyFont="1" applyNumberFormat="1"/>
    <xf borderId="0" fillId="0" fontId="3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3" numFmtId="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4.75"/>
  </cols>
  <sheetData>
    <row r="1">
      <c r="A1" s="1" t="s">
        <v>0</v>
      </c>
      <c r="B1" s="2" t="s">
        <v>1</v>
      </c>
    </row>
    <row r="3">
      <c r="A3" s="3" t="s">
        <v>2</v>
      </c>
      <c r="B3" s="4"/>
    </row>
    <row r="4">
      <c r="A4" s="5" t="s">
        <v>3</v>
      </c>
      <c r="B4" s="5">
        <v>11000.0</v>
      </c>
    </row>
    <row r="5">
      <c r="A5" s="5" t="s">
        <v>4</v>
      </c>
      <c r="B5" s="5">
        <v>30000.0</v>
      </c>
    </row>
    <row r="6">
      <c r="A6" s="3" t="s">
        <v>5</v>
      </c>
      <c r="B6" s="6">
        <f>SUM(B4:B5)</f>
        <v>41000</v>
      </c>
    </row>
    <row r="9">
      <c r="A9" s="3" t="s">
        <v>6</v>
      </c>
      <c r="B9" s="4"/>
    </row>
    <row r="10">
      <c r="A10" s="1" t="s">
        <v>7</v>
      </c>
      <c r="B10" s="5"/>
    </row>
    <row r="11">
      <c r="A11" s="5" t="s">
        <v>8</v>
      </c>
      <c r="B11" s="5">
        <v>6800.0</v>
      </c>
    </row>
    <row r="12">
      <c r="A12" s="5" t="s">
        <v>9</v>
      </c>
      <c r="B12" s="5">
        <v>3000.0</v>
      </c>
    </row>
    <row r="13">
      <c r="A13" s="5" t="s">
        <v>10</v>
      </c>
      <c r="B13" s="5">
        <v>600.0</v>
      </c>
    </row>
    <row r="14">
      <c r="A14" s="5" t="s">
        <v>11</v>
      </c>
      <c r="B14" s="5">
        <v>4600.0</v>
      </c>
    </row>
    <row r="15">
      <c r="A15" s="5" t="s">
        <v>12</v>
      </c>
      <c r="B15" s="5">
        <v>1200.0</v>
      </c>
    </row>
    <row r="16">
      <c r="A16" s="1" t="s">
        <v>13</v>
      </c>
      <c r="B16" s="5"/>
    </row>
    <row r="17">
      <c r="A17" s="5" t="s">
        <v>14</v>
      </c>
      <c r="B17" s="5">
        <v>12000.0</v>
      </c>
    </row>
    <row r="18">
      <c r="A18" s="5" t="s">
        <v>15</v>
      </c>
      <c r="B18" s="5">
        <v>18000.0</v>
      </c>
    </row>
    <row r="19">
      <c r="A19" s="5" t="s">
        <v>16</v>
      </c>
      <c r="B19" s="5">
        <v>1800.0</v>
      </c>
    </row>
    <row r="20">
      <c r="A20" s="5" t="s">
        <v>17</v>
      </c>
      <c r="B20" s="5">
        <v>4800.0</v>
      </c>
    </row>
    <row r="21">
      <c r="A21" s="5" t="s">
        <v>18</v>
      </c>
      <c r="B21" s="5">
        <v>2400.0</v>
      </c>
    </row>
    <row r="22">
      <c r="A22" s="1" t="s">
        <v>19</v>
      </c>
    </row>
    <row r="23">
      <c r="A23" s="5" t="s">
        <v>20</v>
      </c>
      <c r="B23" s="7">
        <f>0.08*B5*(8/12)</f>
        <v>1600</v>
      </c>
    </row>
    <row r="24">
      <c r="A24" s="3" t="s">
        <v>21</v>
      </c>
      <c r="B24" s="6">
        <f>SUM(B11:B23)</f>
        <v>56800</v>
      </c>
    </row>
    <row r="26">
      <c r="A26" s="5" t="s">
        <v>22</v>
      </c>
      <c r="B26" s="5">
        <v>3000.0</v>
      </c>
    </row>
    <row r="27">
      <c r="A27" s="5" t="s">
        <v>23</v>
      </c>
      <c r="B27" s="7">
        <f>B24/B26</f>
        <v>18.93333333</v>
      </c>
    </row>
    <row r="28">
      <c r="A28" s="5" t="s">
        <v>24</v>
      </c>
      <c r="B28" s="7">
        <f>B26*B27</f>
        <v>56800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8" t="s">
        <v>25</v>
      </c>
      <c r="B1" s="8" t="s">
        <v>26</v>
      </c>
      <c r="D1" s="5" t="s">
        <v>27</v>
      </c>
      <c r="E1" s="7">
        <f>3000-2130</f>
        <v>870</v>
      </c>
    </row>
    <row r="2">
      <c r="A2" s="5" t="s">
        <v>28</v>
      </c>
      <c r="B2" s="7">
        <f>SUM('Question 1'!B15:B21)</f>
        <v>40200</v>
      </c>
    </row>
    <row r="3">
      <c r="A3" s="5" t="s">
        <v>29</v>
      </c>
      <c r="B3" s="7">
        <f>'Question 1'!B23</f>
        <v>1600</v>
      </c>
    </row>
    <row r="4">
      <c r="A4" s="1" t="s">
        <v>30</v>
      </c>
      <c r="B4" s="9">
        <f>SUM(B2:B3)</f>
        <v>41800</v>
      </c>
    </row>
    <row r="5">
      <c r="A5" s="5" t="s">
        <v>31</v>
      </c>
      <c r="B5" s="5">
        <v>60000.0</v>
      </c>
    </row>
    <row r="6">
      <c r="A6" s="1" t="s">
        <v>32</v>
      </c>
      <c r="B6" s="9">
        <f>SUM(B5)</f>
        <v>60000</v>
      </c>
    </row>
    <row r="7">
      <c r="A7" s="5" t="s">
        <v>33</v>
      </c>
      <c r="B7" s="7">
        <f>B6-B4</f>
        <v>18200</v>
      </c>
    </row>
    <row r="8">
      <c r="A8" s="4"/>
      <c r="B8" s="4"/>
    </row>
    <row r="10">
      <c r="A10" s="5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0" t="s">
        <v>35</v>
      </c>
      <c r="B1" s="11" t="s">
        <v>36</v>
      </c>
      <c r="C1" s="12"/>
      <c r="D1" s="12"/>
      <c r="E1" s="12"/>
      <c r="F1" s="12"/>
      <c r="G1" s="12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6" t="s">
        <v>37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  <c r="I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" t="s">
        <v>44</v>
      </c>
      <c r="B3" s="17">
        <v>15676.0</v>
      </c>
      <c r="C3" s="17">
        <f t="shared" ref="C3:H3" si="1">B18</f>
        <v>4454</v>
      </c>
      <c r="D3" s="18">
        <f t="shared" si="1"/>
        <v>-8932.5</v>
      </c>
      <c r="E3" s="19">
        <f t="shared" si="1"/>
        <v>-15776.65625</v>
      </c>
      <c r="F3" s="19">
        <f t="shared" si="1"/>
        <v>-3979.364453</v>
      </c>
      <c r="G3" s="19">
        <f t="shared" si="1"/>
        <v>885.3934912</v>
      </c>
      <c r="H3" s="19">
        <f t="shared" si="1"/>
        <v>8159.893491</v>
      </c>
      <c r="I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0" t="s">
        <v>45</v>
      </c>
      <c r="B4" s="21"/>
      <c r="C4" s="21"/>
      <c r="D4" s="22"/>
      <c r="E4" s="22"/>
      <c r="F4" s="22"/>
      <c r="G4" s="22"/>
      <c r="H4" s="22"/>
      <c r="I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 t="s">
        <v>46</v>
      </c>
      <c r="B5" s="17">
        <v>2730.0</v>
      </c>
      <c r="C5" s="17">
        <v>1755.0</v>
      </c>
      <c r="D5" s="17">
        <v>1755.0</v>
      </c>
      <c r="E5" s="17">
        <v>1755.0</v>
      </c>
      <c r="F5" s="17">
        <v>1755.0</v>
      </c>
      <c r="G5" s="17">
        <v>1755.0</v>
      </c>
      <c r="H5" s="17">
        <v>1755.0</v>
      </c>
      <c r="I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 t="s">
        <v>47</v>
      </c>
      <c r="B6" s="17">
        <v>4311.0</v>
      </c>
      <c r="C6" s="17">
        <v>4329.0</v>
      </c>
      <c r="D6" s="17">
        <v>9573.0</v>
      </c>
      <c r="E6" s="17">
        <v>11800.0</v>
      </c>
      <c r="F6" s="17">
        <v>4720.0</v>
      </c>
      <c r="G6" s="17">
        <v>7080.0</v>
      </c>
      <c r="H6" s="17">
        <v>7080.0</v>
      </c>
      <c r="I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 t="s">
        <v>48</v>
      </c>
      <c r="B7" s="23">
        <f t="shared" ref="B7:H7" si="2">SUM(B3:B6)</f>
        <v>22717</v>
      </c>
      <c r="C7" s="23">
        <f t="shared" si="2"/>
        <v>10538</v>
      </c>
      <c r="D7" s="24">
        <f t="shared" si="2"/>
        <v>2395.5</v>
      </c>
      <c r="E7" s="15">
        <f t="shared" si="2"/>
        <v>-2221.65625</v>
      </c>
      <c r="F7" s="15">
        <f t="shared" si="2"/>
        <v>2495.635547</v>
      </c>
      <c r="G7" s="15">
        <f t="shared" si="2"/>
        <v>9720.393491</v>
      </c>
      <c r="H7" s="15">
        <f t="shared" si="2"/>
        <v>16994.89349</v>
      </c>
      <c r="I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0"/>
      <c r="B8" s="21"/>
      <c r="C8" s="21"/>
      <c r="D8" s="22"/>
      <c r="E8" s="22"/>
      <c r="F8" s="22"/>
      <c r="G8" s="22"/>
      <c r="H8" s="2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0" t="s">
        <v>49</v>
      </c>
      <c r="B9" s="21"/>
      <c r="C9" s="21"/>
      <c r="D9" s="22"/>
      <c r="E9" s="22"/>
      <c r="F9" s="22"/>
      <c r="G9" s="22"/>
      <c r="H9" s="2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9" t="s">
        <v>19</v>
      </c>
      <c r="B10" s="17">
        <v>200.0</v>
      </c>
      <c r="C10" s="17">
        <v>200.0</v>
      </c>
      <c r="D10" s="25">
        <f t="shared" ref="D10:F10" si="3">200+D23</f>
        <v>311.65625</v>
      </c>
      <c r="E10" s="25">
        <f t="shared" si="3"/>
        <v>397.2082031</v>
      </c>
      <c r="F10" s="25">
        <f t="shared" si="3"/>
        <v>249.7420557</v>
      </c>
      <c r="G10" s="26">
        <v>200.0</v>
      </c>
      <c r="H10" s="26">
        <v>200.0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9" t="s">
        <v>50</v>
      </c>
      <c r="B11" s="17">
        <v>300.0</v>
      </c>
      <c r="C11" s="17">
        <v>300.0</v>
      </c>
      <c r="D11" s="17">
        <v>300.0</v>
      </c>
      <c r="E11" s="17">
        <v>300.0</v>
      </c>
      <c r="F11" s="17">
        <v>300.0</v>
      </c>
      <c r="G11" s="17">
        <v>300.0</v>
      </c>
      <c r="H11" s="17">
        <v>300.0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9" t="s">
        <v>51</v>
      </c>
      <c r="B12" s="17">
        <v>750.0</v>
      </c>
      <c r="C12" s="17">
        <v>750.0</v>
      </c>
      <c r="D12" s="17">
        <v>750.0</v>
      </c>
      <c r="E12" s="17">
        <v>750.0</v>
      </c>
      <c r="F12" s="17">
        <v>750.0</v>
      </c>
      <c r="G12" s="17">
        <v>750.0</v>
      </c>
      <c r="H12" s="17">
        <v>750.0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9" t="s">
        <v>52</v>
      </c>
      <c r="B13" s="27" t="s">
        <v>53</v>
      </c>
      <c r="C13" s="17">
        <v>1500.0</v>
      </c>
      <c r="D13" s="27" t="s">
        <v>53</v>
      </c>
      <c r="E13" s="27" t="s">
        <v>53</v>
      </c>
      <c r="F13" s="27" t="s">
        <v>53</v>
      </c>
      <c r="G13" s="27" t="s">
        <v>53</v>
      </c>
      <c r="H13" s="27" t="s">
        <v>53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9" t="s">
        <v>54</v>
      </c>
      <c r="B14" s="21">
        <f>0.9*570</f>
        <v>513</v>
      </c>
      <c r="C14" s="21">
        <f>0.9*245</f>
        <v>220.5</v>
      </c>
      <c r="D14" s="28">
        <f t="shared" ref="D14:H14" si="4">0.9*345</f>
        <v>310.5</v>
      </c>
      <c r="E14" s="28">
        <f t="shared" si="4"/>
        <v>310.5</v>
      </c>
      <c r="F14" s="28">
        <f t="shared" si="4"/>
        <v>310.5</v>
      </c>
      <c r="G14" s="28">
        <f t="shared" si="4"/>
        <v>310.5</v>
      </c>
      <c r="H14" s="28">
        <f t="shared" si="4"/>
        <v>310.5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9" t="s">
        <v>55</v>
      </c>
      <c r="B15" s="21">
        <f>B31</f>
        <v>16500</v>
      </c>
      <c r="C15" s="21">
        <f>B31</f>
        <v>16500</v>
      </c>
      <c r="D15" s="21">
        <f>B31</f>
        <v>16500</v>
      </c>
      <c r="E15" s="27" t="s">
        <v>53</v>
      </c>
      <c r="F15" s="27" t="s">
        <v>53</v>
      </c>
      <c r="G15" s="27" t="s">
        <v>53</v>
      </c>
      <c r="H15" s="27" t="s">
        <v>53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" t="s">
        <v>56</v>
      </c>
      <c r="B16" s="23">
        <f t="shared" ref="B16:H16" si="5">SUM(B10:B15)</f>
        <v>18263</v>
      </c>
      <c r="C16" s="24">
        <f t="shared" si="5"/>
        <v>19470.5</v>
      </c>
      <c r="D16" s="15">
        <f t="shared" si="5"/>
        <v>18172.15625</v>
      </c>
      <c r="E16" s="15">
        <f t="shared" si="5"/>
        <v>1757.708203</v>
      </c>
      <c r="F16" s="15">
        <f t="shared" si="5"/>
        <v>1610.242056</v>
      </c>
      <c r="G16" s="24">
        <f t="shared" si="5"/>
        <v>1560.5</v>
      </c>
      <c r="H16" s="24">
        <f t="shared" si="5"/>
        <v>1560.5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2"/>
      <c r="B17" s="21"/>
      <c r="C17" s="28"/>
      <c r="D17" s="22"/>
      <c r="E17" s="22"/>
      <c r="F17" s="22"/>
      <c r="G17" s="22"/>
      <c r="H17" s="2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0" t="s">
        <v>57</v>
      </c>
      <c r="B18" s="23">
        <f t="shared" ref="B18:H18" si="6">B7-B16</f>
        <v>4454</v>
      </c>
      <c r="C18" s="24">
        <f t="shared" si="6"/>
        <v>-8932.5</v>
      </c>
      <c r="D18" s="15">
        <f t="shared" si="6"/>
        <v>-15776.65625</v>
      </c>
      <c r="E18" s="15">
        <f t="shared" si="6"/>
        <v>-3979.364453</v>
      </c>
      <c r="F18" s="15">
        <f t="shared" si="6"/>
        <v>885.3934912</v>
      </c>
      <c r="G18" s="15">
        <f t="shared" si="6"/>
        <v>8159.893491</v>
      </c>
      <c r="H18" s="15">
        <f t="shared" si="6"/>
        <v>15434.39349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29" t="s">
        <v>58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0" t="s">
        <v>59</v>
      </c>
      <c r="B23" s="31" t="s">
        <v>53</v>
      </c>
      <c r="C23" s="31" t="s">
        <v>53</v>
      </c>
      <c r="D23" s="14">
        <f t="shared" ref="D23:F23" si="7">ABS((C18*0.15)/12)</f>
        <v>111.65625</v>
      </c>
      <c r="E23" s="14">
        <f t="shared" si="7"/>
        <v>197.2082031</v>
      </c>
      <c r="F23" s="14">
        <f t="shared" si="7"/>
        <v>49.74205566</v>
      </c>
      <c r="G23" s="31" t="s">
        <v>53</v>
      </c>
      <c r="H23" s="31" t="s">
        <v>53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0" t="s">
        <v>60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5" t="s">
        <v>61</v>
      </c>
      <c r="B25" s="5">
        <v>2500.0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5" t="s">
        <v>62</v>
      </c>
      <c r="B26" s="5">
        <v>1000.0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5" t="s">
        <v>63</v>
      </c>
      <c r="B27" s="7">
        <f>5000*3.8</f>
        <v>19000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5" t="s">
        <v>64</v>
      </c>
      <c r="B28" s="7">
        <f>5000*5.4</f>
        <v>27000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" t="s">
        <v>65</v>
      </c>
      <c r="B30" s="9">
        <f>SUM(B25:B28)</f>
        <v>49500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5" t="s">
        <v>66</v>
      </c>
      <c r="B31" s="7">
        <f>B30/3</f>
        <v>16500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</sheetData>
  <mergeCells count="1">
    <mergeCell ref="B1:H1"/>
  </mergeCells>
  <drawing r:id="rId1"/>
</worksheet>
</file>