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C6BF44BB-46DA-4F3E-83FA-596CA5AFC8AC}" xr6:coauthVersionLast="47" xr6:coauthVersionMax="47" xr10:uidLastSave="{00000000-0000-0000-0000-000000000000}"/>
  <bookViews>
    <workbookView xWindow="-108" yWindow="-108" windowWidth="23256" windowHeight="13896" activeTab="1" xr2:uid="{77808B4F-1E06-9A40-AA1C-29B66AF2A70B}"/>
  </bookViews>
  <sheets>
    <sheet name="PART A" sheetId="23" r:id="rId1"/>
    <sheet name="PART B" sheetId="39" r:id="rId2"/>
    <sheet name="PART C " sheetId="26" r:id="rId3"/>
    <sheet name="Mercedes" sheetId="27" r:id="rId4"/>
    <sheet name="Adidas" sheetId="28" r:id="rId5"/>
    <sheet name="Deutsche Post" sheetId="29" r:id="rId6"/>
    <sheet name="Airbus" sheetId="30" r:id="rId7"/>
    <sheet name="Siemens" sheetId="31" r:id="rId8"/>
    <sheet name="L'Oreal" sheetId="32" r:id="rId9"/>
    <sheet name="Danone" sheetId="33" r:id="rId10"/>
    <sheet name="Stellantis" sheetId="34" r:id="rId11"/>
    <sheet name="Essilor luxottica" sheetId="35" r:id="rId12"/>
    <sheet name="LVMH" sheetId="36" r:id="rId13"/>
  </sheets>
  <definedNames>
    <definedName name="solver_adj" localSheetId="0" hidden="1">'PART A'!#REF!</definedName>
    <definedName name="solver_adj" localSheetId="1" hidden="1">'PART B'!$AA$65:$AJ$65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A'!#REF!</definedName>
    <definedName name="solver_lhs1" localSheetId="1" hidden="1">'PART B'!$AB$66</definedName>
    <definedName name="solver_lhs2" localSheetId="1" hidden="1">'PART B'!$AH$66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1" hidden="1">1</definedName>
    <definedName name="solver_opt" localSheetId="0" hidden="1">'PART A'!#REF!</definedName>
    <definedName name="solver_opt" localSheetId="1" hidden="1">'PART B'!$AJ$66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1" hidden="1">2</definedName>
    <definedName name="solver_rhs1" localSheetId="0" hidden="1">'PART A'!#REF!</definedName>
    <definedName name="solver_rhs1" localSheetId="1" hidden="1">1</definedName>
    <definedName name="solver_rhs2" localSheetId="1" hidden="1">12.98%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0.2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6" i="39" l="1"/>
  <c r="AB87" i="39"/>
  <c r="AB88" i="39"/>
  <c r="AB89" i="39"/>
  <c r="AB90" i="39"/>
  <c r="AB91" i="39"/>
  <c r="AB92" i="39"/>
  <c r="AB93" i="39"/>
  <c r="AB94" i="39"/>
  <c r="AB95" i="39"/>
  <c r="AB96" i="39"/>
  <c r="AB97" i="39"/>
  <c r="AB98" i="39"/>
  <c r="AB99" i="39"/>
  <c r="AB100" i="39"/>
  <c r="AB101" i="39"/>
  <c r="AB102" i="39"/>
  <c r="AB103" i="39"/>
  <c r="AB104" i="39"/>
  <c r="AB105" i="39"/>
  <c r="AB106" i="39"/>
  <c r="AB107" i="39"/>
  <c r="AB108" i="39"/>
  <c r="AB109" i="39"/>
  <c r="AB110" i="39"/>
  <c r="AB111" i="39"/>
  <c r="AB112" i="39"/>
  <c r="AB113" i="39"/>
  <c r="AB114" i="39"/>
  <c r="AB115" i="39"/>
  <c r="AB116" i="39"/>
  <c r="AB117" i="39"/>
  <c r="AB118" i="39"/>
  <c r="AB119" i="39"/>
  <c r="AB120" i="39"/>
  <c r="AB121" i="39"/>
  <c r="AB122" i="39"/>
  <c r="AB123" i="39"/>
  <c r="AB124" i="39"/>
  <c r="AB125" i="39"/>
  <c r="AB126" i="39"/>
  <c r="AB127" i="39"/>
  <c r="AB128" i="39"/>
  <c r="AB129" i="39"/>
  <c r="AB130" i="39"/>
  <c r="AB131" i="39"/>
  <c r="AB132" i="39"/>
  <c r="AB133" i="39"/>
  <c r="AB134" i="39"/>
  <c r="AB135" i="39"/>
  <c r="AB136" i="39"/>
  <c r="AB137" i="39"/>
  <c r="AB138" i="39"/>
  <c r="AB139" i="39"/>
  <c r="AB140" i="39"/>
  <c r="AB141" i="39"/>
  <c r="AB142" i="39"/>
  <c r="AB143" i="39"/>
  <c r="AB144" i="39"/>
  <c r="AB145" i="39"/>
  <c r="AB146" i="39"/>
  <c r="AB147" i="39"/>
  <c r="AB148" i="39"/>
  <c r="AB149" i="39"/>
  <c r="AB150" i="39"/>
  <c r="AB151" i="39"/>
  <c r="AB152" i="39"/>
  <c r="AB153" i="39"/>
  <c r="AB154" i="39"/>
  <c r="AB155" i="39"/>
  <c r="AB156" i="39"/>
  <c r="AB157" i="39"/>
  <c r="AB158" i="39"/>
  <c r="AB159" i="39"/>
  <c r="AB160" i="39"/>
  <c r="AB161" i="39"/>
  <c r="AB162" i="39"/>
  <c r="AB163" i="39"/>
  <c r="AB164" i="39"/>
  <c r="AB165" i="39"/>
  <c r="AB166" i="39"/>
  <c r="AB167" i="39"/>
  <c r="AB168" i="39"/>
  <c r="AB169" i="39"/>
  <c r="AB170" i="39"/>
  <c r="AB171" i="39"/>
  <c r="AB172" i="39"/>
  <c r="AB173" i="39"/>
  <c r="AB174" i="39"/>
  <c r="AB175" i="39"/>
  <c r="AB176" i="39"/>
  <c r="AB177" i="39"/>
  <c r="AB178" i="39"/>
  <c r="AB179" i="39"/>
  <c r="AB180" i="39"/>
  <c r="AB181" i="39"/>
  <c r="AB182" i="39"/>
  <c r="AB183" i="39"/>
  <c r="AB184" i="39"/>
  <c r="AB185" i="39"/>
  <c r="AB186" i="39"/>
  <c r="AB187" i="39"/>
  <c r="AB188" i="39"/>
  <c r="AB189" i="39"/>
  <c r="AB190" i="39"/>
  <c r="AB191" i="39"/>
  <c r="AB192" i="39"/>
  <c r="AB193" i="39"/>
  <c r="AB194" i="39"/>
  <c r="AB195" i="39"/>
  <c r="AB196" i="39"/>
  <c r="AB197" i="39"/>
  <c r="AB198" i="39"/>
  <c r="AB199" i="39"/>
  <c r="AB200" i="39"/>
  <c r="AB201" i="39"/>
  <c r="AB202" i="39"/>
  <c r="AB203" i="39"/>
  <c r="AB204" i="39"/>
  <c r="AB205" i="39"/>
  <c r="AB206" i="39"/>
  <c r="AB207" i="39"/>
  <c r="AB208" i="39"/>
  <c r="AB209" i="39"/>
  <c r="AB210" i="39"/>
  <c r="AB211" i="39"/>
  <c r="AB212" i="39"/>
  <c r="AB213" i="39"/>
  <c r="AB214" i="39"/>
  <c r="AB215" i="39"/>
  <c r="AB216" i="39"/>
  <c r="AB217" i="39"/>
  <c r="AB218" i="39"/>
  <c r="AB219" i="39"/>
  <c r="AB220" i="39"/>
  <c r="AB221" i="39"/>
  <c r="AB222" i="39"/>
  <c r="AB223" i="39"/>
  <c r="AB224" i="39"/>
  <c r="AB225" i="39"/>
  <c r="AB226" i="39"/>
  <c r="AB227" i="39"/>
  <c r="AB228" i="39"/>
  <c r="AB229" i="39"/>
  <c r="AB230" i="39"/>
  <c r="AB231" i="39"/>
  <c r="AB232" i="39"/>
  <c r="AB233" i="39"/>
  <c r="AB234" i="39"/>
  <c r="AB235" i="39"/>
  <c r="AB236" i="39"/>
  <c r="AB237" i="39"/>
  <c r="AB238" i="39"/>
  <c r="AB239" i="39"/>
  <c r="AB240" i="39"/>
  <c r="AB241" i="39"/>
  <c r="AB242" i="39"/>
  <c r="AB243" i="39"/>
  <c r="AB244" i="39"/>
  <c r="AB245" i="39"/>
  <c r="AB246" i="39"/>
  <c r="AB247" i="39"/>
  <c r="AB248" i="39"/>
  <c r="AB249" i="39"/>
  <c r="AB250" i="39"/>
  <c r="AB251" i="39"/>
  <c r="AB252" i="39"/>
  <c r="AB253" i="39"/>
  <c r="AB254" i="39"/>
  <c r="AB255" i="39"/>
  <c r="AB256" i="39"/>
  <c r="AB257" i="39"/>
  <c r="AB258" i="39"/>
  <c r="AB259" i="39"/>
  <c r="AB260" i="39"/>
  <c r="AB261" i="39"/>
  <c r="AB262" i="39"/>
  <c r="AB263" i="39"/>
  <c r="AB264" i="39"/>
  <c r="K39" i="23"/>
  <c r="B39" i="23"/>
  <c r="C39" i="23"/>
  <c r="D39" i="23"/>
  <c r="E39" i="23"/>
  <c r="F39" i="23"/>
  <c r="G39" i="23"/>
  <c r="H39" i="23"/>
  <c r="I39" i="23"/>
  <c r="J39" i="23"/>
  <c r="L39" i="23"/>
  <c r="AV207" i="26"/>
  <c r="Y67" i="39"/>
  <c r="AB66" i="39"/>
  <c r="AI86" i="39"/>
  <c r="AI87" i="39"/>
  <c r="AI88" i="39"/>
  <c r="AI89" i="39"/>
  <c r="AI90" i="39"/>
  <c r="AI91" i="39"/>
  <c r="AI92" i="39"/>
  <c r="AI93" i="39"/>
  <c r="AI94" i="39"/>
  <c r="AI95" i="39"/>
  <c r="AI96" i="39"/>
  <c r="AI97" i="39"/>
  <c r="AI98" i="39"/>
  <c r="AI99" i="39"/>
  <c r="AI100" i="39"/>
  <c r="AI101" i="39"/>
  <c r="AI102" i="39"/>
  <c r="AI103" i="39"/>
  <c r="AI104" i="39"/>
  <c r="AI105" i="39"/>
  <c r="AI106" i="39"/>
  <c r="AI107" i="39"/>
  <c r="AI108" i="39"/>
  <c r="AI109" i="39"/>
  <c r="AI110" i="39"/>
  <c r="AI111" i="39"/>
  <c r="AI112" i="39"/>
  <c r="AI113" i="39"/>
  <c r="AI114" i="39"/>
  <c r="AI115" i="39"/>
  <c r="AI116" i="39"/>
  <c r="AI117" i="39"/>
  <c r="AI118" i="39"/>
  <c r="AI119" i="39"/>
  <c r="AI120" i="39"/>
  <c r="AI121" i="39"/>
  <c r="AI122" i="39"/>
  <c r="AI123" i="39"/>
  <c r="AI124" i="39"/>
  <c r="AI125" i="39"/>
  <c r="AI126" i="39"/>
  <c r="AI127" i="39"/>
  <c r="AI128" i="39"/>
  <c r="AI129" i="39"/>
  <c r="AI130" i="39"/>
  <c r="AI131" i="39"/>
  <c r="AI132" i="39"/>
  <c r="AI133" i="39"/>
  <c r="AI134" i="39"/>
  <c r="AI135" i="39"/>
  <c r="AI136" i="39"/>
  <c r="AI137" i="39"/>
  <c r="AI138" i="39"/>
  <c r="AI139" i="39"/>
  <c r="AI140" i="39"/>
  <c r="AI141" i="39"/>
  <c r="AI142" i="39"/>
  <c r="AI143" i="39"/>
  <c r="AI144" i="39"/>
  <c r="AI145" i="39"/>
  <c r="AI146" i="39"/>
  <c r="AI147" i="39"/>
  <c r="AI148" i="39"/>
  <c r="AI149" i="39"/>
  <c r="AI150" i="39"/>
  <c r="AI151" i="39"/>
  <c r="AI152" i="39"/>
  <c r="AI153" i="39"/>
  <c r="AI154" i="39"/>
  <c r="AI155" i="39"/>
  <c r="AI156" i="39"/>
  <c r="AI157" i="39"/>
  <c r="AI158" i="39"/>
  <c r="AI159" i="39"/>
  <c r="AI160" i="39"/>
  <c r="AI161" i="39"/>
  <c r="AI162" i="39"/>
  <c r="AI163" i="39"/>
  <c r="AI164" i="39"/>
  <c r="AI165" i="39"/>
  <c r="AI166" i="39"/>
  <c r="AI167" i="39"/>
  <c r="AI168" i="39"/>
  <c r="AI169" i="39"/>
  <c r="AI170" i="39"/>
  <c r="AI171" i="39"/>
  <c r="AI172" i="39"/>
  <c r="AI173" i="39"/>
  <c r="AI174" i="39"/>
  <c r="AI175" i="39"/>
  <c r="AI176" i="39"/>
  <c r="AI177" i="39"/>
  <c r="AI178" i="39"/>
  <c r="AI179" i="39"/>
  <c r="AI180" i="39"/>
  <c r="AI181" i="39"/>
  <c r="AI182" i="39"/>
  <c r="AI183" i="39"/>
  <c r="AI184" i="39"/>
  <c r="AI185" i="39"/>
  <c r="AI186" i="39"/>
  <c r="AI187" i="39"/>
  <c r="AI188" i="39"/>
  <c r="AI189" i="39"/>
  <c r="AI190" i="39"/>
  <c r="AI191" i="39"/>
  <c r="AI192" i="39"/>
  <c r="AI193" i="39"/>
  <c r="AI194" i="39"/>
  <c r="AI195" i="39"/>
  <c r="AI196" i="39"/>
  <c r="AI197" i="39"/>
  <c r="AI198" i="39"/>
  <c r="AI199" i="39"/>
  <c r="AI200" i="39"/>
  <c r="AI201" i="39"/>
  <c r="AI202" i="39"/>
  <c r="AI203" i="39"/>
  <c r="AI204" i="39"/>
  <c r="AI205" i="39"/>
  <c r="AI206" i="39"/>
  <c r="AI207" i="39"/>
  <c r="AI208" i="39"/>
  <c r="AI209" i="39"/>
  <c r="AI210" i="39"/>
  <c r="AI211" i="39"/>
  <c r="AI212" i="39"/>
  <c r="AI213" i="39"/>
  <c r="AI214" i="39"/>
  <c r="AI215" i="39"/>
  <c r="AI216" i="39"/>
  <c r="AI217" i="39"/>
  <c r="AI218" i="39"/>
  <c r="AI219" i="39"/>
  <c r="AI220" i="39"/>
  <c r="AI221" i="39"/>
  <c r="AI222" i="39"/>
  <c r="AI223" i="39"/>
  <c r="AI224" i="39"/>
  <c r="AI225" i="39"/>
  <c r="AI226" i="39"/>
  <c r="AI227" i="39"/>
  <c r="AI228" i="39"/>
  <c r="AI229" i="39"/>
  <c r="AI230" i="39"/>
  <c r="AI231" i="39"/>
  <c r="AI232" i="39"/>
  <c r="AI233" i="39"/>
  <c r="AI234" i="39"/>
  <c r="AI235" i="39"/>
  <c r="AI236" i="39"/>
  <c r="AI237" i="39"/>
  <c r="AI238" i="39"/>
  <c r="AI239" i="39"/>
  <c r="AI240" i="39"/>
  <c r="AI241" i="39"/>
  <c r="AI242" i="39"/>
  <c r="AI243" i="39"/>
  <c r="AI244" i="39"/>
  <c r="AI245" i="39"/>
  <c r="AI246" i="39"/>
  <c r="AI247" i="39"/>
  <c r="AI248" i="39"/>
  <c r="AI249" i="39"/>
  <c r="AI250" i="39"/>
  <c r="AI251" i="39"/>
  <c r="AI252" i="39"/>
  <c r="AI253" i="39"/>
  <c r="AI254" i="39"/>
  <c r="AI255" i="39"/>
  <c r="AI256" i="39"/>
  <c r="AI257" i="39"/>
  <c r="AI258" i="39"/>
  <c r="AI259" i="39"/>
  <c r="AI260" i="39"/>
  <c r="AI261" i="39"/>
  <c r="AI262" i="39"/>
  <c r="AI263" i="39"/>
  <c r="AI264" i="39"/>
  <c r="AI85" i="39"/>
  <c r="AF56" i="39"/>
  <c r="AM54" i="39"/>
  <c r="AN54" i="39"/>
  <c r="AK52" i="39"/>
  <c r="AP55" i="39"/>
  <c r="AI56" i="39" s="1"/>
  <c r="AP53" i="39"/>
  <c r="AG54" i="39" s="1"/>
  <c r="AP51" i="39"/>
  <c r="AM52" i="39" s="1"/>
  <c r="AP49" i="39"/>
  <c r="AG50" i="39" s="1"/>
  <c r="AP47" i="39"/>
  <c r="AN48" i="39" s="1"/>
  <c r="X67" i="39"/>
  <c r="AO56" i="39" l="1"/>
  <c r="AH56" i="39"/>
  <c r="AM50" i="39"/>
  <c r="AG56" i="39"/>
  <c r="AL52" i="39"/>
  <c r="AL48" i="39"/>
  <c r="AK48" i="39"/>
  <c r="AK50" i="39"/>
  <c r="AJ52" i="39"/>
  <c r="AL54" i="39"/>
  <c r="AN56" i="39"/>
  <c r="AJ48" i="39"/>
  <c r="AI50" i="39"/>
  <c r="AI52" i="39"/>
  <c r="AK54" i="39"/>
  <c r="AM56" i="39"/>
  <c r="AM48" i="39"/>
  <c r="AI48" i="39"/>
  <c r="AF52" i="39"/>
  <c r="AH52" i="39"/>
  <c r="AJ54" i="39"/>
  <c r="AL56" i="39"/>
  <c r="AF48" i="39"/>
  <c r="AH48" i="39"/>
  <c r="AO52" i="39"/>
  <c r="AG52" i="39"/>
  <c r="AI54" i="39"/>
  <c r="AK56" i="39"/>
  <c r="AL50" i="39"/>
  <c r="AO48" i="39"/>
  <c r="AG48" i="39"/>
  <c r="AN52" i="39"/>
  <c r="AF54" i="39"/>
  <c r="AH54" i="39"/>
  <c r="AJ56" i="39"/>
  <c r="AN50" i="39"/>
  <c r="AO54" i="39"/>
  <c r="AH66" i="39"/>
  <c r="AD66" i="39"/>
  <c r="AJ50" i="39"/>
  <c r="AF50" i="39"/>
  <c r="AH50" i="39"/>
  <c r="AO50" i="39"/>
  <c r="T86" i="39" l="1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121" i="39"/>
  <c r="T122" i="39"/>
  <c r="T123" i="39"/>
  <c r="T124" i="39"/>
  <c r="T125" i="39"/>
  <c r="T126" i="39"/>
  <c r="T127" i="39"/>
  <c r="T128" i="39"/>
  <c r="T129" i="39"/>
  <c r="T130" i="39"/>
  <c r="T131" i="39"/>
  <c r="T132" i="39"/>
  <c r="T133" i="39"/>
  <c r="T134" i="39"/>
  <c r="T135" i="39"/>
  <c r="T136" i="39"/>
  <c r="T137" i="39"/>
  <c r="T138" i="39"/>
  <c r="T139" i="39"/>
  <c r="T140" i="39"/>
  <c r="T141" i="39"/>
  <c r="T142" i="39"/>
  <c r="T143" i="39"/>
  <c r="T144" i="39"/>
  <c r="T145" i="39"/>
  <c r="T146" i="39"/>
  <c r="T147" i="39"/>
  <c r="T148" i="39"/>
  <c r="T149" i="39"/>
  <c r="T150" i="39"/>
  <c r="T151" i="39"/>
  <c r="T152" i="39"/>
  <c r="T153" i="39"/>
  <c r="T154" i="39"/>
  <c r="T155" i="39"/>
  <c r="T156" i="39"/>
  <c r="T157" i="39"/>
  <c r="T158" i="39"/>
  <c r="T159" i="39"/>
  <c r="T160" i="39"/>
  <c r="T161" i="39"/>
  <c r="T162" i="39"/>
  <c r="T163" i="39"/>
  <c r="T164" i="39"/>
  <c r="T165" i="39"/>
  <c r="T166" i="39"/>
  <c r="T167" i="39"/>
  <c r="T168" i="39"/>
  <c r="T169" i="39"/>
  <c r="T170" i="39"/>
  <c r="T171" i="39"/>
  <c r="T172" i="39"/>
  <c r="T173" i="39"/>
  <c r="T174" i="39"/>
  <c r="T175" i="39"/>
  <c r="T176" i="39"/>
  <c r="T177" i="39"/>
  <c r="T178" i="39"/>
  <c r="T179" i="39"/>
  <c r="T180" i="39"/>
  <c r="T181" i="39"/>
  <c r="T182" i="39"/>
  <c r="T183" i="39"/>
  <c r="T184" i="39"/>
  <c r="T185" i="39"/>
  <c r="T186" i="39"/>
  <c r="T187" i="39"/>
  <c r="T188" i="39"/>
  <c r="T189" i="39"/>
  <c r="T190" i="39"/>
  <c r="T191" i="39"/>
  <c r="T192" i="39"/>
  <c r="T193" i="39"/>
  <c r="T194" i="39"/>
  <c r="T195" i="39"/>
  <c r="T196" i="39"/>
  <c r="T197" i="39"/>
  <c r="T198" i="39"/>
  <c r="T199" i="39"/>
  <c r="T200" i="39"/>
  <c r="T201" i="39"/>
  <c r="T202" i="39"/>
  <c r="T203" i="39"/>
  <c r="T204" i="39"/>
  <c r="T205" i="39"/>
  <c r="T206" i="39"/>
  <c r="T207" i="39"/>
  <c r="T208" i="39"/>
  <c r="T209" i="39"/>
  <c r="T210" i="39"/>
  <c r="T211" i="39"/>
  <c r="T212" i="39"/>
  <c r="T213" i="39"/>
  <c r="T214" i="39"/>
  <c r="T215" i="39"/>
  <c r="T216" i="39"/>
  <c r="T217" i="39"/>
  <c r="T218" i="39"/>
  <c r="T219" i="39"/>
  <c r="T220" i="39"/>
  <c r="T221" i="39"/>
  <c r="T222" i="39"/>
  <c r="T223" i="39"/>
  <c r="T224" i="39"/>
  <c r="T225" i="39"/>
  <c r="T226" i="39"/>
  <c r="T227" i="39"/>
  <c r="T228" i="39"/>
  <c r="T229" i="39"/>
  <c r="T230" i="39"/>
  <c r="T231" i="39"/>
  <c r="T232" i="39"/>
  <c r="T233" i="39"/>
  <c r="T234" i="39"/>
  <c r="T235" i="39"/>
  <c r="T236" i="39"/>
  <c r="T237" i="39"/>
  <c r="T238" i="39"/>
  <c r="T239" i="39"/>
  <c r="T240" i="39"/>
  <c r="T241" i="39"/>
  <c r="T242" i="39"/>
  <c r="T243" i="39"/>
  <c r="T244" i="39"/>
  <c r="T245" i="39"/>
  <c r="T246" i="39"/>
  <c r="T247" i="39"/>
  <c r="T248" i="39"/>
  <c r="T249" i="39"/>
  <c r="T250" i="39"/>
  <c r="T251" i="39"/>
  <c r="T252" i="39"/>
  <c r="T253" i="39"/>
  <c r="T254" i="39"/>
  <c r="T255" i="39"/>
  <c r="T256" i="39"/>
  <c r="T257" i="39"/>
  <c r="T258" i="39"/>
  <c r="T259" i="39"/>
  <c r="T260" i="39"/>
  <c r="T261" i="39"/>
  <c r="T262" i="39"/>
  <c r="T263" i="39"/>
  <c r="T264" i="39"/>
  <c r="T85" i="39"/>
  <c r="B42" i="39"/>
  <c r="S86" i="39"/>
  <c r="S87" i="39"/>
  <c r="S88" i="39"/>
  <c r="S89" i="39"/>
  <c r="S90" i="39"/>
  <c r="S91" i="39"/>
  <c r="S92" i="39"/>
  <c r="S93" i="39"/>
  <c r="S94" i="39"/>
  <c r="S95" i="39"/>
  <c r="S96" i="39"/>
  <c r="S97" i="39"/>
  <c r="S98" i="39"/>
  <c r="S99" i="39"/>
  <c r="S100" i="39"/>
  <c r="S101" i="39"/>
  <c r="S102" i="39"/>
  <c r="S103" i="39"/>
  <c r="S104" i="39"/>
  <c r="S105" i="39"/>
  <c r="S106" i="39"/>
  <c r="S107" i="39"/>
  <c r="S108" i="39"/>
  <c r="S109" i="39"/>
  <c r="S110" i="39"/>
  <c r="S111" i="39"/>
  <c r="S112" i="39"/>
  <c r="S113" i="39"/>
  <c r="S114" i="39"/>
  <c r="S115" i="39"/>
  <c r="S116" i="39"/>
  <c r="S117" i="39"/>
  <c r="S118" i="39"/>
  <c r="S119" i="39"/>
  <c r="S120" i="39"/>
  <c r="S121" i="39"/>
  <c r="S122" i="39"/>
  <c r="S123" i="39"/>
  <c r="S124" i="39"/>
  <c r="S125" i="39"/>
  <c r="S126" i="39"/>
  <c r="S127" i="39"/>
  <c r="S128" i="39"/>
  <c r="S129" i="39"/>
  <c r="S130" i="39"/>
  <c r="S131" i="39"/>
  <c r="S132" i="39"/>
  <c r="S133" i="39"/>
  <c r="S134" i="39"/>
  <c r="S135" i="39"/>
  <c r="S136" i="39"/>
  <c r="S137" i="39"/>
  <c r="S138" i="39"/>
  <c r="S139" i="39"/>
  <c r="S140" i="39"/>
  <c r="S141" i="39"/>
  <c r="S142" i="39"/>
  <c r="S143" i="39"/>
  <c r="S144" i="39"/>
  <c r="S145" i="39"/>
  <c r="S146" i="39"/>
  <c r="S147" i="39"/>
  <c r="S148" i="39"/>
  <c r="S149" i="39"/>
  <c r="S150" i="39"/>
  <c r="S151" i="39"/>
  <c r="S152" i="39"/>
  <c r="S153" i="39"/>
  <c r="S154" i="39"/>
  <c r="S155" i="39"/>
  <c r="S156" i="39"/>
  <c r="S157" i="39"/>
  <c r="S158" i="39"/>
  <c r="S159" i="39"/>
  <c r="S160" i="39"/>
  <c r="S161" i="39"/>
  <c r="S162" i="39"/>
  <c r="S163" i="39"/>
  <c r="S164" i="39"/>
  <c r="S165" i="39"/>
  <c r="S166" i="39"/>
  <c r="S167" i="39"/>
  <c r="S168" i="39"/>
  <c r="S169" i="39"/>
  <c r="S170" i="39"/>
  <c r="S171" i="39"/>
  <c r="S172" i="39"/>
  <c r="S173" i="39"/>
  <c r="S174" i="39"/>
  <c r="S175" i="39"/>
  <c r="S176" i="39"/>
  <c r="S177" i="39"/>
  <c r="S178" i="39"/>
  <c r="S179" i="39"/>
  <c r="S180" i="39"/>
  <c r="S181" i="39"/>
  <c r="S182" i="39"/>
  <c r="S183" i="39"/>
  <c r="S184" i="39"/>
  <c r="S185" i="39"/>
  <c r="S186" i="39"/>
  <c r="S187" i="39"/>
  <c r="S188" i="39"/>
  <c r="S189" i="39"/>
  <c r="S190" i="39"/>
  <c r="S191" i="39"/>
  <c r="S192" i="39"/>
  <c r="S193" i="39"/>
  <c r="S194" i="39"/>
  <c r="S195" i="39"/>
  <c r="S196" i="39"/>
  <c r="S197" i="39"/>
  <c r="S198" i="39"/>
  <c r="S199" i="39"/>
  <c r="S200" i="39"/>
  <c r="S201" i="39"/>
  <c r="S202" i="39"/>
  <c r="S203" i="39"/>
  <c r="S204" i="39"/>
  <c r="S205" i="39"/>
  <c r="S206" i="39"/>
  <c r="S207" i="39"/>
  <c r="S208" i="39"/>
  <c r="S209" i="39"/>
  <c r="S210" i="39"/>
  <c r="S211" i="39"/>
  <c r="S212" i="39"/>
  <c r="S213" i="39"/>
  <c r="S214" i="39"/>
  <c r="S215" i="39"/>
  <c r="S216" i="39"/>
  <c r="S217" i="39"/>
  <c r="S218" i="39"/>
  <c r="S219" i="39"/>
  <c r="S220" i="39"/>
  <c r="S221" i="39"/>
  <c r="S222" i="39"/>
  <c r="S223" i="39"/>
  <c r="S224" i="39"/>
  <c r="S225" i="39"/>
  <c r="S226" i="39"/>
  <c r="S227" i="39"/>
  <c r="S228" i="39"/>
  <c r="S229" i="39"/>
  <c r="S230" i="39"/>
  <c r="S231" i="39"/>
  <c r="S232" i="39"/>
  <c r="S233" i="39"/>
  <c r="S234" i="39"/>
  <c r="S235" i="39"/>
  <c r="S236" i="39"/>
  <c r="S237" i="39"/>
  <c r="S238" i="39"/>
  <c r="S239" i="39"/>
  <c r="S240" i="39"/>
  <c r="S241" i="39"/>
  <c r="S242" i="39"/>
  <c r="S243" i="39"/>
  <c r="S244" i="39"/>
  <c r="S245" i="39"/>
  <c r="S246" i="39"/>
  <c r="S247" i="39"/>
  <c r="S248" i="39"/>
  <c r="S249" i="39"/>
  <c r="S250" i="39"/>
  <c r="S251" i="39"/>
  <c r="S252" i="39"/>
  <c r="S253" i="39"/>
  <c r="S254" i="39"/>
  <c r="S255" i="39"/>
  <c r="S256" i="39"/>
  <c r="S257" i="39"/>
  <c r="S258" i="39"/>
  <c r="S259" i="39"/>
  <c r="S260" i="39"/>
  <c r="S261" i="39"/>
  <c r="S262" i="39"/>
  <c r="S263" i="39"/>
  <c r="S264" i="39"/>
  <c r="S85" i="39"/>
  <c r="R264" i="39"/>
  <c r="R86" i="39"/>
  <c r="R87" i="39"/>
  <c r="R88" i="39"/>
  <c r="R89" i="39"/>
  <c r="R90" i="39"/>
  <c r="R91" i="39"/>
  <c r="R92" i="39"/>
  <c r="R93" i="39"/>
  <c r="R94" i="39"/>
  <c r="R95" i="39"/>
  <c r="R96" i="39"/>
  <c r="R97" i="39"/>
  <c r="R98" i="39"/>
  <c r="R99" i="39"/>
  <c r="R100" i="39"/>
  <c r="R101" i="39"/>
  <c r="R102" i="39"/>
  <c r="R103" i="39"/>
  <c r="R104" i="39"/>
  <c r="R105" i="39"/>
  <c r="R106" i="39"/>
  <c r="R107" i="39"/>
  <c r="R108" i="39"/>
  <c r="R109" i="39"/>
  <c r="R110" i="39"/>
  <c r="R111" i="39"/>
  <c r="R112" i="39"/>
  <c r="R113" i="39"/>
  <c r="R114" i="39"/>
  <c r="R115" i="39"/>
  <c r="R116" i="39"/>
  <c r="R117" i="39"/>
  <c r="R118" i="39"/>
  <c r="R119" i="39"/>
  <c r="R120" i="39"/>
  <c r="R121" i="39"/>
  <c r="R122" i="39"/>
  <c r="R123" i="39"/>
  <c r="R124" i="39"/>
  <c r="R125" i="39"/>
  <c r="R126" i="39"/>
  <c r="R127" i="39"/>
  <c r="R128" i="39"/>
  <c r="R129" i="39"/>
  <c r="R130" i="39"/>
  <c r="R131" i="39"/>
  <c r="R132" i="39"/>
  <c r="R133" i="39"/>
  <c r="R134" i="39"/>
  <c r="R135" i="39"/>
  <c r="R136" i="39"/>
  <c r="R137" i="39"/>
  <c r="R138" i="39"/>
  <c r="R139" i="39"/>
  <c r="R140" i="39"/>
  <c r="R141" i="39"/>
  <c r="R142" i="39"/>
  <c r="R143" i="39"/>
  <c r="R144" i="39"/>
  <c r="R145" i="39"/>
  <c r="R146" i="39"/>
  <c r="R147" i="39"/>
  <c r="R148" i="39"/>
  <c r="R149" i="39"/>
  <c r="R150" i="39"/>
  <c r="R151" i="39"/>
  <c r="R152" i="39"/>
  <c r="R153" i="39"/>
  <c r="R154" i="39"/>
  <c r="R155" i="39"/>
  <c r="R156" i="39"/>
  <c r="R157" i="39"/>
  <c r="R158" i="39"/>
  <c r="R159" i="39"/>
  <c r="R160" i="39"/>
  <c r="R161" i="39"/>
  <c r="R162" i="39"/>
  <c r="R163" i="39"/>
  <c r="R164" i="39"/>
  <c r="R165" i="39"/>
  <c r="R166" i="39"/>
  <c r="R167" i="39"/>
  <c r="R168" i="39"/>
  <c r="R169" i="39"/>
  <c r="R170" i="39"/>
  <c r="R171" i="39"/>
  <c r="R172" i="39"/>
  <c r="R173" i="39"/>
  <c r="R174" i="39"/>
  <c r="R175" i="39"/>
  <c r="R176" i="39"/>
  <c r="R177" i="39"/>
  <c r="R178" i="39"/>
  <c r="R179" i="39"/>
  <c r="R180" i="39"/>
  <c r="R181" i="39"/>
  <c r="R182" i="39"/>
  <c r="R183" i="39"/>
  <c r="R184" i="39"/>
  <c r="R185" i="39"/>
  <c r="R186" i="39"/>
  <c r="R187" i="39"/>
  <c r="R188" i="39"/>
  <c r="R189" i="39"/>
  <c r="R190" i="39"/>
  <c r="R191" i="39"/>
  <c r="R192" i="39"/>
  <c r="R193" i="39"/>
  <c r="R194" i="39"/>
  <c r="R195" i="39"/>
  <c r="R196" i="39"/>
  <c r="R197" i="39"/>
  <c r="R198" i="39"/>
  <c r="R199" i="39"/>
  <c r="R200" i="39"/>
  <c r="R201" i="39"/>
  <c r="R202" i="39"/>
  <c r="R203" i="39"/>
  <c r="R204" i="39"/>
  <c r="R205" i="39"/>
  <c r="R206" i="39"/>
  <c r="R207" i="39"/>
  <c r="R208" i="39"/>
  <c r="R209" i="39"/>
  <c r="R210" i="39"/>
  <c r="R211" i="39"/>
  <c r="R212" i="39"/>
  <c r="R213" i="39"/>
  <c r="R214" i="39"/>
  <c r="R215" i="39"/>
  <c r="R216" i="39"/>
  <c r="R217" i="39"/>
  <c r="R218" i="39"/>
  <c r="R219" i="39"/>
  <c r="R220" i="39"/>
  <c r="R221" i="39"/>
  <c r="R222" i="39"/>
  <c r="R223" i="39"/>
  <c r="R224" i="39"/>
  <c r="R225" i="39"/>
  <c r="R226" i="39"/>
  <c r="R227" i="39"/>
  <c r="R228" i="39"/>
  <c r="R229" i="39"/>
  <c r="R230" i="39"/>
  <c r="R231" i="39"/>
  <c r="R232" i="39"/>
  <c r="R233" i="39"/>
  <c r="R234" i="39"/>
  <c r="R235" i="39"/>
  <c r="R236" i="39"/>
  <c r="R237" i="39"/>
  <c r="R238" i="39"/>
  <c r="R239" i="39"/>
  <c r="R240" i="39"/>
  <c r="R241" i="39"/>
  <c r="R242" i="39"/>
  <c r="R243" i="39"/>
  <c r="R244" i="39"/>
  <c r="R245" i="39"/>
  <c r="R246" i="39"/>
  <c r="R247" i="39"/>
  <c r="R248" i="39"/>
  <c r="R249" i="39"/>
  <c r="R250" i="39"/>
  <c r="R251" i="39"/>
  <c r="R252" i="39"/>
  <c r="R253" i="39"/>
  <c r="R254" i="39"/>
  <c r="R255" i="39"/>
  <c r="R256" i="39"/>
  <c r="R257" i="39"/>
  <c r="R258" i="39"/>
  <c r="R259" i="39"/>
  <c r="R260" i="39"/>
  <c r="R261" i="39"/>
  <c r="R262" i="39"/>
  <c r="R263" i="39"/>
  <c r="R85" i="39"/>
  <c r="H42" i="39" l="1"/>
  <c r="D37" i="39"/>
  <c r="H37" i="39"/>
  <c r="D32" i="39"/>
  <c r="H32" i="39"/>
  <c r="Q86" i="39" l="1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85" i="39"/>
  <c r="P86" i="39"/>
  <c r="P87" i="39"/>
  <c r="P88" i="39"/>
  <c r="P89" i="39"/>
  <c r="P90" i="39"/>
  <c r="P91" i="39"/>
  <c r="P92" i="39"/>
  <c r="P93" i="39"/>
  <c r="P94" i="39"/>
  <c r="P95" i="39"/>
  <c r="P96" i="39"/>
  <c r="P97" i="39"/>
  <c r="P98" i="39"/>
  <c r="P99" i="39"/>
  <c r="P100" i="39"/>
  <c r="P101" i="39"/>
  <c r="P102" i="39"/>
  <c r="P103" i="39"/>
  <c r="P104" i="39"/>
  <c r="P105" i="39"/>
  <c r="P106" i="39"/>
  <c r="P107" i="39"/>
  <c r="P108" i="39"/>
  <c r="P109" i="39"/>
  <c r="P110" i="39"/>
  <c r="P111" i="39"/>
  <c r="P112" i="39"/>
  <c r="P113" i="39"/>
  <c r="P114" i="39"/>
  <c r="P115" i="39"/>
  <c r="P116" i="39"/>
  <c r="P117" i="39"/>
  <c r="P118" i="39"/>
  <c r="P119" i="39"/>
  <c r="P120" i="39"/>
  <c r="P121" i="39"/>
  <c r="P122" i="39"/>
  <c r="P123" i="39"/>
  <c r="P124" i="39"/>
  <c r="P125" i="39"/>
  <c r="P126" i="39"/>
  <c r="P127" i="39"/>
  <c r="P128" i="39"/>
  <c r="P129" i="39"/>
  <c r="P130" i="39"/>
  <c r="P131" i="39"/>
  <c r="P132" i="39"/>
  <c r="P133" i="39"/>
  <c r="P134" i="39"/>
  <c r="P135" i="39"/>
  <c r="P136" i="39"/>
  <c r="P137" i="39"/>
  <c r="P138" i="39"/>
  <c r="P139" i="39"/>
  <c r="P140" i="39"/>
  <c r="P141" i="39"/>
  <c r="P142" i="39"/>
  <c r="P143" i="39"/>
  <c r="P144" i="39"/>
  <c r="P145" i="39"/>
  <c r="P146" i="39"/>
  <c r="P147" i="39"/>
  <c r="P148" i="39"/>
  <c r="P149" i="39"/>
  <c r="P150" i="39"/>
  <c r="P151" i="39"/>
  <c r="P152" i="39"/>
  <c r="P153" i="39"/>
  <c r="P154" i="39"/>
  <c r="P155" i="39"/>
  <c r="P156" i="39"/>
  <c r="P157" i="39"/>
  <c r="P158" i="39"/>
  <c r="P159" i="39"/>
  <c r="P160" i="39"/>
  <c r="P161" i="39"/>
  <c r="P162" i="39"/>
  <c r="P163" i="39"/>
  <c r="P164" i="39"/>
  <c r="P165" i="39"/>
  <c r="P166" i="39"/>
  <c r="P167" i="39"/>
  <c r="P168" i="39"/>
  <c r="P169" i="39"/>
  <c r="P170" i="39"/>
  <c r="P171" i="39"/>
  <c r="P172" i="39"/>
  <c r="P173" i="39"/>
  <c r="P174" i="39"/>
  <c r="P175" i="39"/>
  <c r="P176" i="39"/>
  <c r="P177" i="39"/>
  <c r="P178" i="39"/>
  <c r="P179" i="39"/>
  <c r="P180" i="39"/>
  <c r="P181" i="39"/>
  <c r="P182" i="39"/>
  <c r="P183" i="39"/>
  <c r="P184" i="39"/>
  <c r="P185" i="39"/>
  <c r="P186" i="39"/>
  <c r="P187" i="39"/>
  <c r="P188" i="39"/>
  <c r="P189" i="39"/>
  <c r="P190" i="39"/>
  <c r="P191" i="39"/>
  <c r="P192" i="39"/>
  <c r="P193" i="39"/>
  <c r="P194" i="39"/>
  <c r="P195" i="39"/>
  <c r="P196" i="39"/>
  <c r="P197" i="39"/>
  <c r="P198" i="39"/>
  <c r="P199" i="39"/>
  <c r="P200" i="39"/>
  <c r="P201" i="39"/>
  <c r="P202" i="39"/>
  <c r="P203" i="39"/>
  <c r="P204" i="39"/>
  <c r="P205" i="39"/>
  <c r="P206" i="39"/>
  <c r="P207" i="39"/>
  <c r="P208" i="39"/>
  <c r="P209" i="39"/>
  <c r="P210" i="39"/>
  <c r="P211" i="39"/>
  <c r="P212" i="39"/>
  <c r="P213" i="39"/>
  <c r="P214" i="39"/>
  <c r="P215" i="39"/>
  <c r="P216" i="39"/>
  <c r="P217" i="39"/>
  <c r="P218" i="39"/>
  <c r="P219" i="39"/>
  <c r="P220" i="39"/>
  <c r="P221" i="39"/>
  <c r="P222" i="39"/>
  <c r="P223" i="39"/>
  <c r="P224" i="39"/>
  <c r="P225" i="39"/>
  <c r="P226" i="39"/>
  <c r="P227" i="39"/>
  <c r="P228" i="39"/>
  <c r="P229" i="39"/>
  <c r="P230" i="39"/>
  <c r="P231" i="39"/>
  <c r="P232" i="39"/>
  <c r="P233" i="39"/>
  <c r="P234" i="39"/>
  <c r="P235" i="39"/>
  <c r="P236" i="39"/>
  <c r="P237" i="39"/>
  <c r="P238" i="39"/>
  <c r="P239" i="39"/>
  <c r="P240" i="39"/>
  <c r="P241" i="39"/>
  <c r="P242" i="39"/>
  <c r="P243" i="39"/>
  <c r="P244" i="39"/>
  <c r="P245" i="39"/>
  <c r="P246" i="39"/>
  <c r="P247" i="39"/>
  <c r="P248" i="39"/>
  <c r="P249" i="39"/>
  <c r="P250" i="39"/>
  <c r="P251" i="39"/>
  <c r="P252" i="39"/>
  <c r="P253" i="39"/>
  <c r="P254" i="39"/>
  <c r="P255" i="39"/>
  <c r="P256" i="39"/>
  <c r="P257" i="39"/>
  <c r="P258" i="39"/>
  <c r="P259" i="39"/>
  <c r="P260" i="39"/>
  <c r="P261" i="39"/>
  <c r="P262" i="39"/>
  <c r="P263" i="39"/>
  <c r="P264" i="39"/>
  <c r="P85" i="39"/>
  <c r="O86" i="39"/>
  <c r="O87" i="39"/>
  <c r="O88" i="39"/>
  <c r="O89" i="39"/>
  <c r="O90" i="39"/>
  <c r="O91" i="39"/>
  <c r="O92" i="39"/>
  <c r="O93" i="39"/>
  <c r="O94" i="39"/>
  <c r="O95" i="39"/>
  <c r="O96" i="39"/>
  <c r="O97" i="39"/>
  <c r="O98" i="39"/>
  <c r="O99" i="39"/>
  <c r="O100" i="39"/>
  <c r="O101" i="39"/>
  <c r="O102" i="39"/>
  <c r="O103" i="39"/>
  <c r="O104" i="39"/>
  <c r="O105" i="39"/>
  <c r="O106" i="39"/>
  <c r="O107" i="39"/>
  <c r="O108" i="39"/>
  <c r="O109" i="39"/>
  <c r="O110" i="39"/>
  <c r="O111" i="39"/>
  <c r="O112" i="39"/>
  <c r="O113" i="39"/>
  <c r="O114" i="39"/>
  <c r="O115" i="39"/>
  <c r="O116" i="39"/>
  <c r="O117" i="39"/>
  <c r="O118" i="39"/>
  <c r="O119" i="39"/>
  <c r="O120" i="39"/>
  <c r="O121" i="39"/>
  <c r="O122" i="39"/>
  <c r="O123" i="39"/>
  <c r="O124" i="39"/>
  <c r="O125" i="39"/>
  <c r="O126" i="39"/>
  <c r="O127" i="39"/>
  <c r="O128" i="39"/>
  <c r="O129" i="39"/>
  <c r="O130" i="39"/>
  <c r="O131" i="39"/>
  <c r="O132" i="39"/>
  <c r="O133" i="39"/>
  <c r="O134" i="39"/>
  <c r="O135" i="39"/>
  <c r="O136" i="39"/>
  <c r="O137" i="39"/>
  <c r="O138" i="39"/>
  <c r="O139" i="39"/>
  <c r="O140" i="39"/>
  <c r="O141" i="39"/>
  <c r="O142" i="39"/>
  <c r="O143" i="39"/>
  <c r="O144" i="39"/>
  <c r="O145" i="39"/>
  <c r="O146" i="39"/>
  <c r="O147" i="39"/>
  <c r="O148" i="39"/>
  <c r="O149" i="39"/>
  <c r="O150" i="39"/>
  <c r="O151" i="39"/>
  <c r="O152" i="39"/>
  <c r="O153" i="39"/>
  <c r="O154" i="39"/>
  <c r="O155" i="39"/>
  <c r="O156" i="39"/>
  <c r="O157" i="39"/>
  <c r="O158" i="39"/>
  <c r="O159" i="39"/>
  <c r="O160" i="39"/>
  <c r="O161" i="39"/>
  <c r="O162" i="39"/>
  <c r="O163" i="39"/>
  <c r="O164" i="39"/>
  <c r="O165" i="39"/>
  <c r="O166" i="39"/>
  <c r="O167" i="39"/>
  <c r="O168" i="39"/>
  <c r="O169" i="39"/>
  <c r="O170" i="39"/>
  <c r="O171" i="39"/>
  <c r="O172" i="39"/>
  <c r="O173" i="39"/>
  <c r="O174" i="39"/>
  <c r="O175" i="39"/>
  <c r="O176" i="39"/>
  <c r="O177" i="39"/>
  <c r="O178" i="39"/>
  <c r="O179" i="39"/>
  <c r="O180" i="39"/>
  <c r="O181" i="39"/>
  <c r="O182" i="39"/>
  <c r="O183" i="39"/>
  <c r="O184" i="39"/>
  <c r="O185" i="39"/>
  <c r="O186" i="39"/>
  <c r="O187" i="39"/>
  <c r="O188" i="39"/>
  <c r="O189" i="39"/>
  <c r="O190" i="39"/>
  <c r="O191" i="39"/>
  <c r="O192" i="39"/>
  <c r="O193" i="39"/>
  <c r="O194" i="39"/>
  <c r="O195" i="39"/>
  <c r="O196" i="39"/>
  <c r="O197" i="39"/>
  <c r="O198" i="39"/>
  <c r="O199" i="39"/>
  <c r="O200" i="39"/>
  <c r="O201" i="39"/>
  <c r="O202" i="39"/>
  <c r="O203" i="39"/>
  <c r="O204" i="39"/>
  <c r="O205" i="39"/>
  <c r="O206" i="39"/>
  <c r="O207" i="39"/>
  <c r="O208" i="39"/>
  <c r="O209" i="39"/>
  <c r="O210" i="39"/>
  <c r="O211" i="39"/>
  <c r="O212" i="39"/>
  <c r="O213" i="39"/>
  <c r="O214" i="39"/>
  <c r="O215" i="39"/>
  <c r="O216" i="39"/>
  <c r="O217" i="39"/>
  <c r="O218" i="39"/>
  <c r="O219" i="39"/>
  <c r="O220" i="39"/>
  <c r="O221" i="39"/>
  <c r="O222" i="39"/>
  <c r="O223" i="39"/>
  <c r="O224" i="39"/>
  <c r="O225" i="39"/>
  <c r="O226" i="39"/>
  <c r="O227" i="39"/>
  <c r="O228" i="39"/>
  <c r="O229" i="39"/>
  <c r="O230" i="39"/>
  <c r="O231" i="39"/>
  <c r="O232" i="39"/>
  <c r="O233" i="39"/>
  <c r="O234" i="39"/>
  <c r="O235" i="39"/>
  <c r="O236" i="39"/>
  <c r="O237" i="39"/>
  <c r="O238" i="39"/>
  <c r="O239" i="39"/>
  <c r="O240" i="39"/>
  <c r="O241" i="39"/>
  <c r="O242" i="39"/>
  <c r="O243" i="39"/>
  <c r="O244" i="39"/>
  <c r="O245" i="39"/>
  <c r="O246" i="39"/>
  <c r="O247" i="39"/>
  <c r="O248" i="39"/>
  <c r="O249" i="39"/>
  <c r="O250" i="39"/>
  <c r="O251" i="39"/>
  <c r="O252" i="39"/>
  <c r="O253" i="39"/>
  <c r="O254" i="39"/>
  <c r="O255" i="39"/>
  <c r="O256" i="39"/>
  <c r="O257" i="39"/>
  <c r="O258" i="39"/>
  <c r="O259" i="39"/>
  <c r="O260" i="39"/>
  <c r="O261" i="39"/>
  <c r="O262" i="39"/>
  <c r="O263" i="39"/>
  <c r="O264" i="39"/>
  <c r="O85" i="39"/>
  <c r="N86" i="39"/>
  <c r="N87" i="39"/>
  <c r="N88" i="39"/>
  <c r="N89" i="39"/>
  <c r="N90" i="39"/>
  <c r="N91" i="39"/>
  <c r="N92" i="39"/>
  <c r="N93" i="39"/>
  <c r="N94" i="39"/>
  <c r="N95" i="39"/>
  <c r="N96" i="39"/>
  <c r="N97" i="39"/>
  <c r="N98" i="39"/>
  <c r="N99" i="39"/>
  <c r="N100" i="39"/>
  <c r="N101" i="39"/>
  <c r="N102" i="39"/>
  <c r="N103" i="39"/>
  <c r="N104" i="39"/>
  <c r="N105" i="39"/>
  <c r="N106" i="39"/>
  <c r="N107" i="39"/>
  <c r="N108" i="39"/>
  <c r="N109" i="39"/>
  <c r="N110" i="39"/>
  <c r="N111" i="39"/>
  <c r="N112" i="39"/>
  <c r="N113" i="39"/>
  <c r="N114" i="39"/>
  <c r="N115" i="39"/>
  <c r="N116" i="39"/>
  <c r="N117" i="39"/>
  <c r="N118" i="39"/>
  <c r="N119" i="39"/>
  <c r="N120" i="39"/>
  <c r="N121" i="39"/>
  <c r="N122" i="39"/>
  <c r="N123" i="39"/>
  <c r="N124" i="39"/>
  <c r="N125" i="39"/>
  <c r="N126" i="39"/>
  <c r="N127" i="39"/>
  <c r="N128" i="39"/>
  <c r="N129" i="39"/>
  <c r="N130" i="39"/>
  <c r="N131" i="39"/>
  <c r="N132" i="39"/>
  <c r="N133" i="39"/>
  <c r="N134" i="39"/>
  <c r="N135" i="39"/>
  <c r="N136" i="39"/>
  <c r="N137" i="39"/>
  <c r="N138" i="39"/>
  <c r="N139" i="39"/>
  <c r="N140" i="39"/>
  <c r="N141" i="39"/>
  <c r="N142" i="39"/>
  <c r="N143" i="39"/>
  <c r="N144" i="39"/>
  <c r="N145" i="39"/>
  <c r="N146" i="39"/>
  <c r="N147" i="39"/>
  <c r="N148" i="39"/>
  <c r="N149" i="39"/>
  <c r="N150" i="39"/>
  <c r="N151" i="39"/>
  <c r="N152" i="39"/>
  <c r="N153" i="39"/>
  <c r="N154" i="39"/>
  <c r="N155" i="39"/>
  <c r="N156" i="39"/>
  <c r="N157" i="39"/>
  <c r="N158" i="39"/>
  <c r="N159" i="39"/>
  <c r="N160" i="39"/>
  <c r="N161" i="39"/>
  <c r="N162" i="39"/>
  <c r="N163" i="39"/>
  <c r="N164" i="39"/>
  <c r="N165" i="39"/>
  <c r="N166" i="39"/>
  <c r="N167" i="39"/>
  <c r="N168" i="39"/>
  <c r="N169" i="39"/>
  <c r="N170" i="39"/>
  <c r="N171" i="39"/>
  <c r="N172" i="39"/>
  <c r="N173" i="39"/>
  <c r="N174" i="39"/>
  <c r="N175" i="39"/>
  <c r="N176" i="39"/>
  <c r="N177" i="39"/>
  <c r="N178" i="39"/>
  <c r="N179" i="39"/>
  <c r="N180" i="39"/>
  <c r="N181" i="39"/>
  <c r="N182" i="39"/>
  <c r="N183" i="39"/>
  <c r="N184" i="39"/>
  <c r="N185" i="39"/>
  <c r="N186" i="39"/>
  <c r="N187" i="39"/>
  <c r="N188" i="39"/>
  <c r="N189" i="39"/>
  <c r="N190" i="39"/>
  <c r="N191" i="39"/>
  <c r="N192" i="39"/>
  <c r="N193" i="39"/>
  <c r="N194" i="39"/>
  <c r="N195" i="39"/>
  <c r="N196" i="39"/>
  <c r="N197" i="39"/>
  <c r="N198" i="39"/>
  <c r="N199" i="39"/>
  <c r="N200" i="39"/>
  <c r="N201" i="39"/>
  <c r="N202" i="39"/>
  <c r="N203" i="39"/>
  <c r="N204" i="39"/>
  <c r="N205" i="39"/>
  <c r="N206" i="39"/>
  <c r="N207" i="39"/>
  <c r="N208" i="39"/>
  <c r="N209" i="39"/>
  <c r="N210" i="39"/>
  <c r="N211" i="39"/>
  <c r="N212" i="39"/>
  <c r="N213" i="39"/>
  <c r="N214" i="39"/>
  <c r="N215" i="39"/>
  <c r="N216" i="39"/>
  <c r="N217" i="39"/>
  <c r="N218" i="39"/>
  <c r="N219" i="39"/>
  <c r="N220" i="39"/>
  <c r="N221" i="39"/>
  <c r="N222" i="39"/>
  <c r="N223" i="39"/>
  <c r="N224" i="39"/>
  <c r="N225" i="39"/>
  <c r="N226" i="39"/>
  <c r="N227" i="39"/>
  <c r="N228" i="39"/>
  <c r="N229" i="39"/>
  <c r="N230" i="39"/>
  <c r="N231" i="39"/>
  <c r="N232" i="39"/>
  <c r="N233" i="39"/>
  <c r="N234" i="39"/>
  <c r="N235" i="39"/>
  <c r="N236" i="39"/>
  <c r="N237" i="39"/>
  <c r="N238" i="39"/>
  <c r="N239" i="39"/>
  <c r="N240" i="39"/>
  <c r="N241" i="39"/>
  <c r="N242" i="39"/>
  <c r="N243" i="39"/>
  <c r="N244" i="39"/>
  <c r="N245" i="39"/>
  <c r="N246" i="39"/>
  <c r="N247" i="39"/>
  <c r="N248" i="39"/>
  <c r="N249" i="39"/>
  <c r="N250" i="39"/>
  <c r="N251" i="39"/>
  <c r="N252" i="39"/>
  <c r="N253" i="39"/>
  <c r="N254" i="39"/>
  <c r="N255" i="39"/>
  <c r="N256" i="39"/>
  <c r="N257" i="39"/>
  <c r="N258" i="39"/>
  <c r="N259" i="39"/>
  <c r="N260" i="39"/>
  <c r="N261" i="39"/>
  <c r="N262" i="39"/>
  <c r="N263" i="39"/>
  <c r="N264" i="39"/>
  <c r="N85" i="39"/>
  <c r="B37" i="39"/>
  <c r="B32" i="39"/>
  <c r="B26" i="39"/>
  <c r="B21" i="39"/>
  <c r="B15" i="39"/>
  <c r="B9" i="39"/>
  <c r="B4" i="39"/>
  <c r="M9" i="39"/>
  <c r="X9" i="39"/>
  <c r="M15" i="39"/>
  <c r="X15" i="39"/>
  <c r="X4" i="39"/>
  <c r="X21" i="39"/>
  <c r="X26" i="39"/>
  <c r="X31" i="39"/>
  <c r="X37" i="39"/>
  <c r="D26" i="39" l="1"/>
  <c r="F26" i="39" s="1"/>
  <c r="H26" i="39"/>
  <c r="H15" i="39"/>
  <c r="D15" i="39"/>
  <c r="H21" i="39"/>
  <c r="D21" i="39"/>
  <c r="H9" i="39"/>
  <c r="D9" i="39"/>
  <c r="AH179" i="39" l="1"/>
  <c r="AH211" i="39"/>
  <c r="AH101" i="39"/>
  <c r="AH115" i="39"/>
  <c r="AH125" i="39"/>
  <c r="AH201" i="39" l="1"/>
  <c r="AH137" i="39"/>
  <c r="AH114" i="39"/>
  <c r="AH189" i="39"/>
  <c r="AH253" i="39"/>
  <c r="AH169" i="39"/>
  <c r="AH100" i="39"/>
  <c r="AH243" i="39"/>
  <c r="AH157" i="39"/>
  <c r="AH99" i="39"/>
  <c r="AH95" i="39"/>
  <c r="AH233" i="39"/>
  <c r="AH147" i="39"/>
  <c r="AH221" i="39"/>
  <c r="AH105" i="39"/>
  <c r="AH252" i="39"/>
  <c r="AH220" i="39"/>
  <c r="AH199" i="39"/>
  <c r="AH167" i="39"/>
  <c r="AH124" i="39"/>
  <c r="AH92" i="39"/>
  <c r="AH261" i="39"/>
  <c r="AH229" i="39"/>
  <c r="AH197" i="39"/>
  <c r="AH155" i="39"/>
  <c r="AH123" i="39"/>
  <c r="AH91" i="39"/>
  <c r="AH239" i="39"/>
  <c r="AH196" i="39"/>
  <c r="AH154" i="39"/>
  <c r="AH132" i="39"/>
  <c r="AH111" i="39"/>
  <c r="AH237" i="39"/>
  <c r="AH205" i="39"/>
  <c r="AH173" i="39"/>
  <c r="AH153" i="39"/>
  <c r="AH131" i="39"/>
  <c r="AH109" i="39"/>
  <c r="AH258" i="39"/>
  <c r="AH247" i="39"/>
  <c r="AH236" i="39"/>
  <c r="AH226" i="39"/>
  <c r="AH215" i="39"/>
  <c r="AH204" i="39"/>
  <c r="AH194" i="39"/>
  <c r="AH183" i="39"/>
  <c r="AH172" i="39"/>
  <c r="AH162" i="39"/>
  <c r="AH151" i="39"/>
  <c r="AH140" i="39"/>
  <c r="AH130" i="39"/>
  <c r="AH119" i="39"/>
  <c r="AH108" i="39"/>
  <c r="AH98" i="39"/>
  <c r="AH93" i="39"/>
  <c r="AH263" i="39"/>
  <c r="AH231" i="39"/>
  <c r="AH188" i="39"/>
  <c r="AH156" i="39"/>
  <c r="AH135" i="39"/>
  <c r="AH103" i="39"/>
  <c r="AH241" i="39"/>
  <c r="AH209" i="39"/>
  <c r="AH177" i="39"/>
  <c r="AH145" i="39"/>
  <c r="AH113" i="39"/>
  <c r="AH260" i="39"/>
  <c r="AH228" i="39"/>
  <c r="AH186" i="39"/>
  <c r="AH164" i="39"/>
  <c r="AH122" i="39"/>
  <c r="AH90" i="39"/>
  <c r="AH249" i="39"/>
  <c r="AH217" i="39"/>
  <c r="AH195" i="39"/>
  <c r="AH163" i="39"/>
  <c r="AH141" i="39"/>
  <c r="AH121" i="39"/>
  <c r="AH257" i="39"/>
  <c r="AH245" i="39"/>
  <c r="AH235" i="39"/>
  <c r="AH225" i="39"/>
  <c r="AH213" i="39"/>
  <c r="AH203" i="39"/>
  <c r="AH193" i="39"/>
  <c r="AH181" i="39"/>
  <c r="AH171" i="39"/>
  <c r="AH161" i="39"/>
  <c r="AH149" i="39"/>
  <c r="AH139" i="39"/>
  <c r="AH129" i="39"/>
  <c r="AH117" i="39"/>
  <c r="AH107" i="39"/>
  <c r="AH97" i="39"/>
  <c r="AH242" i="39"/>
  <c r="AH210" i="39"/>
  <c r="AH178" i="39"/>
  <c r="AH146" i="39"/>
  <c r="AH251" i="39"/>
  <c r="AH219" i="39"/>
  <c r="AH187" i="39"/>
  <c r="AH165" i="39"/>
  <c r="AH133" i="39"/>
  <c r="AH250" i="39"/>
  <c r="AH218" i="39"/>
  <c r="AH207" i="39"/>
  <c r="AH175" i="39"/>
  <c r="AH143" i="39"/>
  <c r="AH259" i="39"/>
  <c r="AH227" i="39"/>
  <c r="AH185" i="39"/>
  <c r="AH255" i="39"/>
  <c r="AH244" i="39"/>
  <c r="AH234" i="39"/>
  <c r="AH223" i="39"/>
  <c r="AH212" i="39"/>
  <c r="AH202" i="39"/>
  <c r="AH191" i="39"/>
  <c r="AH180" i="39"/>
  <c r="AH170" i="39"/>
  <c r="AH159" i="39"/>
  <c r="AH148" i="39"/>
  <c r="AH138" i="39"/>
  <c r="AH127" i="39"/>
  <c r="AH116" i="39"/>
  <c r="AH106" i="39"/>
  <c r="AH264" i="39"/>
  <c r="AH256" i="39"/>
  <c r="AH248" i="39"/>
  <c r="AH240" i="39"/>
  <c r="AH232" i="39"/>
  <c r="AH224" i="39"/>
  <c r="AH216" i="39"/>
  <c r="AH208" i="39"/>
  <c r="AH200" i="39"/>
  <c r="AH192" i="39"/>
  <c r="AH184" i="39"/>
  <c r="AH176" i="39"/>
  <c r="AH168" i="39"/>
  <c r="AH160" i="39"/>
  <c r="AH152" i="39"/>
  <c r="AH144" i="39"/>
  <c r="AH136" i="39"/>
  <c r="AH128" i="39"/>
  <c r="AH120" i="39"/>
  <c r="AH112" i="39"/>
  <c r="AH104" i="39"/>
  <c r="AH96" i="39"/>
  <c r="AH262" i="39"/>
  <c r="AH254" i="39"/>
  <c r="AH246" i="39"/>
  <c r="AH238" i="39"/>
  <c r="AH230" i="39"/>
  <c r="AH222" i="39"/>
  <c r="AH214" i="39"/>
  <c r="AH206" i="39"/>
  <c r="AH198" i="39"/>
  <c r="AH190" i="39"/>
  <c r="AH182" i="39"/>
  <c r="AH174" i="39"/>
  <c r="AH166" i="39"/>
  <c r="AH158" i="39"/>
  <c r="AH150" i="39"/>
  <c r="AH142" i="39"/>
  <c r="AH134" i="39"/>
  <c r="AH126" i="39"/>
  <c r="AH118" i="39"/>
  <c r="AH110" i="39"/>
  <c r="AH102" i="39"/>
  <c r="AH94" i="39"/>
  <c r="AG90" i="39" l="1"/>
  <c r="AG91" i="39"/>
  <c r="AG92" i="39"/>
  <c r="AG93" i="39"/>
  <c r="AG94" i="39"/>
  <c r="AG95" i="39"/>
  <c r="AG96" i="39"/>
  <c r="AG97" i="39"/>
  <c r="AG98" i="39"/>
  <c r="AG99" i="39"/>
  <c r="AG100" i="39"/>
  <c r="AG101" i="39"/>
  <c r="AG102" i="39"/>
  <c r="AG103" i="39"/>
  <c r="AG104" i="39"/>
  <c r="AG105" i="39"/>
  <c r="AG106" i="39"/>
  <c r="AG107" i="39"/>
  <c r="AG108" i="39"/>
  <c r="AG109" i="39"/>
  <c r="AG110" i="39"/>
  <c r="AG111" i="39"/>
  <c r="AG112" i="39"/>
  <c r="AG113" i="39"/>
  <c r="AG114" i="39"/>
  <c r="AG115" i="39"/>
  <c r="AG116" i="39"/>
  <c r="AG117" i="39"/>
  <c r="AG118" i="39"/>
  <c r="AG119" i="39"/>
  <c r="AG120" i="39"/>
  <c r="AG121" i="39"/>
  <c r="AG122" i="39"/>
  <c r="AG123" i="39"/>
  <c r="AG124" i="39"/>
  <c r="AG125" i="39"/>
  <c r="AG126" i="39"/>
  <c r="AG127" i="39"/>
  <c r="AG128" i="39"/>
  <c r="AG129" i="39"/>
  <c r="AG130" i="39"/>
  <c r="AG131" i="39"/>
  <c r="AG132" i="39"/>
  <c r="AG133" i="39"/>
  <c r="AG134" i="39"/>
  <c r="AG135" i="39"/>
  <c r="AG136" i="39"/>
  <c r="AG137" i="39"/>
  <c r="AG138" i="39"/>
  <c r="AG139" i="39"/>
  <c r="AG140" i="39"/>
  <c r="AG141" i="39"/>
  <c r="AG142" i="39"/>
  <c r="AG143" i="39"/>
  <c r="AG144" i="39"/>
  <c r="AG145" i="39"/>
  <c r="AG146" i="39"/>
  <c r="AG147" i="39"/>
  <c r="AG148" i="39"/>
  <c r="AG149" i="39"/>
  <c r="AG150" i="39"/>
  <c r="AG151" i="39"/>
  <c r="AG152" i="39"/>
  <c r="AG153" i="39"/>
  <c r="AG154" i="39"/>
  <c r="AG155" i="39"/>
  <c r="AG156" i="39"/>
  <c r="AG157" i="39"/>
  <c r="AG158" i="39"/>
  <c r="AG159" i="39"/>
  <c r="AG160" i="39"/>
  <c r="AG161" i="39"/>
  <c r="AG162" i="39"/>
  <c r="AG163" i="39"/>
  <c r="AG164" i="39"/>
  <c r="AG165" i="39"/>
  <c r="AG166" i="39"/>
  <c r="AG167" i="39"/>
  <c r="AG168" i="39"/>
  <c r="AG169" i="39"/>
  <c r="AG170" i="39"/>
  <c r="AG171" i="39"/>
  <c r="AG172" i="39"/>
  <c r="AG173" i="39"/>
  <c r="AG174" i="39"/>
  <c r="AG175" i="39"/>
  <c r="AG176" i="39"/>
  <c r="AG177" i="39"/>
  <c r="AG178" i="39"/>
  <c r="AG179" i="39"/>
  <c r="AG180" i="39"/>
  <c r="AG181" i="39"/>
  <c r="AG182" i="39"/>
  <c r="AG183" i="39"/>
  <c r="AG184" i="39"/>
  <c r="AG185" i="39"/>
  <c r="AG186" i="39"/>
  <c r="AG187" i="39"/>
  <c r="AG188" i="39"/>
  <c r="AG189" i="39"/>
  <c r="AG190" i="39"/>
  <c r="AG191" i="39"/>
  <c r="AG192" i="39"/>
  <c r="AG193" i="39"/>
  <c r="AG194" i="39"/>
  <c r="AG195" i="39"/>
  <c r="AG196" i="39"/>
  <c r="AG197" i="39"/>
  <c r="AG198" i="39"/>
  <c r="AG199" i="39"/>
  <c r="AG200" i="39"/>
  <c r="AG201" i="39"/>
  <c r="AG202" i="39"/>
  <c r="AG203" i="39"/>
  <c r="AG204" i="39"/>
  <c r="AG205" i="39"/>
  <c r="AG206" i="39"/>
  <c r="AG207" i="39"/>
  <c r="AG208" i="39"/>
  <c r="AG209" i="39"/>
  <c r="AG210" i="39"/>
  <c r="AG211" i="39"/>
  <c r="AG212" i="39"/>
  <c r="AG213" i="39"/>
  <c r="AG214" i="39"/>
  <c r="AG215" i="39"/>
  <c r="AG216" i="39"/>
  <c r="AG217" i="39"/>
  <c r="AG218" i="39"/>
  <c r="AG219" i="39"/>
  <c r="AG220" i="39"/>
  <c r="AG221" i="39"/>
  <c r="AG222" i="39"/>
  <c r="AG223" i="39"/>
  <c r="AG224" i="39"/>
  <c r="AG225" i="39"/>
  <c r="AG226" i="39"/>
  <c r="AG227" i="39"/>
  <c r="AG228" i="39"/>
  <c r="AG229" i="39"/>
  <c r="AG230" i="39"/>
  <c r="AG231" i="39"/>
  <c r="AG232" i="39"/>
  <c r="AG233" i="39"/>
  <c r="AG234" i="39"/>
  <c r="AG235" i="39"/>
  <c r="AG236" i="39"/>
  <c r="AG237" i="39"/>
  <c r="AG238" i="39"/>
  <c r="AG239" i="39"/>
  <c r="AG240" i="39"/>
  <c r="AG241" i="39"/>
  <c r="AG242" i="39"/>
  <c r="AG243" i="39"/>
  <c r="AG244" i="39"/>
  <c r="AG245" i="39"/>
  <c r="AG246" i="39"/>
  <c r="AG247" i="39"/>
  <c r="AG248" i="39"/>
  <c r="AG249" i="39"/>
  <c r="AG250" i="39"/>
  <c r="AG251" i="39"/>
  <c r="AG252" i="39"/>
  <c r="AG253" i="39"/>
  <c r="AG254" i="39"/>
  <c r="AG255" i="39"/>
  <c r="AG256" i="39"/>
  <c r="AG257" i="39"/>
  <c r="AG258" i="39"/>
  <c r="AG259" i="39"/>
  <c r="AG260" i="39"/>
  <c r="AG261" i="39"/>
  <c r="AG262" i="39"/>
  <c r="AG263" i="39"/>
  <c r="AG264" i="39"/>
  <c r="AF90" i="39"/>
  <c r="AF91" i="39"/>
  <c r="AF92" i="39"/>
  <c r="AF93" i="39"/>
  <c r="AF94" i="39"/>
  <c r="AF95" i="39"/>
  <c r="AF96" i="39"/>
  <c r="AF97" i="39"/>
  <c r="AF98" i="39"/>
  <c r="AF99" i="39"/>
  <c r="AF100" i="39"/>
  <c r="AF101" i="39"/>
  <c r="AF102" i="39"/>
  <c r="AF103" i="39"/>
  <c r="AF104" i="39"/>
  <c r="AF105" i="39"/>
  <c r="AF106" i="39"/>
  <c r="AF107" i="39"/>
  <c r="AF108" i="39"/>
  <c r="AF109" i="39"/>
  <c r="AF110" i="39"/>
  <c r="AF111" i="39"/>
  <c r="AF112" i="39"/>
  <c r="AF113" i="39"/>
  <c r="AF114" i="39"/>
  <c r="AF115" i="39"/>
  <c r="AF116" i="39"/>
  <c r="AF117" i="39"/>
  <c r="AF118" i="39"/>
  <c r="AF119" i="39"/>
  <c r="AF120" i="39"/>
  <c r="AF121" i="39"/>
  <c r="AF122" i="39"/>
  <c r="AF123" i="39"/>
  <c r="AF124" i="39"/>
  <c r="AF125" i="39"/>
  <c r="AF126" i="39"/>
  <c r="AF127" i="39"/>
  <c r="AF128" i="39"/>
  <c r="AF129" i="39"/>
  <c r="AF130" i="39"/>
  <c r="AF131" i="39"/>
  <c r="AF132" i="39"/>
  <c r="AF133" i="39"/>
  <c r="AF134" i="39"/>
  <c r="AF135" i="39"/>
  <c r="AF136" i="39"/>
  <c r="AF137" i="39"/>
  <c r="AF138" i="39"/>
  <c r="AF139" i="39"/>
  <c r="AF140" i="39"/>
  <c r="AF141" i="39"/>
  <c r="AF142" i="39"/>
  <c r="AF143" i="39"/>
  <c r="AF144" i="39"/>
  <c r="AF145" i="39"/>
  <c r="AF146" i="39"/>
  <c r="AF147" i="39"/>
  <c r="AF148" i="39"/>
  <c r="AF149" i="39"/>
  <c r="AF150" i="39"/>
  <c r="AF151" i="39"/>
  <c r="AF152" i="39"/>
  <c r="AF153" i="39"/>
  <c r="AF154" i="39"/>
  <c r="AF155" i="39"/>
  <c r="AF156" i="39"/>
  <c r="AF157" i="39"/>
  <c r="AF158" i="39"/>
  <c r="AF159" i="39"/>
  <c r="AF160" i="39"/>
  <c r="AF161" i="39"/>
  <c r="AF162" i="39"/>
  <c r="AF163" i="39"/>
  <c r="AF164" i="39"/>
  <c r="AF165" i="39"/>
  <c r="AF166" i="39"/>
  <c r="AF167" i="39"/>
  <c r="AF168" i="39"/>
  <c r="AF169" i="39"/>
  <c r="AF170" i="39"/>
  <c r="AF171" i="39"/>
  <c r="AF172" i="39"/>
  <c r="AF173" i="39"/>
  <c r="AF174" i="39"/>
  <c r="AF175" i="39"/>
  <c r="AF176" i="39"/>
  <c r="AF177" i="39"/>
  <c r="AF178" i="39"/>
  <c r="AF179" i="39"/>
  <c r="AF180" i="39"/>
  <c r="AF181" i="39"/>
  <c r="AF182" i="39"/>
  <c r="AF183" i="39"/>
  <c r="AF184" i="39"/>
  <c r="AF185" i="39"/>
  <c r="AF186" i="39"/>
  <c r="AF187" i="39"/>
  <c r="AF188" i="39"/>
  <c r="AF189" i="39"/>
  <c r="AF190" i="39"/>
  <c r="AF191" i="39"/>
  <c r="AF192" i="39"/>
  <c r="AF193" i="39"/>
  <c r="AF194" i="39"/>
  <c r="AF195" i="39"/>
  <c r="AF196" i="39"/>
  <c r="AF197" i="39"/>
  <c r="AF198" i="39"/>
  <c r="AF199" i="39"/>
  <c r="AF200" i="39"/>
  <c r="AF201" i="39"/>
  <c r="AF202" i="39"/>
  <c r="AF203" i="39"/>
  <c r="AF204" i="39"/>
  <c r="AF205" i="39"/>
  <c r="AF206" i="39"/>
  <c r="AF207" i="39"/>
  <c r="AF208" i="39"/>
  <c r="AF209" i="39"/>
  <c r="AF210" i="39"/>
  <c r="AF211" i="39"/>
  <c r="AF212" i="39"/>
  <c r="AF213" i="39"/>
  <c r="AF214" i="39"/>
  <c r="AF215" i="39"/>
  <c r="AF216" i="39"/>
  <c r="AF217" i="39"/>
  <c r="AF218" i="39"/>
  <c r="AF219" i="39"/>
  <c r="AF220" i="39"/>
  <c r="AF221" i="39"/>
  <c r="AF222" i="39"/>
  <c r="AF223" i="39"/>
  <c r="AF224" i="39"/>
  <c r="AF225" i="39"/>
  <c r="AF226" i="39"/>
  <c r="AF227" i="39"/>
  <c r="AF228" i="39"/>
  <c r="AF229" i="39"/>
  <c r="AF230" i="39"/>
  <c r="AF231" i="39"/>
  <c r="AF232" i="39"/>
  <c r="AF233" i="39"/>
  <c r="AF234" i="39"/>
  <c r="AF235" i="39"/>
  <c r="AF236" i="39"/>
  <c r="AF237" i="39"/>
  <c r="AF238" i="39"/>
  <c r="AF239" i="39"/>
  <c r="AF240" i="39"/>
  <c r="AF241" i="39"/>
  <c r="AF242" i="39"/>
  <c r="AF243" i="39"/>
  <c r="AF244" i="39"/>
  <c r="AF245" i="39"/>
  <c r="AF246" i="39"/>
  <c r="AF247" i="39"/>
  <c r="AF248" i="39"/>
  <c r="AF249" i="39"/>
  <c r="AF250" i="39"/>
  <c r="AF251" i="39"/>
  <c r="AF252" i="39"/>
  <c r="AF253" i="39"/>
  <c r="AF254" i="39"/>
  <c r="AF255" i="39"/>
  <c r="AF256" i="39"/>
  <c r="AF257" i="39"/>
  <c r="AF258" i="39"/>
  <c r="AF259" i="39"/>
  <c r="AF260" i="39"/>
  <c r="AF261" i="39"/>
  <c r="AF262" i="39"/>
  <c r="AF263" i="39"/>
  <c r="AF264" i="39"/>
  <c r="AE90" i="39"/>
  <c r="AE91" i="39"/>
  <c r="AE92" i="39"/>
  <c r="AE93" i="39"/>
  <c r="AE94" i="39"/>
  <c r="AE95" i="39"/>
  <c r="AE96" i="39"/>
  <c r="AE97" i="39"/>
  <c r="AE98" i="39"/>
  <c r="AE99" i="39"/>
  <c r="AE100" i="39"/>
  <c r="AE101" i="39"/>
  <c r="AE102" i="39"/>
  <c r="AE103" i="39"/>
  <c r="AE104" i="39"/>
  <c r="AE105" i="39"/>
  <c r="AE106" i="39"/>
  <c r="AE107" i="39"/>
  <c r="AE108" i="39"/>
  <c r="AE109" i="39"/>
  <c r="AE110" i="39"/>
  <c r="AE111" i="39"/>
  <c r="AE112" i="39"/>
  <c r="AE113" i="39"/>
  <c r="AE114" i="39"/>
  <c r="AE115" i="39"/>
  <c r="AE116" i="39"/>
  <c r="AE117" i="39"/>
  <c r="AE118" i="39"/>
  <c r="AE119" i="39"/>
  <c r="AE120" i="39"/>
  <c r="AE121" i="39"/>
  <c r="AE122" i="39"/>
  <c r="AE123" i="39"/>
  <c r="AE124" i="39"/>
  <c r="AE125" i="39"/>
  <c r="AE126" i="39"/>
  <c r="AE127" i="39"/>
  <c r="AE128" i="39"/>
  <c r="AE129" i="39"/>
  <c r="AE130" i="39"/>
  <c r="AE131" i="39"/>
  <c r="AE132" i="39"/>
  <c r="AE133" i="39"/>
  <c r="AE134" i="39"/>
  <c r="AE135" i="39"/>
  <c r="AE136" i="39"/>
  <c r="AE137" i="39"/>
  <c r="AE138" i="39"/>
  <c r="AE139" i="39"/>
  <c r="AE140" i="39"/>
  <c r="AE141" i="39"/>
  <c r="AE142" i="39"/>
  <c r="AE143" i="39"/>
  <c r="AE144" i="39"/>
  <c r="AE145" i="39"/>
  <c r="AE146" i="39"/>
  <c r="AE147" i="39"/>
  <c r="AE148" i="39"/>
  <c r="AE149" i="39"/>
  <c r="AE150" i="39"/>
  <c r="AE151" i="39"/>
  <c r="AE152" i="39"/>
  <c r="AE153" i="39"/>
  <c r="AE154" i="39"/>
  <c r="AE155" i="39"/>
  <c r="AE156" i="39"/>
  <c r="AE157" i="39"/>
  <c r="AE158" i="39"/>
  <c r="AE159" i="39"/>
  <c r="AE160" i="39"/>
  <c r="AE161" i="39"/>
  <c r="AE162" i="39"/>
  <c r="AE163" i="39"/>
  <c r="AE164" i="39"/>
  <c r="AE165" i="39"/>
  <c r="AE166" i="39"/>
  <c r="AE167" i="39"/>
  <c r="AE168" i="39"/>
  <c r="AE169" i="39"/>
  <c r="AE170" i="39"/>
  <c r="AE171" i="39"/>
  <c r="AE172" i="39"/>
  <c r="AE173" i="39"/>
  <c r="AE174" i="39"/>
  <c r="AE175" i="39"/>
  <c r="AE176" i="39"/>
  <c r="AE177" i="39"/>
  <c r="AE178" i="39"/>
  <c r="AE179" i="39"/>
  <c r="AE180" i="39"/>
  <c r="AE181" i="39"/>
  <c r="AE182" i="39"/>
  <c r="AE183" i="39"/>
  <c r="AE184" i="39"/>
  <c r="AE185" i="39"/>
  <c r="AE186" i="39"/>
  <c r="AE187" i="39"/>
  <c r="AE188" i="39"/>
  <c r="AE189" i="39"/>
  <c r="AE190" i="39"/>
  <c r="AE191" i="39"/>
  <c r="AE192" i="39"/>
  <c r="AE193" i="39"/>
  <c r="AE194" i="39"/>
  <c r="AE195" i="39"/>
  <c r="AE196" i="39"/>
  <c r="AE197" i="39"/>
  <c r="AE198" i="39"/>
  <c r="AE199" i="39"/>
  <c r="AE200" i="39"/>
  <c r="AE201" i="39"/>
  <c r="AE202" i="39"/>
  <c r="AE203" i="39"/>
  <c r="AE204" i="39"/>
  <c r="AE205" i="39"/>
  <c r="AE206" i="39"/>
  <c r="AE207" i="39"/>
  <c r="AE208" i="39"/>
  <c r="AE209" i="39"/>
  <c r="AE210" i="39"/>
  <c r="AE211" i="39"/>
  <c r="AE212" i="39"/>
  <c r="AE213" i="39"/>
  <c r="AE214" i="39"/>
  <c r="AE215" i="39"/>
  <c r="AE216" i="39"/>
  <c r="AE217" i="39"/>
  <c r="AE218" i="39"/>
  <c r="AE219" i="39"/>
  <c r="AE220" i="39"/>
  <c r="AE221" i="39"/>
  <c r="AE222" i="39"/>
  <c r="AE223" i="39"/>
  <c r="AE224" i="39"/>
  <c r="AE225" i="39"/>
  <c r="AE226" i="39"/>
  <c r="AE227" i="39"/>
  <c r="AE228" i="39"/>
  <c r="AE229" i="39"/>
  <c r="AE230" i="39"/>
  <c r="AE231" i="39"/>
  <c r="AE232" i="39"/>
  <c r="AE233" i="39"/>
  <c r="AE234" i="39"/>
  <c r="AE235" i="39"/>
  <c r="AE236" i="39"/>
  <c r="AE237" i="39"/>
  <c r="AE238" i="39"/>
  <c r="AE239" i="39"/>
  <c r="AE240" i="39"/>
  <c r="AE241" i="39"/>
  <c r="AE242" i="39"/>
  <c r="AE243" i="39"/>
  <c r="AE244" i="39"/>
  <c r="AE245" i="39"/>
  <c r="AE246" i="39"/>
  <c r="AE247" i="39"/>
  <c r="AE248" i="39"/>
  <c r="AE249" i="39"/>
  <c r="AE250" i="39"/>
  <c r="AE251" i="39"/>
  <c r="AE252" i="39"/>
  <c r="AE253" i="39"/>
  <c r="AE254" i="39"/>
  <c r="AE255" i="39"/>
  <c r="AE256" i="39"/>
  <c r="AE257" i="39"/>
  <c r="AE258" i="39"/>
  <c r="AE259" i="39"/>
  <c r="AE260" i="39"/>
  <c r="AE261" i="39"/>
  <c r="AE262" i="39"/>
  <c r="AE263" i="39"/>
  <c r="AE264" i="39"/>
  <c r="AD90" i="39"/>
  <c r="AD91" i="39"/>
  <c r="AD92" i="39"/>
  <c r="AD93" i="39"/>
  <c r="AD94" i="39"/>
  <c r="AD95" i="39"/>
  <c r="AD96" i="39"/>
  <c r="AD97" i="39"/>
  <c r="AD98" i="39"/>
  <c r="AD99" i="39"/>
  <c r="AD100" i="39"/>
  <c r="AD101" i="39"/>
  <c r="AD102" i="39"/>
  <c r="AD103" i="39"/>
  <c r="AD104" i="39"/>
  <c r="AD105" i="39"/>
  <c r="AD106" i="39"/>
  <c r="AD107" i="39"/>
  <c r="AD108" i="39"/>
  <c r="AD109" i="39"/>
  <c r="AD110" i="39"/>
  <c r="AD111" i="39"/>
  <c r="AD112" i="39"/>
  <c r="AD113" i="39"/>
  <c r="AD114" i="39"/>
  <c r="AD115" i="39"/>
  <c r="AD116" i="39"/>
  <c r="AD117" i="39"/>
  <c r="AD118" i="39"/>
  <c r="AD119" i="39"/>
  <c r="AD120" i="39"/>
  <c r="AD121" i="39"/>
  <c r="AD122" i="39"/>
  <c r="AD123" i="39"/>
  <c r="AD124" i="39"/>
  <c r="AD125" i="39"/>
  <c r="AD126" i="39"/>
  <c r="AD127" i="39"/>
  <c r="AD128" i="39"/>
  <c r="AD129" i="39"/>
  <c r="AD130" i="39"/>
  <c r="AD131" i="39"/>
  <c r="AD132" i="39"/>
  <c r="AD133" i="39"/>
  <c r="AD134" i="39"/>
  <c r="AD135" i="39"/>
  <c r="AD136" i="39"/>
  <c r="AD137" i="39"/>
  <c r="AD138" i="39"/>
  <c r="AD139" i="39"/>
  <c r="AD140" i="39"/>
  <c r="AD141" i="39"/>
  <c r="AD142" i="39"/>
  <c r="AD143" i="39"/>
  <c r="AD144" i="39"/>
  <c r="AD145" i="39"/>
  <c r="AD146" i="39"/>
  <c r="AD147" i="39"/>
  <c r="AD148" i="39"/>
  <c r="AD149" i="39"/>
  <c r="AD150" i="39"/>
  <c r="AD151" i="39"/>
  <c r="AD152" i="39"/>
  <c r="AD153" i="39"/>
  <c r="AD154" i="39"/>
  <c r="AD155" i="39"/>
  <c r="AD156" i="39"/>
  <c r="AD157" i="39"/>
  <c r="AD158" i="39"/>
  <c r="AD159" i="39"/>
  <c r="AD160" i="39"/>
  <c r="AD161" i="39"/>
  <c r="AD162" i="39"/>
  <c r="AD163" i="39"/>
  <c r="AD164" i="39"/>
  <c r="AD165" i="39"/>
  <c r="AD166" i="39"/>
  <c r="AD167" i="39"/>
  <c r="AD168" i="39"/>
  <c r="AD169" i="39"/>
  <c r="AD170" i="39"/>
  <c r="AD171" i="39"/>
  <c r="AD172" i="39"/>
  <c r="AD173" i="39"/>
  <c r="AD174" i="39"/>
  <c r="AD175" i="39"/>
  <c r="AD176" i="39"/>
  <c r="AD177" i="39"/>
  <c r="AD178" i="39"/>
  <c r="AD179" i="39"/>
  <c r="AD180" i="39"/>
  <c r="AD181" i="39"/>
  <c r="AD182" i="39"/>
  <c r="AD183" i="39"/>
  <c r="AD184" i="39"/>
  <c r="AD185" i="39"/>
  <c r="AD186" i="39"/>
  <c r="AD187" i="39"/>
  <c r="AD188" i="39"/>
  <c r="AD189" i="39"/>
  <c r="AD190" i="39"/>
  <c r="AD191" i="39"/>
  <c r="AD192" i="39"/>
  <c r="AD193" i="39"/>
  <c r="AD194" i="39"/>
  <c r="AD195" i="39"/>
  <c r="AD196" i="39"/>
  <c r="AD197" i="39"/>
  <c r="AD198" i="39"/>
  <c r="AD199" i="39"/>
  <c r="AD200" i="39"/>
  <c r="AD201" i="39"/>
  <c r="AD202" i="39"/>
  <c r="AD203" i="39"/>
  <c r="AD204" i="39"/>
  <c r="AD205" i="39"/>
  <c r="AD206" i="39"/>
  <c r="AD207" i="39"/>
  <c r="AD208" i="39"/>
  <c r="AD209" i="39"/>
  <c r="AD210" i="39"/>
  <c r="AD211" i="39"/>
  <c r="AD212" i="39"/>
  <c r="AD213" i="39"/>
  <c r="AD214" i="39"/>
  <c r="AD215" i="39"/>
  <c r="AD216" i="39"/>
  <c r="AD217" i="39"/>
  <c r="AD218" i="39"/>
  <c r="AD219" i="39"/>
  <c r="AD220" i="39"/>
  <c r="AD221" i="39"/>
  <c r="AD222" i="39"/>
  <c r="AD223" i="39"/>
  <c r="AD224" i="39"/>
  <c r="AD225" i="39"/>
  <c r="AD226" i="39"/>
  <c r="AD227" i="39"/>
  <c r="AD228" i="39"/>
  <c r="AD229" i="39"/>
  <c r="AD230" i="39"/>
  <c r="AD231" i="39"/>
  <c r="AD232" i="39"/>
  <c r="AD233" i="39"/>
  <c r="AD234" i="39"/>
  <c r="AD235" i="39"/>
  <c r="AD236" i="39"/>
  <c r="AD237" i="39"/>
  <c r="AD238" i="39"/>
  <c r="AD239" i="39"/>
  <c r="AD240" i="39"/>
  <c r="AD241" i="39"/>
  <c r="AD242" i="39"/>
  <c r="AD243" i="39"/>
  <c r="AD244" i="39"/>
  <c r="AD245" i="39"/>
  <c r="AD246" i="39"/>
  <c r="AD247" i="39"/>
  <c r="AD248" i="39"/>
  <c r="AD249" i="39"/>
  <c r="AD250" i="39"/>
  <c r="AD251" i="39"/>
  <c r="AD252" i="39"/>
  <c r="AD253" i="39"/>
  <c r="AD254" i="39"/>
  <c r="AD255" i="39"/>
  <c r="AD256" i="39"/>
  <c r="AD257" i="39"/>
  <c r="AD258" i="39"/>
  <c r="AD259" i="39"/>
  <c r="AD260" i="39"/>
  <c r="AD261" i="39"/>
  <c r="AD262" i="39"/>
  <c r="AD263" i="39"/>
  <c r="AD264" i="39"/>
  <c r="AC90" i="39"/>
  <c r="AC91" i="39"/>
  <c r="AC92" i="39"/>
  <c r="AC93" i="39"/>
  <c r="AC94" i="39"/>
  <c r="AC95" i="39"/>
  <c r="AC96" i="39"/>
  <c r="AC97" i="39"/>
  <c r="AC98" i="39"/>
  <c r="AC99" i="39"/>
  <c r="AC100" i="39"/>
  <c r="AC101" i="39"/>
  <c r="AC102" i="39"/>
  <c r="AC103" i="39"/>
  <c r="AC104" i="39"/>
  <c r="AC105" i="39"/>
  <c r="AC106" i="39"/>
  <c r="AC107" i="39"/>
  <c r="AC108" i="39"/>
  <c r="AC109" i="39"/>
  <c r="AC110" i="39"/>
  <c r="AC111" i="39"/>
  <c r="AC112" i="39"/>
  <c r="AC113" i="39"/>
  <c r="AC114" i="39"/>
  <c r="AC115" i="39"/>
  <c r="AC116" i="39"/>
  <c r="AC117" i="39"/>
  <c r="AC118" i="39"/>
  <c r="AC119" i="39"/>
  <c r="AC120" i="39"/>
  <c r="AC121" i="39"/>
  <c r="AC122" i="39"/>
  <c r="AC123" i="39"/>
  <c r="AC124" i="39"/>
  <c r="AC125" i="39"/>
  <c r="AC126" i="39"/>
  <c r="AC127" i="39"/>
  <c r="AC128" i="39"/>
  <c r="AC129" i="39"/>
  <c r="AC130" i="39"/>
  <c r="AC131" i="39"/>
  <c r="AC132" i="39"/>
  <c r="AC133" i="39"/>
  <c r="AC134" i="39"/>
  <c r="AC135" i="39"/>
  <c r="AC136" i="39"/>
  <c r="AC137" i="39"/>
  <c r="AC138" i="39"/>
  <c r="AC139" i="39"/>
  <c r="AC140" i="39"/>
  <c r="AC141" i="39"/>
  <c r="AC142" i="39"/>
  <c r="AC143" i="39"/>
  <c r="AC144" i="39"/>
  <c r="AC145" i="39"/>
  <c r="AC146" i="39"/>
  <c r="AC147" i="39"/>
  <c r="AC148" i="39"/>
  <c r="AC149" i="39"/>
  <c r="AC150" i="39"/>
  <c r="AC151" i="39"/>
  <c r="AC152" i="39"/>
  <c r="AC153" i="39"/>
  <c r="AC154" i="39"/>
  <c r="AC155" i="39"/>
  <c r="AC156" i="39"/>
  <c r="AC157" i="39"/>
  <c r="AC158" i="39"/>
  <c r="AC159" i="39"/>
  <c r="AC160" i="39"/>
  <c r="AC161" i="39"/>
  <c r="AC162" i="39"/>
  <c r="AC163" i="39"/>
  <c r="AC164" i="39"/>
  <c r="AC165" i="39"/>
  <c r="AC166" i="39"/>
  <c r="AC167" i="39"/>
  <c r="AC168" i="39"/>
  <c r="AC169" i="39"/>
  <c r="AC170" i="39"/>
  <c r="AC171" i="39"/>
  <c r="AC172" i="39"/>
  <c r="AC173" i="39"/>
  <c r="AC174" i="39"/>
  <c r="AC175" i="39"/>
  <c r="AC176" i="39"/>
  <c r="AC177" i="39"/>
  <c r="AC178" i="39"/>
  <c r="AC179" i="39"/>
  <c r="AC180" i="39"/>
  <c r="AC181" i="39"/>
  <c r="AC182" i="39"/>
  <c r="AC183" i="39"/>
  <c r="AC184" i="39"/>
  <c r="AC185" i="39"/>
  <c r="AC186" i="39"/>
  <c r="AC187" i="39"/>
  <c r="AC188" i="39"/>
  <c r="AC189" i="39"/>
  <c r="AC190" i="39"/>
  <c r="AC191" i="39"/>
  <c r="AC192" i="39"/>
  <c r="AC193" i="39"/>
  <c r="AC194" i="39"/>
  <c r="AC195" i="39"/>
  <c r="AC196" i="39"/>
  <c r="AC197" i="39"/>
  <c r="AC198" i="39"/>
  <c r="AC199" i="39"/>
  <c r="AC200" i="39"/>
  <c r="AC201" i="39"/>
  <c r="AC202" i="39"/>
  <c r="AC203" i="39"/>
  <c r="AC204" i="39"/>
  <c r="AC205" i="39"/>
  <c r="AC206" i="39"/>
  <c r="AC207" i="39"/>
  <c r="AC208" i="39"/>
  <c r="AC209" i="39"/>
  <c r="AC210" i="39"/>
  <c r="AC211" i="39"/>
  <c r="AC212" i="39"/>
  <c r="AC213" i="39"/>
  <c r="AC214" i="39"/>
  <c r="AC215" i="39"/>
  <c r="AC216" i="39"/>
  <c r="AC217" i="39"/>
  <c r="AC218" i="39"/>
  <c r="AC219" i="39"/>
  <c r="AC220" i="39"/>
  <c r="AC221" i="39"/>
  <c r="AC222" i="39"/>
  <c r="AC223" i="39"/>
  <c r="AC224" i="39"/>
  <c r="AC225" i="39"/>
  <c r="AC226" i="39"/>
  <c r="AC227" i="39"/>
  <c r="AC228" i="39"/>
  <c r="AC229" i="39"/>
  <c r="AC230" i="39"/>
  <c r="AC231" i="39"/>
  <c r="AC232" i="39"/>
  <c r="AC233" i="39"/>
  <c r="AC234" i="39"/>
  <c r="AC235" i="39"/>
  <c r="AC236" i="39"/>
  <c r="AC237" i="39"/>
  <c r="AC238" i="39"/>
  <c r="AC239" i="39"/>
  <c r="AC240" i="39"/>
  <c r="AC241" i="39"/>
  <c r="AC242" i="39"/>
  <c r="AC243" i="39"/>
  <c r="AC244" i="39"/>
  <c r="AC245" i="39"/>
  <c r="AC246" i="39"/>
  <c r="AC247" i="39"/>
  <c r="AC248" i="39"/>
  <c r="AC249" i="39"/>
  <c r="AC250" i="39"/>
  <c r="AC251" i="39"/>
  <c r="AC252" i="39"/>
  <c r="AC253" i="39"/>
  <c r="AC254" i="39"/>
  <c r="AC255" i="39"/>
  <c r="AC256" i="39"/>
  <c r="AC257" i="39"/>
  <c r="AC258" i="39"/>
  <c r="AC259" i="39"/>
  <c r="AC260" i="39"/>
  <c r="AC261" i="39"/>
  <c r="AC262" i="39"/>
  <c r="AC263" i="39"/>
  <c r="AC264" i="39"/>
  <c r="AA79" i="39"/>
  <c r="AA81" i="39" s="1"/>
  <c r="AA78" i="39"/>
  <c r="AA80" i="39" s="1"/>
  <c r="C12" i="26" l="1"/>
  <c r="Z90" i="39" l="1"/>
  <c r="Z91" i="39"/>
  <c r="Z92" i="39"/>
  <c r="Z93" i="39"/>
  <c r="Z94" i="39"/>
  <c r="Z95" i="39"/>
  <c r="Z96" i="39"/>
  <c r="Z97" i="39"/>
  <c r="Z98" i="39"/>
  <c r="Z99" i="39"/>
  <c r="Z100" i="39"/>
  <c r="Z101" i="39"/>
  <c r="Z102" i="39"/>
  <c r="Z103" i="39"/>
  <c r="Z104" i="39"/>
  <c r="Z105" i="39"/>
  <c r="Z106" i="39"/>
  <c r="Z107" i="39"/>
  <c r="Z108" i="39"/>
  <c r="Z109" i="39"/>
  <c r="Z110" i="39"/>
  <c r="Z111" i="39"/>
  <c r="Z112" i="39"/>
  <c r="Z113" i="39"/>
  <c r="Z114" i="39"/>
  <c r="Z115" i="39"/>
  <c r="Z116" i="39"/>
  <c r="Z117" i="39"/>
  <c r="Z118" i="39"/>
  <c r="Z119" i="39"/>
  <c r="Z120" i="39"/>
  <c r="Z121" i="39"/>
  <c r="Z122" i="39"/>
  <c r="Z123" i="39"/>
  <c r="Z124" i="39"/>
  <c r="Z125" i="39"/>
  <c r="Z126" i="39"/>
  <c r="Z127" i="39"/>
  <c r="Z128" i="39"/>
  <c r="Z129" i="39"/>
  <c r="Z130" i="39"/>
  <c r="Z131" i="39"/>
  <c r="Z132" i="39"/>
  <c r="Z133" i="39"/>
  <c r="Z134" i="39"/>
  <c r="Z135" i="39"/>
  <c r="Z136" i="39"/>
  <c r="Z137" i="39"/>
  <c r="Z138" i="39"/>
  <c r="Z139" i="39"/>
  <c r="Z140" i="39"/>
  <c r="Z141" i="39"/>
  <c r="Z142" i="39"/>
  <c r="Z143" i="39"/>
  <c r="Z144" i="39"/>
  <c r="Z145" i="39"/>
  <c r="Z146" i="39"/>
  <c r="Z147" i="39"/>
  <c r="Z148" i="39"/>
  <c r="Z149" i="39"/>
  <c r="Z150" i="39"/>
  <c r="Z151" i="39"/>
  <c r="Z152" i="39"/>
  <c r="Z153" i="39"/>
  <c r="Z154" i="39"/>
  <c r="Z155" i="39"/>
  <c r="Z156" i="39"/>
  <c r="Z157" i="39"/>
  <c r="Z158" i="39"/>
  <c r="Z159" i="39"/>
  <c r="Z160" i="39"/>
  <c r="Z161" i="39"/>
  <c r="Z162" i="39"/>
  <c r="Z163" i="39"/>
  <c r="Z164" i="39"/>
  <c r="Z165" i="39"/>
  <c r="Z166" i="39"/>
  <c r="Z167" i="39"/>
  <c r="Z168" i="39"/>
  <c r="Z169" i="39"/>
  <c r="Z170" i="39"/>
  <c r="Z171" i="39"/>
  <c r="Z172" i="39"/>
  <c r="Z173" i="39"/>
  <c r="Z174" i="39"/>
  <c r="Z175" i="39"/>
  <c r="Z176" i="39"/>
  <c r="Z177" i="39"/>
  <c r="Z178" i="39"/>
  <c r="Z179" i="39"/>
  <c r="Z180" i="39"/>
  <c r="Z181" i="39"/>
  <c r="Z182" i="39"/>
  <c r="Z183" i="39"/>
  <c r="Z184" i="39"/>
  <c r="Z185" i="39"/>
  <c r="Z186" i="39"/>
  <c r="Z187" i="39"/>
  <c r="Z188" i="39"/>
  <c r="Z189" i="39"/>
  <c r="Z190" i="39"/>
  <c r="Z191" i="39"/>
  <c r="Z192" i="39"/>
  <c r="Z193" i="39"/>
  <c r="Z194" i="39"/>
  <c r="Z195" i="39"/>
  <c r="Z196" i="39"/>
  <c r="Z197" i="39"/>
  <c r="Z198" i="39"/>
  <c r="Z199" i="39"/>
  <c r="Z200" i="39"/>
  <c r="Z201" i="39"/>
  <c r="Z202" i="39"/>
  <c r="Z203" i="39"/>
  <c r="Z204" i="39"/>
  <c r="Z205" i="39"/>
  <c r="Z206" i="39"/>
  <c r="Z207" i="39"/>
  <c r="Z208" i="39"/>
  <c r="Z209" i="39"/>
  <c r="Z210" i="39"/>
  <c r="Z211" i="39"/>
  <c r="Z212" i="39"/>
  <c r="Z213" i="39"/>
  <c r="Z214" i="39"/>
  <c r="Z215" i="39"/>
  <c r="Z216" i="39"/>
  <c r="Z217" i="39"/>
  <c r="Z218" i="39"/>
  <c r="Z219" i="39"/>
  <c r="Z220" i="39"/>
  <c r="Z221" i="39"/>
  <c r="Z222" i="39"/>
  <c r="Z223" i="39"/>
  <c r="Z224" i="39"/>
  <c r="Z225" i="39"/>
  <c r="Z226" i="39"/>
  <c r="Z227" i="39"/>
  <c r="Z228" i="39"/>
  <c r="Z229" i="39"/>
  <c r="Z230" i="39"/>
  <c r="Z231" i="39"/>
  <c r="Z232" i="39"/>
  <c r="Z233" i="39"/>
  <c r="Z234" i="39"/>
  <c r="Z235" i="39"/>
  <c r="Z236" i="39"/>
  <c r="Z237" i="39"/>
  <c r="Z238" i="39"/>
  <c r="Z239" i="39"/>
  <c r="Z240" i="39"/>
  <c r="Z241" i="39"/>
  <c r="Z242" i="39"/>
  <c r="Z243" i="39"/>
  <c r="Z244" i="39"/>
  <c r="Z245" i="39"/>
  <c r="Z246" i="39"/>
  <c r="Z247" i="39"/>
  <c r="Z248" i="39"/>
  <c r="Z249" i="39"/>
  <c r="Z250" i="39"/>
  <c r="Z251" i="39"/>
  <c r="Z252" i="39"/>
  <c r="Z253" i="39"/>
  <c r="Z254" i="39"/>
  <c r="Z255" i="39"/>
  <c r="Z256" i="39"/>
  <c r="Z257" i="39"/>
  <c r="Z258" i="39"/>
  <c r="Z259" i="39"/>
  <c r="Z260" i="39"/>
  <c r="Z261" i="39"/>
  <c r="Z262" i="39"/>
  <c r="Z263" i="39"/>
  <c r="Z264" i="39"/>
  <c r="Y90" i="39"/>
  <c r="Y91" i="39"/>
  <c r="Y92" i="39"/>
  <c r="Y93" i="39"/>
  <c r="Y94" i="39"/>
  <c r="Y95" i="39"/>
  <c r="Y96" i="39"/>
  <c r="Y97" i="39"/>
  <c r="Y98" i="39"/>
  <c r="Y99" i="39"/>
  <c r="Y100" i="39"/>
  <c r="Y101" i="39"/>
  <c r="Y102" i="39"/>
  <c r="Y103" i="39"/>
  <c r="Y104" i="39"/>
  <c r="Y105" i="39"/>
  <c r="Y106" i="39"/>
  <c r="Y107" i="39"/>
  <c r="Y108" i="39"/>
  <c r="Y109" i="39"/>
  <c r="Y110" i="39"/>
  <c r="Y111" i="39"/>
  <c r="Y112" i="39"/>
  <c r="Y113" i="39"/>
  <c r="Y114" i="39"/>
  <c r="Y115" i="39"/>
  <c r="Y116" i="39"/>
  <c r="Y117" i="39"/>
  <c r="Y118" i="39"/>
  <c r="Y119" i="39"/>
  <c r="Y120" i="39"/>
  <c r="Y121" i="39"/>
  <c r="Y122" i="39"/>
  <c r="Y123" i="39"/>
  <c r="Y124" i="39"/>
  <c r="Y125" i="39"/>
  <c r="Y126" i="39"/>
  <c r="Y127" i="39"/>
  <c r="Y128" i="39"/>
  <c r="Y129" i="39"/>
  <c r="Y130" i="39"/>
  <c r="Y131" i="39"/>
  <c r="Y132" i="39"/>
  <c r="Y133" i="39"/>
  <c r="Y134" i="39"/>
  <c r="Y135" i="39"/>
  <c r="Y136" i="39"/>
  <c r="Y137" i="39"/>
  <c r="Y138" i="39"/>
  <c r="Y139" i="39"/>
  <c r="Y140" i="39"/>
  <c r="Y141" i="39"/>
  <c r="Y142" i="39"/>
  <c r="Y143" i="39"/>
  <c r="Y144" i="39"/>
  <c r="Y145" i="39"/>
  <c r="Y146" i="39"/>
  <c r="Y147" i="39"/>
  <c r="Y148" i="39"/>
  <c r="Y149" i="39"/>
  <c r="Y150" i="39"/>
  <c r="Y151" i="39"/>
  <c r="Y152" i="39"/>
  <c r="Y153" i="39"/>
  <c r="Y154" i="39"/>
  <c r="Y155" i="39"/>
  <c r="Y156" i="39"/>
  <c r="Y157" i="39"/>
  <c r="Y158" i="39"/>
  <c r="Y159" i="39"/>
  <c r="Y160" i="39"/>
  <c r="Y161" i="39"/>
  <c r="Y162" i="39"/>
  <c r="Y163" i="39"/>
  <c r="Y164" i="39"/>
  <c r="Y165" i="39"/>
  <c r="Y166" i="39"/>
  <c r="Y167" i="39"/>
  <c r="Y168" i="39"/>
  <c r="Y169" i="39"/>
  <c r="Y170" i="39"/>
  <c r="Y171" i="39"/>
  <c r="Y172" i="39"/>
  <c r="Y173" i="39"/>
  <c r="Y174" i="39"/>
  <c r="Y175" i="39"/>
  <c r="Y176" i="39"/>
  <c r="Y177" i="39"/>
  <c r="Y178" i="39"/>
  <c r="Y179" i="39"/>
  <c r="Y180" i="39"/>
  <c r="Y181" i="39"/>
  <c r="Y182" i="39"/>
  <c r="Y183" i="39"/>
  <c r="Y184" i="39"/>
  <c r="Y185" i="39"/>
  <c r="Y186" i="39"/>
  <c r="Y187" i="39"/>
  <c r="Y188" i="39"/>
  <c r="Y189" i="39"/>
  <c r="Y190" i="39"/>
  <c r="Y191" i="39"/>
  <c r="Y192" i="39"/>
  <c r="Y193" i="39"/>
  <c r="Y194" i="39"/>
  <c r="Y195" i="39"/>
  <c r="Y196" i="39"/>
  <c r="Y197" i="39"/>
  <c r="Y198" i="39"/>
  <c r="Y199" i="39"/>
  <c r="Y200" i="39"/>
  <c r="Y201" i="39"/>
  <c r="Y202" i="39"/>
  <c r="Y203" i="39"/>
  <c r="Y204" i="39"/>
  <c r="Y205" i="39"/>
  <c r="Y206" i="39"/>
  <c r="Y207" i="39"/>
  <c r="Y208" i="39"/>
  <c r="Y209" i="39"/>
  <c r="Y210" i="39"/>
  <c r="Y211" i="39"/>
  <c r="Y212" i="39"/>
  <c r="Y213" i="39"/>
  <c r="Y214" i="39"/>
  <c r="Y215" i="39"/>
  <c r="Y216" i="39"/>
  <c r="Y217" i="39"/>
  <c r="Y218" i="39"/>
  <c r="Y219" i="39"/>
  <c r="Y220" i="39"/>
  <c r="Y221" i="39"/>
  <c r="Y222" i="39"/>
  <c r="Y223" i="39"/>
  <c r="Y224" i="39"/>
  <c r="Y225" i="39"/>
  <c r="Y226" i="39"/>
  <c r="Y227" i="39"/>
  <c r="Y228" i="39"/>
  <c r="Y229" i="39"/>
  <c r="Y230" i="39"/>
  <c r="Y231" i="39"/>
  <c r="Y232" i="39"/>
  <c r="Y233" i="39"/>
  <c r="Y234" i="39"/>
  <c r="Y235" i="39"/>
  <c r="Y236" i="39"/>
  <c r="Y237" i="39"/>
  <c r="Y238" i="39"/>
  <c r="Y239" i="39"/>
  <c r="Y240" i="39"/>
  <c r="Y241" i="39"/>
  <c r="Y242" i="39"/>
  <c r="Y243" i="39"/>
  <c r="Y244" i="39"/>
  <c r="Y245" i="39"/>
  <c r="Y246" i="39"/>
  <c r="Y247" i="39"/>
  <c r="Y248" i="39"/>
  <c r="Y249" i="39"/>
  <c r="Y250" i="39"/>
  <c r="Y251" i="39"/>
  <c r="Y252" i="39"/>
  <c r="Y253" i="39"/>
  <c r="Y254" i="39"/>
  <c r="Y255" i="39"/>
  <c r="Y256" i="39"/>
  <c r="Y257" i="39"/>
  <c r="Y258" i="39"/>
  <c r="Y259" i="39"/>
  <c r="Y260" i="39"/>
  <c r="Y261" i="39"/>
  <c r="Y262" i="39"/>
  <c r="Y263" i="39"/>
  <c r="Y264" i="39"/>
  <c r="X90" i="39"/>
  <c r="X91" i="39"/>
  <c r="X92" i="39"/>
  <c r="X93" i="39"/>
  <c r="X94" i="39"/>
  <c r="X95" i="39"/>
  <c r="X96" i="39"/>
  <c r="X97" i="39"/>
  <c r="X98" i="39"/>
  <c r="X99" i="39"/>
  <c r="X100" i="39"/>
  <c r="X101" i="39"/>
  <c r="X102" i="39"/>
  <c r="X103" i="39"/>
  <c r="X104" i="39"/>
  <c r="X105" i="39"/>
  <c r="X106" i="39"/>
  <c r="X107" i="39"/>
  <c r="X108" i="39"/>
  <c r="X109" i="39"/>
  <c r="X110" i="39"/>
  <c r="X111" i="39"/>
  <c r="X112" i="39"/>
  <c r="X113" i="39"/>
  <c r="X114" i="39"/>
  <c r="X115" i="39"/>
  <c r="X116" i="39"/>
  <c r="X117" i="39"/>
  <c r="X118" i="39"/>
  <c r="X119" i="39"/>
  <c r="X120" i="39"/>
  <c r="X121" i="39"/>
  <c r="X122" i="39"/>
  <c r="X123" i="39"/>
  <c r="X124" i="39"/>
  <c r="X125" i="39"/>
  <c r="X126" i="39"/>
  <c r="X127" i="39"/>
  <c r="X128" i="39"/>
  <c r="X129" i="39"/>
  <c r="X130" i="39"/>
  <c r="X131" i="39"/>
  <c r="X132" i="39"/>
  <c r="X133" i="39"/>
  <c r="X134" i="39"/>
  <c r="X135" i="39"/>
  <c r="X136" i="39"/>
  <c r="X137" i="39"/>
  <c r="X138" i="39"/>
  <c r="X139" i="39"/>
  <c r="X140" i="39"/>
  <c r="X141" i="39"/>
  <c r="X142" i="39"/>
  <c r="X143" i="39"/>
  <c r="X144" i="39"/>
  <c r="X145" i="39"/>
  <c r="X146" i="39"/>
  <c r="X147" i="39"/>
  <c r="X148" i="39"/>
  <c r="X149" i="39"/>
  <c r="X150" i="39"/>
  <c r="X151" i="39"/>
  <c r="X152" i="39"/>
  <c r="X153" i="39"/>
  <c r="X154" i="39"/>
  <c r="X155" i="39"/>
  <c r="X156" i="39"/>
  <c r="X157" i="39"/>
  <c r="X158" i="39"/>
  <c r="X159" i="39"/>
  <c r="X160" i="39"/>
  <c r="X161" i="39"/>
  <c r="X162" i="39"/>
  <c r="X163" i="39"/>
  <c r="X164" i="39"/>
  <c r="X165" i="39"/>
  <c r="X166" i="39"/>
  <c r="X167" i="39"/>
  <c r="X168" i="39"/>
  <c r="X169" i="39"/>
  <c r="X170" i="39"/>
  <c r="X171" i="39"/>
  <c r="X172" i="39"/>
  <c r="X173" i="39"/>
  <c r="X174" i="39"/>
  <c r="X175" i="39"/>
  <c r="X176" i="39"/>
  <c r="X177" i="39"/>
  <c r="X178" i="39"/>
  <c r="X179" i="39"/>
  <c r="X180" i="39"/>
  <c r="X181" i="39"/>
  <c r="X182" i="39"/>
  <c r="X183" i="39"/>
  <c r="X184" i="39"/>
  <c r="X185" i="39"/>
  <c r="X186" i="39"/>
  <c r="X187" i="39"/>
  <c r="X188" i="39"/>
  <c r="X189" i="39"/>
  <c r="X190" i="39"/>
  <c r="X191" i="39"/>
  <c r="X192" i="39"/>
  <c r="X193" i="39"/>
  <c r="X194" i="39"/>
  <c r="X195" i="39"/>
  <c r="X196" i="39"/>
  <c r="X197" i="39"/>
  <c r="X198" i="39"/>
  <c r="X199" i="39"/>
  <c r="X200" i="39"/>
  <c r="X201" i="39"/>
  <c r="X202" i="39"/>
  <c r="X203" i="39"/>
  <c r="X204" i="39"/>
  <c r="X205" i="39"/>
  <c r="X206" i="39"/>
  <c r="X207" i="39"/>
  <c r="X208" i="39"/>
  <c r="X209" i="39"/>
  <c r="X210" i="39"/>
  <c r="X211" i="39"/>
  <c r="X212" i="39"/>
  <c r="X213" i="39"/>
  <c r="X214" i="39"/>
  <c r="X215" i="39"/>
  <c r="X216" i="39"/>
  <c r="X217" i="39"/>
  <c r="X218" i="39"/>
  <c r="X219" i="39"/>
  <c r="X220" i="39"/>
  <c r="X221" i="39"/>
  <c r="X222" i="39"/>
  <c r="X223" i="39"/>
  <c r="X224" i="39"/>
  <c r="X225" i="39"/>
  <c r="X226" i="39"/>
  <c r="X227" i="39"/>
  <c r="X228" i="39"/>
  <c r="X229" i="39"/>
  <c r="X230" i="39"/>
  <c r="X231" i="39"/>
  <c r="X232" i="39"/>
  <c r="X233" i="39"/>
  <c r="X234" i="39"/>
  <c r="X235" i="39"/>
  <c r="X236" i="39"/>
  <c r="X237" i="39"/>
  <c r="X238" i="39"/>
  <c r="X239" i="39"/>
  <c r="X240" i="39"/>
  <c r="X241" i="39"/>
  <c r="X242" i="39"/>
  <c r="X243" i="39"/>
  <c r="X244" i="39"/>
  <c r="X245" i="39"/>
  <c r="X246" i="39"/>
  <c r="X247" i="39"/>
  <c r="X248" i="39"/>
  <c r="X249" i="39"/>
  <c r="X250" i="39"/>
  <c r="X251" i="39"/>
  <c r="X252" i="39"/>
  <c r="X253" i="39"/>
  <c r="X254" i="39"/>
  <c r="X255" i="39"/>
  <c r="X256" i="39"/>
  <c r="X257" i="39"/>
  <c r="X258" i="39"/>
  <c r="X259" i="39"/>
  <c r="X260" i="39"/>
  <c r="X261" i="39"/>
  <c r="X262" i="39"/>
  <c r="X263" i="39"/>
  <c r="X264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W120" i="39"/>
  <c r="W121" i="39"/>
  <c r="W122" i="39"/>
  <c r="W123" i="39"/>
  <c r="W124" i="39"/>
  <c r="W125" i="39"/>
  <c r="W126" i="39"/>
  <c r="W127" i="39"/>
  <c r="W128" i="39"/>
  <c r="W129" i="39"/>
  <c r="W130" i="39"/>
  <c r="W131" i="39"/>
  <c r="W132" i="39"/>
  <c r="W133" i="39"/>
  <c r="W134" i="39"/>
  <c r="W135" i="39"/>
  <c r="W136" i="39"/>
  <c r="W137" i="39"/>
  <c r="W138" i="39"/>
  <c r="W139" i="39"/>
  <c r="W140" i="39"/>
  <c r="W141" i="39"/>
  <c r="W142" i="39"/>
  <c r="W143" i="39"/>
  <c r="W144" i="39"/>
  <c r="W145" i="39"/>
  <c r="W146" i="39"/>
  <c r="W147" i="39"/>
  <c r="W148" i="39"/>
  <c r="W149" i="39"/>
  <c r="W150" i="39"/>
  <c r="W151" i="39"/>
  <c r="W152" i="39"/>
  <c r="W153" i="39"/>
  <c r="W154" i="39"/>
  <c r="W155" i="39"/>
  <c r="W156" i="39"/>
  <c r="W157" i="39"/>
  <c r="W158" i="39"/>
  <c r="W159" i="39"/>
  <c r="W160" i="39"/>
  <c r="W161" i="39"/>
  <c r="W162" i="39"/>
  <c r="W163" i="39"/>
  <c r="W164" i="39"/>
  <c r="W165" i="39"/>
  <c r="W166" i="39"/>
  <c r="W167" i="39"/>
  <c r="W168" i="39"/>
  <c r="W169" i="39"/>
  <c r="W170" i="39"/>
  <c r="W171" i="39"/>
  <c r="W172" i="39"/>
  <c r="W173" i="39"/>
  <c r="W174" i="39"/>
  <c r="W175" i="39"/>
  <c r="W176" i="39"/>
  <c r="W177" i="39"/>
  <c r="W178" i="39"/>
  <c r="W179" i="39"/>
  <c r="W180" i="39"/>
  <c r="W181" i="39"/>
  <c r="W182" i="39"/>
  <c r="W183" i="39"/>
  <c r="W184" i="39"/>
  <c r="W185" i="39"/>
  <c r="W186" i="39"/>
  <c r="W187" i="39"/>
  <c r="W188" i="39"/>
  <c r="W189" i="39"/>
  <c r="W190" i="39"/>
  <c r="W191" i="39"/>
  <c r="W192" i="39"/>
  <c r="W193" i="39"/>
  <c r="W194" i="39"/>
  <c r="W195" i="39"/>
  <c r="W196" i="39"/>
  <c r="W197" i="39"/>
  <c r="W198" i="39"/>
  <c r="W199" i="39"/>
  <c r="W200" i="39"/>
  <c r="W201" i="39"/>
  <c r="W202" i="39"/>
  <c r="W203" i="39"/>
  <c r="W204" i="39"/>
  <c r="W205" i="39"/>
  <c r="W206" i="39"/>
  <c r="W207" i="39"/>
  <c r="W208" i="39"/>
  <c r="W209" i="39"/>
  <c r="W210" i="39"/>
  <c r="W211" i="39"/>
  <c r="W212" i="39"/>
  <c r="W213" i="39"/>
  <c r="W214" i="39"/>
  <c r="W215" i="39"/>
  <c r="W216" i="39"/>
  <c r="W217" i="39"/>
  <c r="W218" i="39"/>
  <c r="W219" i="39"/>
  <c r="W220" i="39"/>
  <c r="W221" i="39"/>
  <c r="W222" i="39"/>
  <c r="W223" i="39"/>
  <c r="W224" i="39"/>
  <c r="W225" i="39"/>
  <c r="W226" i="39"/>
  <c r="W227" i="39"/>
  <c r="W228" i="39"/>
  <c r="W229" i="39"/>
  <c r="W230" i="39"/>
  <c r="W231" i="39"/>
  <c r="W232" i="39"/>
  <c r="W233" i="39"/>
  <c r="W234" i="39"/>
  <c r="W235" i="39"/>
  <c r="W236" i="39"/>
  <c r="W237" i="39"/>
  <c r="W238" i="39"/>
  <c r="W239" i="39"/>
  <c r="W240" i="39"/>
  <c r="W241" i="39"/>
  <c r="W242" i="39"/>
  <c r="W243" i="39"/>
  <c r="W244" i="39"/>
  <c r="W245" i="39"/>
  <c r="W246" i="39"/>
  <c r="W247" i="39"/>
  <c r="W248" i="39"/>
  <c r="W249" i="39"/>
  <c r="W250" i="39"/>
  <c r="W251" i="39"/>
  <c r="W252" i="39"/>
  <c r="W253" i="39"/>
  <c r="W254" i="39"/>
  <c r="W255" i="39"/>
  <c r="W256" i="39"/>
  <c r="W257" i="39"/>
  <c r="W258" i="39"/>
  <c r="W259" i="39"/>
  <c r="W260" i="39"/>
  <c r="W261" i="39"/>
  <c r="W262" i="39"/>
  <c r="W263" i="39"/>
  <c r="W264" i="39"/>
  <c r="V90" i="39"/>
  <c r="V91" i="39"/>
  <c r="V92" i="39"/>
  <c r="V93" i="39"/>
  <c r="V94" i="39"/>
  <c r="V95" i="39"/>
  <c r="V96" i="39"/>
  <c r="V97" i="39"/>
  <c r="V98" i="39"/>
  <c r="V99" i="39"/>
  <c r="V100" i="39"/>
  <c r="V101" i="39"/>
  <c r="V102" i="39"/>
  <c r="V103" i="39"/>
  <c r="V104" i="39"/>
  <c r="V105" i="39"/>
  <c r="V106" i="39"/>
  <c r="V107" i="39"/>
  <c r="V108" i="39"/>
  <c r="V109" i="39"/>
  <c r="V110" i="39"/>
  <c r="V111" i="39"/>
  <c r="V112" i="39"/>
  <c r="V113" i="39"/>
  <c r="V114" i="39"/>
  <c r="V115" i="39"/>
  <c r="V116" i="39"/>
  <c r="V117" i="39"/>
  <c r="V118" i="39"/>
  <c r="V119" i="39"/>
  <c r="V120" i="39"/>
  <c r="V121" i="39"/>
  <c r="V122" i="39"/>
  <c r="V123" i="39"/>
  <c r="V124" i="39"/>
  <c r="V125" i="39"/>
  <c r="V126" i="39"/>
  <c r="V127" i="39"/>
  <c r="V128" i="39"/>
  <c r="V129" i="39"/>
  <c r="V130" i="39"/>
  <c r="V131" i="39"/>
  <c r="V132" i="39"/>
  <c r="V133" i="39"/>
  <c r="V134" i="39"/>
  <c r="V135" i="39"/>
  <c r="V136" i="39"/>
  <c r="V137" i="39"/>
  <c r="V138" i="39"/>
  <c r="V139" i="39"/>
  <c r="V140" i="39"/>
  <c r="V141" i="39"/>
  <c r="V142" i="39"/>
  <c r="V143" i="39"/>
  <c r="V144" i="39"/>
  <c r="V145" i="39"/>
  <c r="V146" i="39"/>
  <c r="V147" i="39"/>
  <c r="V148" i="39"/>
  <c r="V149" i="39"/>
  <c r="V150" i="39"/>
  <c r="V151" i="39"/>
  <c r="V152" i="39"/>
  <c r="V153" i="39"/>
  <c r="V154" i="39"/>
  <c r="V155" i="39"/>
  <c r="V156" i="39"/>
  <c r="V157" i="39"/>
  <c r="V158" i="39"/>
  <c r="V159" i="39"/>
  <c r="V160" i="39"/>
  <c r="V161" i="39"/>
  <c r="V162" i="39"/>
  <c r="V163" i="39"/>
  <c r="V164" i="39"/>
  <c r="V165" i="39"/>
  <c r="V166" i="39"/>
  <c r="V167" i="39"/>
  <c r="V168" i="39"/>
  <c r="V169" i="39"/>
  <c r="V170" i="39"/>
  <c r="V171" i="39"/>
  <c r="V172" i="39"/>
  <c r="V173" i="39"/>
  <c r="V174" i="39"/>
  <c r="V175" i="39"/>
  <c r="V176" i="39"/>
  <c r="V177" i="39"/>
  <c r="V178" i="39"/>
  <c r="V179" i="39"/>
  <c r="V180" i="39"/>
  <c r="V181" i="39"/>
  <c r="V182" i="39"/>
  <c r="V183" i="39"/>
  <c r="V184" i="39"/>
  <c r="V185" i="39"/>
  <c r="V186" i="39"/>
  <c r="V187" i="39"/>
  <c r="V188" i="39"/>
  <c r="V189" i="39"/>
  <c r="V190" i="39"/>
  <c r="V191" i="39"/>
  <c r="V192" i="39"/>
  <c r="V193" i="39"/>
  <c r="V194" i="39"/>
  <c r="V195" i="39"/>
  <c r="V196" i="39"/>
  <c r="V197" i="39"/>
  <c r="V198" i="39"/>
  <c r="V199" i="39"/>
  <c r="V200" i="39"/>
  <c r="V201" i="39"/>
  <c r="V202" i="39"/>
  <c r="V203" i="39"/>
  <c r="V204" i="39"/>
  <c r="V205" i="39"/>
  <c r="V206" i="39"/>
  <c r="V207" i="39"/>
  <c r="V208" i="39"/>
  <c r="V209" i="39"/>
  <c r="V210" i="39"/>
  <c r="V211" i="39"/>
  <c r="V212" i="39"/>
  <c r="V213" i="39"/>
  <c r="V214" i="39"/>
  <c r="V215" i="39"/>
  <c r="V216" i="39"/>
  <c r="V217" i="39"/>
  <c r="V218" i="39"/>
  <c r="V219" i="39"/>
  <c r="V220" i="39"/>
  <c r="V221" i="39"/>
  <c r="V222" i="39"/>
  <c r="V223" i="39"/>
  <c r="V224" i="39"/>
  <c r="V225" i="39"/>
  <c r="V226" i="39"/>
  <c r="V227" i="39"/>
  <c r="V228" i="39"/>
  <c r="V229" i="39"/>
  <c r="V230" i="39"/>
  <c r="V231" i="39"/>
  <c r="V232" i="39"/>
  <c r="V233" i="39"/>
  <c r="V234" i="39"/>
  <c r="V235" i="39"/>
  <c r="V236" i="39"/>
  <c r="V237" i="39"/>
  <c r="V238" i="39"/>
  <c r="V239" i="39"/>
  <c r="V240" i="39"/>
  <c r="V241" i="39"/>
  <c r="V242" i="39"/>
  <c r="V243" i="39"/>
  <c r="V244" i="39"/>
  <c r="V245" i="39"/>
  <c r="V246" i="39"/>
  <c r="V247" i="39"/>
  <c r="V248" i="39"/>
  <c r="V249" i="39"/>
  <c r="V250" i="39"/>
  <c r="V251" i="39"/>
  <c r="V252" i="39"/>
  <c r="V253" i="39"/>
  <c r="V254" i="39"/>
  <c r="V255" i="39"/>
  <c r="V256" i="39"/>
  <c r="V257" i="39"/>
  <c r="V258" i="39"/>
  <c r="V259" i="39"/>
  <c r="V260" i="39"/>
  <c r="V261" i="39"/>
  <c r="V262" i="39"/>
  <c r="V263" i="39"/>
  <c r="V264" i="39"/>
  <c r="U90" i="39"/>
  <c r="U91" i="39"/>
  <c r="U92" i="39"/>
  <c r="U93" i="39"/>
  <c r="U94" i="39"/>
  <c r="U95" i="39"/>
  <c r="U96" i="39"/>
  <c r="U97" i="39"/>
  <c r="U98" i="39"/>
  <c r="U99" i="39"/>
  <c r="U100" i="39"/>
  <c r="U101" i="39"/>
  <c r="U102" i="39"/>
  <c r="U103" i="39"/>
  <c r="U104" i="39"/>
  <c r="U105" i="39"/>
  <c r="U106" i="39"/>
  <c r="U107" i="39"/>
  <c r="U108" i="39"/>
  <c r="U109" i="39"/>
  <c r="U110" i="39"/>
  <c r="U111" i="39"/>
  <c r="U112" i="39"/>
  <c r="U113" i="39"/>
  <c r="U114" i="39"/>
  <c r="U115" i="39"/>
  <c r="U116" i="39"/>
  <c r="U117" i="39"/>
  <c r="U118" i="39"/>
  <c r="U119" i="39"/>
  <c r="U120" i="39"/>
  <c r="U121" i="39"/>
  <c r="U122" i="39"/>
  <c r="U123" i="39"/>
  <c r="U124" i="39"/>
  <c r="U125" i="39"/>
  <c r="U126" i="39"/>
  <c r="U127" i="39"/>
  <c r="U128" i="39"/>
  <c r="U129" i="39"/>
  <c r="U130" i="39"/>
  <c r="U131" i="39"/>
  <c r="U132" i="39"/>
  <c r="U133" i="39"/>
  <c r="U134" i="39"/>
  <c r="U135" i="39"/>
  <c r="U136" i="39"/>
  <c r="U137" i="39"/>
  <c r="U138" i="39"/>
  <c r="U139" i="39"/>
  <c r="U140" i="39"/>
  <c r="U141" i="39"/>
  <c r="U142" i="39"/>
  <c r="U143" i="39"/>
  <c r="U144" i="39"/>
  <c r="U145" i="39"/>
  <c r="U146" i="39"/>
  <c r="U147" i="39"/>
  <c r="U148" i="39"/>
  <c r="U149" i="39"/>
  <c r="U150" i="39"/>
  <c r="U151" i="39"/>
  <c r="U152" i="39"/>
  <c r="U153" i="39"/>
  <c r="U154" i="39"/>
  <c r="U155" i="39"/>
  <c r="U156" i="39"/>
  <c r="U157" i="39"/>
  <c r="U158" i="39"/>
  <c r="U159" i="39"/>
  <c r="U160" i="39"/>
  <c r="U161" i="39"/>
  <c r="U162" i="39"/>
  <c r="U163" i="39"/>
  <c r="U164" i="39"/>
  <c r="U165" i="39"/>
  <c r="U166" i="39"/>
  <c r="U167" i="39"/>
  <c r="U168" i="39"/>
  <c r="U169" i="39"/>
  <c r="U170" i="39"/>
  <c r="U171" i="39"/>
  <c r="U172" i="39"/>
  <c r="U173" i="39"/>
  <c r="U174" i="39"/>
  <c r="U175" i="39"/>
  <c r="U176" i="39"/>
  <c r="U177" i="39"/>
  <c r="U178" i="39"/>
  <c r="U179" i="39"/>
  <c r="U180" i="39"/>
  <c r="U181" i="39"/>
  <c r="U182" i="39"/>
  <c r="U183" i="39"/>
  <c r="U184" i="39"/>
  <c r="U185" i="39"/>
  <c r="U186" i="39"/>
  <c r="U187" i="39"/>
  <c r="U188" i="39"/>
  <c r="U189" i="39"/>
  <c r="U190" i="39"/>
  <c r="U191" i="39"/>
  <c r="U192" i="39"/>
  <c r="U193" i="39"/>
  <c r="U194" i="39"/>
  <c r="U195" i="39"/>
  <c r="U196" i="39"/>
  <c r="U197" i="39"/>
  <c r="U198" i="39"/>
  <c r="U199" i="39"/>
  <c r="U200" i="39"/>
  <c r="U201" i="39"/>
  <c r="U202" i="39"/>
  <c r="U203" i="39"/>
  <c r="U204" i="39"/>
  <c r="U205" i="39"/>
  <c r="U206" i="39"/>
  <c r="U207" i="39"/>
  <c r="U208" i="39"/>
  <c r="U209" i="39"/>
  <c r="U210" i="39"/>
  <c r="U211" i="39"/>
  <c r="U212" i="39"/>
  <c r="U213" i="39"/>
  <c r="U214" i="39"/>
  <c r="U215" i="39"/>
  <c r="U216" i="39"/>
  <c r="U217" i="39"/>
  <c r="U218" i="39"/>
  <c r="U219" i="39"/>
  <c r="U220" i="39"/>
  <c r="U221" i="39"/>
  <c r="U222" i="39"/>
  <c r="U223" i="39"/>
  <c r="U224" i="39"/>
  <c r="U225" i="39"/>
  <c r="U226" i="39"/>
  <c r="U227" i="39"/>
  <c r="U228" i="39"/>
  <c r="U229" i="39"/>
  <c r="U230" i="39"/>
  <c r="U231" i="39"/>
  <c r="U232" i="39"/>
  <c r="U233" i="39"/>
  <c r="U234" i="39"/>
  <c r="U235" i="39"/>
  <c r="U236" i="39"/>
  <c r="U237" i="39"/>
  <c r="U238" i="39"/>
  <c r="U239" i="39"/>
  <c r="U240" i="39"/>
  <c r="U241" i="39"/>
  <c r="U242" i="39"/>
  <c r="U243" i="39"/>
  <c r="U244" i="39"/>
  <c r="U245" i="39"/>
  <c r="U246" i="39"/>
  <c r="U247" i="39"/>
  <c r="U248" i="39"/>
  <c r="U249" i="39"/>
  <c r="U250" i="39"/>
  <c r="U251" i="39"/>
  <c r="U252" i="39"/>
  <c r="U253" i="39"/>
  <c r="U254" i="39"/>
  <c r="U255" i="39"/>
  <c r="U256" i="39"/>
  <c r="U257" i="39"/>
  <c r="U258" i="39"/>
  <c r="U259" i="39"/>
  <c r="U260" i="39"/>
  <c r="U261" i="39"/>
  <c r="U262" i="39"/>
  <c r="U263" i="39"/>
  <c r="U264" i="39"/>
  <c r="M31" i="39"/>
  <c r="M26" i="39"/>
  <c r="M21" i="39"/>
  <c r="M4" i="39"/>
  <c r="M90" i="39" l="1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118" i="39"/>
  <c r="M119" i="39"/>
  <c r="M120" i="39"/>
  <c r="M121" i="39"/>
  <c r="M122" i="39"/>
  <c r="M123" i="39"/>
  <c r="M124" i="39"/>
  <c r="M125" i="39"/>
  <c r="M126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M139" i="39"/>
  <c r="M140" i="39"/>
  <c r="M141" i="39"/>
  <c r="M142" i="39"/>
  <c r="M143" i="39"/>
  <c r="M144" i="39"/>
  <c r="M145" i="39"/>
  <c r="M146" i="39"/>
  <c r="M147" i="39"/>
  <c r="M148" i="39"/>
  <c r="M149" i="39"/>
  <c r="M150" i="39"/>
  <c r="M151" i="39"/>
  <c r="M152" i="39"/>
  <c r="M153" i="39"/>
  <c r="M154" i="39"/>
  <c r="M155" i="39"/>
  <c r="M156" i="39"/>
  <c r="M157" i="39"/>
  <c r="M158" i="39"/>
  <c r="M159" i="39"/>
  <c r="M160" i="39"/>
  <c r="M161" i="39"/>
  <c r="M162" i="39"/>
  <c r="M163" i="39"/>
  <c r="M164" i="39"/>
  <c r="M165" i="39"/>
  <c r="M166" i="39"/>
  <c r="M167" i="39"/>
  <c r="M168" i="39"/>
  <c r="M169" i="39"/>
  <c r="M170" i="39"/>
  <c r="M171" i="39"/>
  <c r="M172" i="39"/>
  <c r="M173" i="39"/>
  <c r="M174" i="39"/>
  <c r="M175" i="39"/>
  <c r="M176" i="39"/>
  <c r="M177" i="39"/>
  <c r="M178" i="39"/>
  <c r="M179" i="39"/>
  <c r="M180" i="39"/>
  <c r="M181" i="39"/>
  <c r="M182" i="39"/>
  <c r="M183" i="39"/>
  <c r="M184" i="39"/>
  <c r="M185" i="39"/>
  <c r="M186" i="39"/>
  <c r="M187" i="39"/>
  <c r="M188" i="39"/>
  <c r="M189" i="39"/>
  <c r="M190" i="39"/>
  <c r="M191" i="39"/>
  <c r="M192" i="39"/>
  <c r="M193" i="39"/>
  <c r="M194" i="39"/>
  <c r="M195" i="39"/>
  <c r="M196" i="39"/>
  <c r="M197" i="39"/>
  <c r="M198" i="39"/>
  <c r="M199" i="39"/>
  <c r="M200" i="39"/>
  <c r="M201" i="39"/>
  <c r="M202" i="39"/>
  <c r="M203" i="39"/>
  <c r="M204" i="39"/>
  <c r="M205" i="39"/>
  <c r="M206" i="39"/>
  <c r="M207" i="39"/>
  <c r="M208" i="39"/>
  <c r="M209" i="39"/>
  <c r="M210" i="39"/>
  <c r="M211" i="39"/>
  <c r="M212" i="39"/>
  <c r="M213" i="39"/>
  <c r="M214" i="39"/>
  <c r="M215" i="39"/>
  <c r="M216" i="39"/>
  <c r="M217" i="39"/>
  <c r="M218" i="39"/>
  <c r="M219" i="39"/>
  <c r="M220" i="39"/>
  <c r="M221" i="39"/>
  <c r="M222" i="39"/>
  <c r="M223" i="39"/>
  <c r="M224" i="39"/>
  <c r="M225" i="39"/>
  <c r="M226" i="39"/>
  <c r="M227" i="39"/>
  <c r="M228" i="39"/>
  <c r="M229" i="39"/>
  <c r="M230" i="39"/>
  <c r="M231" i="39"/>
  <c r="M232" i="39"/>
  <c r="M233" i="39"/>
  <c r="M234" i="39"/>
  <c r="M235" i="39"/>
  <c r="M236" i="39"/>
  <c r="M237" i="39"/>
  <c r="M238" i="39"/>
  <c r="M239" i="39"/>
  <c r="M240" i="39"/>
  <c r="M241" i="39"/>
  <c r="M242" i="39"/>
  <c r="M243" i="39"/>
  <c r="M244" i="39"/>
  <c r="M245" i="39"/>
  <c r="M246" i="39"/>
  <c r="M247" i="39"/>
  <c r="M248" i="39"/>
  <c r="M249" i="39"/>
  <c r="M250" i="39"/>
  <c r="M251" i="39"/>
  <c r="M252" i="39"/>
  <c r="M253" i="39"/>
  <c r="M254" i="39"/>
  <c r="M255" i="39"/>
  <c r="M256" i="39"/>
  <c r="M257" i="39"/>
  <c r="M258" i="39"/>
  <c r="M259" i="39"/>
  <c r="M260" i="39"/>
  <c r="M261" i="39"/>
  <c r="M262" i="39"/>
  <c r="M263" i="39"/>
  <c r="M264" i="39"/>
  <c r="L259" i="23"/>
  <c r="C81" i="23"/>
  <c r="D81" i="23"/>
  <c r="E81" i="23"/>
  <c r="E83" i="23" s="1"/>
  <c r="F81" i="23"/>
  <c r="F83" i="23" s="1"/>
  <c r="G81" i="23"/>
  <c r="G83" i="23" s="1"/>
  <c r="H81" i="23"/>
  <c r="H83" i="23" s="1"/>
  <c r="I81" i="23"/>
  <c r="I83" i="23" s="1"/>
  <c r="J81" i="23"/>
  <c r="J83" i="23" s="1"/>
  <c r="K81" i="23"/>
  <c r="B81" i="23"/>
  <c r="B83" i="23" s="1"/>
  <c r="C80" i="23"/>
  <c r="C82" i="23" s="1"/>
  <c r="D80" i="23"/>
  <c r="D82" i="23" s="1"/>
  <c r="E80" i="23"/>
  <c r="E82" i="23" s="1"/>
  <c r="F80" i="23"/>
  <c r="F82" i="23" s="1"/>
  <c r="G80" i="23"/>
  <c r="G82" i="23" s="1"/>
  <c r="H80" i="23"/>
  <c r="H82" i="23" s="1"/>
  <c r="I80" i="23"/>
  <c r="I82" i="23" s="1"/>
  <c r="J80" i="23"/>
  <c r="J82" i="23" s="1"/>
  <c r="K80" i="23"/>
  <c r="K82" i="23" s="1"/>
  <c r="B80" i="23"/>
  <c r="B82" i="23" s="1"/>
  <c r="K83" i="23"/>
  <c r="D83" i="23"/>
  <c r="C83" i="23"/>
  <c r="C79" i="39"/>
  <c r="C81" i="39" s="1"/>
  <c r="D79" i="39"/>
  <c r="D81" i="39" s="1"/>
  <c r="E79" i="39"/>
  <c r="E81" i="39" s="1"/>
  <c r="F79" i="39"/>
  <c r="F81" i="39" s="1"/>
  <c r="G79" i="39"/>
  <c r="G81" i="39" s="1"/>
  <c r="H79" i="39"/>
  <c r="H81" i="39" s="1"/>
  <c r="I79" i="39"/>
  <c r="I81" i="39" s="1"/>
  <c r="J79" i="39"/>
  <c r="J81" i="39" s="1"/>
  <c r="K79" i="39"/>
  <c r="K81" i="39" s="1"/>
  <c r="B79" i="39"/>
  <c r="C78" i="39"/>
  <c r="C80" i="39" s="1"/>
  <c r="D78" i="39"/>
  <c r="D80" i="39" s="1"/>
  <c r="E78" i="39"/>
  <c r="E80" i="39" s="1"/>
  <c r="F78" i="39"/>
  <c r="F80" i="39" s="1"/>
  <c r="G78" i="39"/>
  <c r="G80" i="39" s="1"/>
  <c r="H78" i="39"/>
  <c r="H80" i="39" s="1"/>
  <c r="I78" i="39"/>
  <c r="I80" i="39" s="1"/>
  <c r="J78" i="39"/>
  <c r="J80" i="39" s="1"/>
  <c r="K78" i="39"/>
  <c r="K80" i="39" s="1"/>
  <c r="B78" i="39"/>
  <c r="F15" i="39" l="1"/>
  <c r="F37" i="39"/>
  <c r="M87" i="39"/>
  <c r="M86" i="39"/>
  <c r="B80" i="39"/>
  <c r="AH86" i="39"/>
  <c r="AG86" i="39"/>
  <c r="AE86" i="39"/>
  <c r="AC86" i="39"/>
  <c r="AF86" i="39"/>
  <c r="AD86" i="39"/>
  <c r="Z86" i="39"/>
  <c r="X86" i="39"/>
  <c r="V86" i="39"/>
  <c r="Y86" i="39"/>
  <c r="W86" i="39"/>
  <c r="U86" i="39"/>
  <c r="B81" i="39"/>
  <c r="AH87" i="39"/>
  <c r="AC87" i="39"/>
  <c r="AG87" i="39"/>
  <c r="AE87" i="39"/>
  <c r="AF87" i="39"/>
  <c r="AD87" i="39"/>
  <c r="Z87" i="39"/>
  <c r="X87" i="39"/>
  <c r="V87" i="39"/>
  <c r="W87" i="39"/>
  <c r="Y87" i="39"/>
  <c r="U87" i="39"/>
  <c r="L78" i="39"/>
  <c r="L80" i="39" s="1"/>
  <c r="L79" i="39"/>
  <c r="L81" i="39" s="1"/>
  <c r="AH85" i="39" l="1"/>
  <c r="AB85" i="39"/>
  <c r="AC85" i="39"/>
  <c r="AE85" i="39"/>
  <c r="AD85" i="39"/>
  <c r="AG85" i="39"/>
  <c r="AF85" i="39"/>
  <c r="X85" i="39"/>
  <c r="V85" i="39"/>
  <c r="Y85" i="39"/>
  <c r="W85" i="39"/>
  <c r="Z85" i="39"/>
  <c r="U85" i="39"/>
  <c r="M85" i="39"/>
  <c r="AH88" i="39"/>
  <c r="AG88" i="39"/>
  <c r="AE88" i="39"/>
  <c r="AC88" i="39"/>
  <c r="AF88" i="39"/>
  <c r="AD88" i="39"/>
  <c r="U88" i="39"/>
  <c r="Y88" i="39"/>
  <c r="Z88" i="39"/>
  <c r="X88" i="39"/>
  <c r="V88" i="39"/>
  <c r="W88" i="39"/>
  <c r="M88" i="39"/>
  <c r="AH89" i="39"/>
  <c r="AD89" i="39"/>
  <c r="AE89" i="39"/>
  <c r="AG89" i="39"/>
  <c r="AC89" i="39"/>
  <c r="AF89" i="39"/>
  <c r="W89" i="39"/>
  <c r="U89" i="39"/>
  <c r="Z89" i="39"/>
  <c r="X89" i="39"/>
  <c r="V89" i="39"/>
  <c r="Y89" i="39"/>
  <c r="M89" i="39"/>
  <c r="X79" i="39" l="1"/>
  <c r="X81" i="39" s="1"/>
  <c r="AD9" i="39"/>
  <c r="Z15" i="39"/>
  <c r="AB15" i="39" s="1"/>
  <c r="S4" i="39"/>
  <c r="Z9" i="39"/>
  <c r="AB9" i="39" s="1"/>
  <c r="S15" i="39"/>
  <c r="O15" i="39"/>
  <c r="Q15" i="39" s="1"/>
  <c r="O9" i="39"/>
  <c r="Q9" i="39" s="1"/>
  <c r="S9" i="39"/>
  <c r="D4" i="39"/>
  <c r="F4" i="39" s="1"/>
  <c r="H4" i="39"/>
  <c r="AI79" i="39"/>
  <c r="AI81" i="39" s="1"/>
  <c r="AG79" i="39"/>
  <c r="AG81" i="39" s="1"/>
  <c r="O78" i="39"/>
  <c r="O80" i="39" s="1"/>
  <c r="V78" i="39"/>
  <c r="V80" i="39" s="1"/>
  <c r="O21" i="39"/>
  <c r="Q21" i="39" s="1"/>
  <c r="Z31" i="39"/>
  <c r="AB31" i="39" s="1"/>
  <c r="AD37" i="39"/>
  <c r="O26" i="39"/>
  <c r="Q26" i="39" s="1"/>
  <c r="V79" i="39"/>
  <c r="V81" i="39" s="1"/>
  <c r="U78" i="39"/>
  <c r="U80" i="39" s="1"/>
  <c r="N79" i="39"/>
  <c r="N81" i="39" s="1"/>
  <c r="Z4" i="39"/>
  <c r="AB4" i="39" s="1"/>
  <c r="W78" i="39"/>
  <c r="W80" i="39" s="1"/>
  <c r="Z79" i="39"/>
  <c r="Z81" i="39" s="1"/>
  <c r="S79" i="39"/>
  <c r="S81" i="39" s="1"/>
  <c r="Y78" i="39"/>
  <c r="Y80" i="39" s="1"/>
  <c r="S26" i="39"/>
  <c r="S78" i="39"/>
  <c r="S80" i="39" s="1"/>
  <c r="AE79" i="39"/>
  <c r="AE81" i="39" s="1"/>
  <c r="AC78" i="39"/>
  <c r="AC80" i="39" s="1"/>
  <c r="AD31" i="39"/>
  <c r="AB78" i="39"/>
  <c r="AB80" i="39" s="1"/>
  <c r="AD15" i="39"/>
  <c r="AD4" i="39"/>
  <c r="Y79" i="39"/>
  <c r="Y81" i="39" s="1"/>
  <c r="AF78" i="39"/>
  <c r="AF80" i="39" s="1"/>
  <c r="AB79" i="39"/>
  <c r="AB81" i="39" s="1"/>
  <c r="AC79" i="39"/>
  <c r="AC81" i="39" s="1"/>
  <c r="O79" i="39"/>
  <c r="O81" i="39" s="1"/>
  <c r="O4" i="39"/>
  <c r="Q4" i="39" s="1"/>
  <c r="X78" i="39"/>
  <c r="X80" i="39" s="1"/>
  <c r="AD79" i="39"/>
  <c r="AD81" i="39" s="1"/>
  <c r="N78" i="39"/>
  <c r="S21" i="39"/>
  <c r="O31" i="39"/>
  <c r="Q31" i="39" s="1"/>
  <c r="U79" i="39"/>
  <c r="U81" i="39" s="1"/>
  <c r="Z78" i="39"/>
  <c r="Z80" i="39" s="1"/>
  <c r="Z37" i="39"/>
  <c r="AB37" i="39" s="1"/>
  <c r="AF79" i="39"/>
  <c r="AF81" i="39" s="1"/>
  <c r="S31" i="39"/>
  <c r="M79" i="39"/>
  <c r="M81" i="39" s="1"/>
  <c r="AH78" i="39"/>
  <c r="AH80" i="39" s="1"/>
  <c r="AD21" i="39"/>
  <c r="AE78" i="39"/>
  <c r="AE80" i="39" s="1"/>
  <c r="W79" i="39"/>
  <c r="W81" i="39" s="1"/>
  <c r="AD26" i="39"/>
  <c r="AH79" i="39"/>
  <c r="AH81" i="39" s="1"/>
  <c r="Z26" i="39"/>
  <c r="AB26" i="39" s="1"/>
  <c r="AG78" i="39"/>
  <c r="AG80" i="39" s="1"/>
  <c r="Z21" i="39"/>
  <c r="AB21" i="39" s="1"/>
  <c r="AD78" i="39"/>
  <c r="AD80" i="39" s="1"/>
  <c r="AI78" i="39"/>
  <c r="AI80" i="39" s="1"/>
  <c r="M78" i="39"/>
  <c r="M80" i="39" s="1"/>
  <c r="R78" i="39"/>
  <c r="R80" i="39" s="1"/>
  <c r="R79" i="39"/>
  <c r="R81" i="39" s="1"/>
  <c r="P79" i="39"/>
  <c r="P81" i="39" s="1"/>
  <c r="P78" i="39"/>
  <c r="AF66" i="39" l="1"/>
  <c r="AJ66" i="39"/>
  <c r="P80" i="39"/>
  <c r="F21" i="39"/>
  <c r="N80" i="39"/>
  <c r="F9" i="39"/>
  <c r="AF37" i="39"/>
  <c r="L266" i="23"/>
  <c r="L265" i="23"/>
  <c r="L264" i="23"/>
  <c r="L263" i="23"/>
  <c r="L262" i="23"/>
  <c r="L261" i="23"/>
  <c r="L260" i="23"/>
  <c r="L258" i="23"/>
  <c r="L257" i="23"/>
  <c r="L256" i="23"/>
  <c r="L255" i="23"/>
  <c r="L254" i="23"/>
  <c r="L253" i="23"/>
  <c r="L252" i="23"/>
  <c r="L251" i="23"/>
  <c r="L250" i="23"/>
  <c r="L249" i="23"/>
  <c r="L248" i="23"/>
  <c r="L247" i="23"/>
  <c r="L246" i="23"/>
  <c r="L245" i="23"/>
  <c r="L244" i="23"/>
  <c r="L243" i="23"/>
  <c r="L242" i="23"/>
  <c r="L241" i="23"/>
  <c r="L240" i="23"/>
  <c r="L239" i="23"/>
  <c r="L238" i="23"/>
  <c r="L237" i="23"/>
  <c r="L236" i="23"/>
  <c r="L235" i="23"/>
  <c r="L234" i="23"/>
  <c r="L233" i="23"/>
  <c r="L232" i="23"/>
  <c r="L231" i="23"/>
  <c r="L230" i="23"/>
  <c r="L229" i="23"/>
  <c r="L228" i="23"/>
  <c r="L227" i="23"/>
  <c r="L226" i="23"/>
  <c r="L225" i="23"/>
  <c r="L224" i="23"/>
  <c r="L223" i="23"/>
  <c r="L222" i="23"/>
  <c r="L221" i="23"/>
  <c r="L220" i="23"/>
  <c r="L219" i="23"/>
  <c r="L218" i="23"/>
  <c r="L217" i="23"/>
  <c r="L216" i="23"/>
  <c r="L215" i="23"/>
  <c r="L214" i="23"/>
  <c r="L213" i="23"/>
  <c r="L212" i="23"/>
  <c r="L211" i="23"/>
  <c r="L210" i="23"/>
  <c r="L209" i="23"/>
  <c r="L208" i="23"/>
  <c r="L207" i="23"/>
  <c r="L206" i="23"/>
  <c r="L205" i="23"/>
  <c r="L204" i="23"/>
  <c r="L203" i="23"/>
  <c r="L202" i="23"/>
  <c r="L201" i="23"/>
  <c r="L200" i="23"/>
  <c r="L199" i="23"/>
  <c r="L198" i="23"/>
  <c r="L197" i="23"/>
  <c r="L196" i="23"/>
  <c r="L195" i="23"/>
  <c r="L194" i="23"/>
  <c r="L193" i="23"/>
  <c r="L192" i="23"/>
  <c r="L191" i="23"/>
  <c r="L190" i="23"/>
  <c r="L189" i="23"/>
  <c r="L188" i="23"/>
  <c r="L187" i="23"/>
  <c r="L186" i="23"/>
  <c r="L185" i="23"/>
  <c r="L184" i="23"/>
  <c r="L183" i="23"/>
  <c r="L182" i="23"/>
  <c r="L181" i="23"/>
  <c r="L180" i="23"/>
  <c r="L179" i="23"/>
  <c r="L178" i="23"/>
  <c r="L177" i="23"/>
  <c r="L176" i="23"/>
  <c r="L175" i="23"/>
  <c r="L174" i="23"/>
  <c r="L173" i="23"/>
  <c r="L172" i="23"/>
  <c r="L171" i="23"/>
  <c r="L170" i="23"/>
  <c r="L169" i="23"/>
  <c r="L168" i="23"/>
  <c r="L167" i="23"/>
  <c r="L166" i="23"/>
  <c r="L165" i="23"/>
  <c r="L164" i="23"/>
  <c r="L163" i="23"/>
  <c r="L162" i="23"/>
  <c r="L161" i="23"/>
  <c r="L160" i="23"/>
  <c r="L159" i="23"/>
  <c r="L158" i="23"/>
  <c r="L157" i="23"/>
  <c r="L156" i="23"/>
  <c r="L155" i="23"/>
  <c r="L154" i="23"/>
  <c r="L153" i="23"/>
  <c r="L152" i="23"/>
  <c r="L151" i="23"/>
  <c r="L150" i="23"/>
  <c r="L149" i="23"/>
  <c r="L148" i="23"/>
  <c r="L147" i="23"/>
  <c r="L146" i="23"/>
  <c r="L145" i="23"/>
  <c r="L144" i="23"/>
  <c r="L143" i="23"/>
  <c r="L142" i="23"/>
  <c r="L141" i="23"/>
  <c r="L140" i="23"/>
  <c r="L139" i="23"/>
  <c r="L138" i="23"/>
  <c r="L137" i="23"/>
  <c r="L136" i="23"/>
  <c r="L135" i="23"/>
  <c r="L134" i="23"/>
  <c r="L133" i="23"/>
  <c r="L132" i="23"/>
  <c r="L131" i="23"/>
  <c r="L130" i="23"/>
  <c r="L129" i="23"/>
  <c r="L128" i="23"/>
  <c r="L127" i="23"/>
  <c r="L126" i="23"/>
  <c r="L125" i="23"/>
  <c r="L124" i="23"/>
  <c r="L123" i="23"/>
  <c r="L122" i="23"/>
  <c r="L121" i="23"/>
  <c r="L120" i="23"/>
  <c r="L119" i="23"/>
  <c r="L118" i="23"/>
  <c r="L117" i="23"/>
  <c r="L116" i="23"/>
  <c r="L115" i="23"/>
  <c r="L114" i="23"/>
  <c r="L113" i="23"/>
  <c r="L112" i="23"/>
  <c r="L111" i="23"/>
  <c r="L110" i="23"/>
  <c r="L109" i="23"/>
  <c r="L108" i="23"/>
  <c r="L107" i="23"/>
  <c r="L106" i="23"/>
  <c r="L105" i="23"/>
  <c r="L104" i="23"/>
  <c r="L103" i="23"/>
  <c r="L102" i="23"/>
  <c r="L101" i="23"/>
  <c r="L100" i="23"/>
  <c r="L99" i="23"/>
  <c r="L98" i="23"/>
  <c r="L97" i="23"/>
  <c r="L96" i="23"/>
  <c r="L95" i="23"/>
  <c r="L94" i="23"/>
  <c r="L93" i="23"/>
  <c r="L92" i="23"/>
  <c r="L91" i="23"/>
  <c r="L90" i="23"/>
  <c r="L89" i="23"/>
  <c r="L88" i="23"/>
  <c r="L87" i="23"/>
  <c r="F32" i="39" l="1"/>
  <c r="Q78" i="39"/>
  <c r="Q80" i="39" s="1"/>
  <c r="Q79" i="39"/>
  <c r="Q81" i="39" s="1"/>
  <c r="L80" i="23"/>
  <c r="L82" i="23" s="1"/>
  <c r="L81" i="23"/>
  <c r="L83" i="23" s="1"/>
  <c r="L3" i="23"/>
  <c r="F77" i="23"/>
  <c r="F78" i="23"/>
  <c r="L11" i="23"/>
  <c r="L30" i="23" s="1"/>
  <c r="L15" i="23"/>
  <c r="L34" i="23" s="1"/>
  <c r="L17" i="23"/>
  <c r="L36" i="23" s="1"/>
  <c r="L12" i="23"/>
  <c r="L31" i="23" s="1"/>
  <c r="L14" i="23"/>
  <c r="L33" i="23" s="1"/>
  <c r="L16" i="23"/>
  <c r="L35" i="23" s="1"/>
  <c r="L13" i="23"/>
  <c r="L32" i="23" s="1"/>
  <c r="L10" i="23"/>
  <c r="L29" i="23" s="1"/>
  <c r="L8" i="23"/>
  <c r="L27" i="23" s="1"/>
  <c r="L4" i="23"/>
  <c r="L23" i="23" s="1"/>
  <c r="L6" i="23"/>
  <c r="L25" i="23" s="1"/>
  <c r="L9" i="23"/>
  <c r="L28" i="23" s="1"/>
  <c r="L7" i="23"/>
  <c r="L26" i="23" s="1"/>
  <c r="L5" i="23"/>
  <c r="L24" i="23" s="1"/>
  <c r="L22" i="23" l="1"/>
  <c r="L38" i="23"/>
  <c r="C3" i="27" l="1"/>
  <c r="F5" i="23"/>
  <c r="F24" i="23" s="1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C32" i="35"/>
  <c r="C33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8" i="35"/>
  <c r="C49" i="35"/>
  <c r="C50" i="35"/>
  <c r="C51" i="35"/>
  <c r="C52" i="35"/>
  <c r="C53" i="35"/>
  <c r="C54" i="35"/>
  <c r="C55" i="35"/>
  <c r="C56" i="35"/>
  <c r="C57" i="35"/>
  <c r="C58" i="35"/>
  <c r="C59" i="35"/>
  <c r="C60" i="35"/>
  <c r="C61" i="35"/>
  <c r="C62" i="35"/>
  <c r="C63" i="35"/>
  <c r="C64" i="35"/>
  <c r="C65" i="35"/>
  <c r="C66" i="35"/>
  <c r="C67" i="35"/>
  <c r="C68" i="35"/>
  <c r="C69" i="35"/>
  <c r="C70" i="35"/>
  <c r="C71" i="35"/>
  <c r="C72" i="35"/>
  <c r="C73" i="35"/>
  <c r="C74" i="35"/>
  <c r="C75" i="35"/>
  <c r="C76" i="35"/>
  <c r="C77" i="35"/>
  <c r="C78" i="35"/>
  <c r="C79" i="35"/>
  <c r="C80" i="35"/>
  <c r="C81" i="35"/>
  <c r="C82" i="35"/>
  <c r="C83" i="35"/>
  <c r="C84" i="35"/>
  <c r="C85" i="35"/>
  <c r="C86" i="35"/>
  <c r="C87" i="35"/>
  <c r="C88" i="35"/>
  <c r="C89" i="35"/>
  <c r="C90" i="35"/>
  <c r="C91" i="35"/>
  <c r="C92" i="35"/>
  <c r="C93" i="35"/>
  <c r="C94" i="35"/>
  <c r="C95" i="35"/>
  <c r="C96" i="35"/>
  <c r="C97" i="35"/>
  <c r="C98" i="35"/>
  <c r="C99" i="35"/>
  <c r="C100" i="35"/>
  <c r="C101" i="35"/>
  <c r="C102" i="35"/>
  <c r="C103" i="35"/>
  <c r="C104" i="35"/>
  <c r="C105" i="35"/>
  <c r="C106" i="35"/>
  <c r="C107" i="35"/>
  <c r="C108" i="35"/>
  <c r="C109" i="35"/>
  <c r="C110" i="35"/>
  <c r="C111" i="35"/>
  <c r="C112" i="35"/>
  <c r="C113" i="35"/>
  <c r="C114" i="35"/>
  <c r="C115" i="35"/>
  <c r="C116" i="35"/>
  <c r="C117" i="35"/>
  <c r="C118" i="35"/>
  <c r="C119" i="35"/>
  <c r="C120" i="35"/>
  <c r="C121" i="35"/>
  <c r="C122" i="35"/>
  <c r="C123" i="35"/>
  <c r="C124" i="35"/>
  <c r="C125" i="35"/>
  <c r="C126" i="35"/>
  <c r="C127" i="35"/>
  <c r="C128" i="35"/>
  <c r="C129" i="35"/>
  <c r="C130" i="35"/>
  <c r="C131" i="35"/>
  <c r="C132" i="35"/>
  <c r="C133" i="35"/>
  <c r="C134" i="35"/>
  <c r="C135" i="35"/>
  <c r="C136" i="35"/>
  <c r="C137" i="35"/>
  <c r="C138" i="35"/>
  <c r="C139" i="35"/>
  <c r="C140" i="35"/>
  <c r="C141" i="35"/>
  <c r="C142" i="35"/>
  <c r="C143" i="35"/>
  <c r="C144" i="35"/>
  <c r="C145" i="35"/>
  <c r="C146" i="35"/>
  <c r="C147" i="35"/>
  <c r="C148" i="35"/>
  <c r="C149" i="35"/>
  <c r="C150" i="35"/>
  <c r="C151" i="35"/>
  <c r="C152" i="35"/>
  <c r="C153" i="35"/>
  <c r="C154" i="35"/>
  <c r="C155" i="35"/>
  <c r="C156" i="35"/>
  <c r="C157" i="35"/>
  <c r="C158" i="35"/>
  <c r="C159" i="35"/>
  <c r="C160" i="35"/>
  <c r="C161" i="35"/>
  <c r="C162" i="35"/>
  <c r="C163" i="35"/>
  <c r="C164" i="35"/>
  <c r="C165" i="35"/>
  <c r="C166" i="35"/>
  <c r="C167" i="35"/>
  <c r="C168" i="35"/>
  <c r="C169" i="35"/>
  <c r="C170" i="35"/>
  <c r="C171" i="35"/>
  <c r="C172" i="35"/>
  <c r="C173" i="35"/>
  <c r="C174" i="35"/>
  <c r="C175" i="35"/>
  <c r="C176" i="35"/>
  <c r="C177" i="35"/>
  <c r="C178" i="35"/>
  <c r="C179" i="35"/>
  <c r="C180" i="35"/>
  <c r="C181" i="35"/>
  <c r="C182" i="35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C71" i="32"/>
  <c r="C72" i="32"/>
  <c r="C73" i="32"/>
  <c r="C74" i="32"/>
  <c r="C75" i="32"/>
  <c r="C76" i="32"/>
  <c r="C77" i="32"/>
  <c r="C78" i="32"/>
  <c r="C79" i="32"/>
  <c r="C80" i="32"/>
  <c r="C81" i="32"/>
  <c r="C82" i="32"/>
  <c r="C83" i="32"/>
  <c r="C84" i="32"/>
  <c r="C85" i="32"/>
  <c r="C86" i="32"/>
  <c r="C87" i="32"/>
  <c r="C88" i="32"/>
  <c r="C89" i="32"/>
  <c r="C90" i="32"/>
  <c r="C91" i="32"/>
  <c r="C92" i="32"/>
  <c r="C93" i="32"/>
  <c r="C94" i="32"/>
  <c r="C95" i="32"/>
  <c r="C96" i="32"/>
  <c r="C97" i="32"/>
  <c r="C98" i="32"/>
  <c r="C99" i="32"/>
  <c r="C100" i="32"/>
  <c r="C101" i="32"/>
  <c r="C102" i="32"/>
  <c r="C103" i="32"/>
  <c r="C104" i="32"/>
  <c r="C105" i="32"/>
  <c r="C106" i="32"/>
  <c r="C107" i="32"/>
  <c r="C108" i="32"/>
  <c r="C109" i="32"/>
  <c r="C110" i="32"/>
  <c r="C111" i="32"/>
  <c r="C112" i="32"/>
  <c r="C113" i="32"/>
  <c r="C114" i="32"/>
  <c r="C115" i="32"/>
  <c r="C116" i="32"/>
  <c r="C117" i="32"/>
  <c r="C118" i="32"/>
  <c r="C119" i="32"/>
  <c r="C120" i="32"/>
  <c r="C121" i="32"/>
  <c r="C122" i="32"/>
  <c r="C123" i="32"/>
  <c r="C124" i="32"/>
  <c r="C125" i="32"/>
  <c r="C126" i="32"/>
  <c r="C127" i="32"/>
  <c r="C128" i="32"/>
  <c r="C129" i="32"/>
  <c r="C130" i="32"/>
  <c r="C131" i="32"/>
  <c r="C132" i="32"/>
  <c r="C133" i="32"/>
  <c r="C134" i="32"/>
  <c r="C135" i="32"/>
  <c r="C136" i="32"/>
  <c r="C137" i="32"/>
  <c r="C138" i="32"/>
  <c r="C139" i="32"/>
  <c r="C140" i="32"/>
  <c r="C141" i="32"/>
  <c r="C142" i="32"/>
  <c r="C143" i="32"/>
  <c r="C144" i="32"/>
  <c r="C145" i="32"/>
  <c r="C146" i="32"/>
  <c r="C147" i="32"/>
  <c r="C148" i="32"/>
  <c r="C149" i="32"/>
  <c r="C150" i="32"/>
  <c r="C151" i="32"/>
  <c r="C152" i="32"/>
  <c r="C153" i="32"/>
  <c r="C154" i="32"/>
  <c r="C155" i="32"/>
  <c r="C156" i="32"/>
  <c r="C157" i="32"/>
  <c r="C158" i="32"/>
  <c r="C159" i="32"/>
  <c r="C160" i="32"/>
  <c r="C161" i="32"/>
  <c r="C162" i="32"/>
  <c r="C163" i="32"/>
  <c r="C164" i="32"/>
  <c r="C165" i="32"/>
  <c r="C166" i="32"/>
  <c r="C167" i="32"/>
  <c r="C168" i="32"/>
  <c r="C169" i="32"/>
  <c r="C170" i="32"/>
  <c r="C171" i="32"/>
  <c r="C172" i="32"/>
  <c r="C173" i="32"/>
  <c r="C174" i="32"/>
  <c r="C175" i="32"/>
  <c r="C176" i="32"/>
  <c r="C177" i="32"/>
  <c r="C178" i="32"/>
  <c r="C179" i="32"/>
  <c r="C180" i="32"/>
  <c r="C181" i="32"/>
  <c r="C182" i="32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D53" i="26"/>
  <c r="M53" i="26" s="1"/>
  <c r="F53" i="26"/>
  <c r="D54" i="26"/>
  <c r="S54" i="26" s="1"/>
  <c r="F54" i="26"/>
  <c r="AP54" i="26"/>
  <c r="AQ54" i="26"/>
  <c r="AT54" i="26"/>
  <c r="AV54" i="26"/>
  <c r="D55" i="26"/>
  <c r="F55" i="26"/>
  <c r="AP55" i="26"/>
  <c r="AQ55" i="26"/>
  <c r="AT55" i="26"/>
  <c r="AV55" i="26"/>
  <c r="D56" i="26"/>
  <c r="Q56" i="26" s="1"/>
  <c r="F56" i="26"/>
  <c r="AP56" i="26"/>
  <c r="AQ56" i="26"/>
  <c r="AT56" i="26"/>
  <c r="AV56" i="26"/>
  <c r="D57" i="26"/>
  <c r="W57" i="26" s="1"/>
  <c r="F57" i="26"/>
  <c r="AP57" i="26"/>
  <c r="AQ57" i="26"/>
  <c r="AT57" i="26"/>
  <c r="AV57" i="26"/>
  <c r="D58" i="26"/>
  <c r="U58" i="26" s="1"/>
  <c r="F58" i="26"/>
  <c r="AP58" i="26"/>
  <c r="AQ58" i="26"/>
  <c r="AT58" i="26"/>
  <c r="AV58" i="26"/>
  <c r="D59" i="26"/>
  <c r="O59" i="26" s="1"/>
  <c r="F59" i="26"/>
  <c r="AP59" i="26"/>
  <c r="AQ59" i="26"/>
  <c r="AT59" i="26"/>
  <c r="AV59" i="26"/>
  <c r="D60" i="26"/>
  <c r="I60" i="26" s="1"/>
  <c r="F60" i="26"/>
  <c r="AP60" i="26"/>
  <c r="AQ60" i="26"/>
  <c r="AT60" i="26"/>
  <c r="AV60" i="26"/>
  <c r="D61" i="26"/>
  <c r="U61" i="26" s="1"/>
  <c r="F61" i="26"/>
  <c r="AP61" i="26"/>
  <c r="AQ61" i="26"/>
  <c r="AT61" i="26"/>
  <c r="AV61" i="26"/>
  <c r="D62" i="26"/>
  <c r="F62" i="26"/>
  <c r="AP62" i="26"/>
  <c r="AQ62" i="26"/>
  <c r="AT62" i="26"/>
  <c r="AV62" i="26"/>
  <c r="D63" i="26"/>
  <c r="S63" i="26" s="1"/>
  <c r="F63" i="26"/>
  <c r="AP63" i="26"/>
  <c r="AQ63" i="26"/>
  <c r="AT63" i="26"/>
  <c r="AV63" i="26"/>
  <c r="D64" i="26"/>
  <c r="Q64" i="26" s="1"/>
  <c r="F64" i="26"/>
  <c r="AP64" i="26"/>
  <c r="AQ64" i="26"/>
  <c r="AT64" i="26"/>
  <c r="AV64" i="26"/>
  <c r="D65" i="26"/>
  <c r="I65" i="26" s="1"/>
  <c r="F65" i="26"/>
  <c r="AP65" i="26"/>
  <c r="AQ65" i="26"/>
  <c r="AT65" i="26"/>
  <c r="AV65" i="26"/>
  <c r="D66" i="26"/>
  <c r="O66" i="26" s="1"/>
  <c r="F66" i="26"/>
  <c r="AP66" i="26"/>
  <c r="AQ66" i="26"/>
  <c r="AT66" i="26"/>
  <c r="AV66" i="26"/>
  <c r="D67" i="26"/>
  <c r="Q67" i="26" s="1"/>
  <c r="F67" i="26"/>
  <c r="AP67" i="26"/>
  <c r="AQ67" i="26"/>
  <c r="AT67" i="26"/>
  <c r="AV67" i="26"/>
  <c r="D68" i="26"/>
  <c r="K68" i="26" s="1"/>
  <c r="F68" i="26"/>
  <c r="AP68" i="26"/>
  <c r="AQ68" i="26"/>
  <c r="AT68" i="26"/>
  <c r="AV68" i="26"/>
  <c r="D69" i="26"/>
  <c r="F69" i="26"/>
  <c r="AP69" i="26"/>
  <c r="AQ69" i="26"/>
  <c r="AT69" i="26"/>
  <c r="AV69" i="26"/>
  <c r="D70" i="26"/>
  <c r="K70" i="26" s="1"/>
  <c r="F70" i="26"/>
  <c r="AP70" i="26"/>
  <c r="AQ70" i="26"/>
  <c r="AT70" i="26"/>
  <c r="AV70" i="26"/>
  <c r="D71" i="26"/>
  <c r="F71" i="26"/>
  <c r="AP71" i="26"/>
  <c r="AQ71" i="26"/>
  <c r="AT71" i="26"/>
  <c r="AV71" i="26"/>
  <c r="D72" i="26"/>
  <c r="Q72" i="26" s="1"/>
  <c r="F72" i="26"/>
  <c r="AP72" i="26"/>
  <c r="AQ72" i="26"/>
  <c r="AT72" i="26"/>
  <c r="AV72" i="26"/>
  <c r="D73" i="26"/>
  <c r="W73" i="26" s="1"/>
  <c r="F73" i="26"/>
  <c r="AP73" i="26"/>
  <c r="AQ73" i="26"/>
  <c r="AT73" i="26"/>
  <c r="AV73" i="26"/>
  <c r="D74" i="26"/>
  <c r="U74" i="26" s="1"/>
  <c r="F74" i="26"/>
  <c r="AP74" i="26"/>
  <c r="AQ74" i="26"/>
  <c r="AT74" i="26"/>
  <c r="AV74" i="26"/>
  <c r="D75" i="26"/>
  <c r="K75" i="26" s="1"/>
  <c r="F75" i="26"/>
  <c r="AP75" i="26"/>
  <c r="AQ75" i="26"/>
  <c r="AT75" i="26"/>
  <c r="AV75" i="26"/>
  <c r="D76" i="26"/>
  <c r="Y76" i="26" s="1"/>
  <c r="F76" i="26"/>
  <c r="AP76" i="26"/>
  <c r="AQ76" i="26"/>
  <c r="AT76" i="26"/>
  <c r="AV76" i="26"/>
  <c r="D77" i="26"/>
  <c r="F77" i="26"/>
  <c r="AP77" i="26"/>
  <c r="AQ77" i="26"/>
  <c r="AT77" i="26"/>
  <c r="AV77" i="26"/>
  <c r="D78" i="26"/>
  <c r="K78" i="26" s="1"/>
  <c r="F78" i="26"/>
  <c r="AP78" i="26"/>
  <c r="AQ78" i="26"/>
  <c r="AT78" i="26"/>
  <c r="AV78" i="26"/>
  <c r="D79" i="26"/>
  <c r="S79" i="26" s="1"/>
  <c r="F79" i="26"/>
  <c r="AP79" i="26"/>
  <c r="AQ79" i="26"/>
  <c r="AT79" i="26"/>
  <c r="AV79" i="26"/>
  <c r="D80" i="26"/>
  <c r="I80" i="26" s="1"/>
  <c r="F80" i="26"/>
  <c r="AP80" i="26"/>
  <c r="AQ80" i="26"/>
  <c r="AT80" i="26"/>
  <c r="AV80" i="26"/>
  <c r="D81" i="26"/>
  <c r="I81" i="26" s="1"/>
  <c r="F81" i="26"/>
  <c r="G81" i="26" s="1"/>
  <c r="AP81" i="26"/>
  <c r="AQ81" i="26"/>
  <c r="AT81" i="26"/>
  <c r="AV81" i="26"/>
  <c r="D82" i="26"/>
  <c r="Q82" i="26" s="1"/>
  <c r="F82" i="26"/>
  <c r="AP82" i="26"/>
  <c r="AQ82" i="26"/>
  <c r="AT82" i="26"/>
  <c r="AV82" i="26"/>
  <c r="D83" i="26"/>
  <c r="Q83" i="26" s="1"/>
  <c r="F83" i="26"/>
  <c r="AP83" i="26"/>
  <c r="AQ83" i="26"/>
  <c r="AT83" i="26"/>
  <c r="AV83" i="26"/>
  <c r="D84" i="26"/>
  <c r="K84" i="26" s="1"/>
  <c r="F84" i="26"/>
  <c r="AP84" i="26"/>
  <c r="AQ84" i="26"/>
  <c r="AT84" i="26"/>
  <c r="AV84" i="26"/>
  <c r="D85" i="26"/>
  <c r="Q85" i="26" s="1"/>
  <c r="F85" i="26"/>
  <c r="AP85" i="26"/>
  <c r="AQ85" i="26"/>
  <c r="AT85" i="26"/>
  <c r="AV85" i="26"/>
  <c r="D86" i="26"/>
  <c r="F86" i="26"/>
  <c r="AP86" i="26"/>
  <c r="AQ86" i="26"/>
  <c r="AT86" i="26"/>
  <c r="AV86" i="26"/>
  <c r="D87" i="26"/>
  <c r="S87" i="26" s="1"/>
  <c r="F87" i="26"/>
  <c r="AP87" i="26"/>
  <c r="AQ87" i="26"/>
  <c r="AT87" i="26"/>
  <c r="AV87" i="26"/>
  <c r="D88" i="26"/>
  <c r="Q88" i="26" s="1"/>
  <c r="F88" i="26"/>
  <c r="AP88" i="26"/>
  <c r="AQ88" i="26"/>
  <c r="AT88" i="26"/>
  <c r="AV88" i="26"/>
  <c r="D89" i="26"/>
  <c r="I89" i="26" s="1"/>
  <c r="F89" i="26"/>
  <c r="AP89" i="26"/>
  <c r="AQ89" i="26"/>
  <c r="AT89" i="26"/>
  <c r="AV89" i="26"/>
  <c r="D90" i="26"/>
  <c r="U90" i="26" s="1"/>
  <c r="F90" i="26"/>
  <c r="AP90" i="26"/>
  <c r="AQ90" i="26"/>
  <c r="AT90" i="26"/>
  <c r="AV90" i="26"/>
  <c r="D91" i="26"/>
  <c r="O91" i="26" s="1"/>
  <c r="F91" i="26"/>
  <c r="AP91" i="26"/>
  <c r="AQ91" i="26"/>
  <c r="AT91" i="26"/>
  <c r="AV91" i="26"/>
  <c r="D92" i="26"/>
  <c r="Q92" i="26" s="1"/>
  <c r="F92" i="26"/>
  <c r="AP92" i="26"/>
  <c r="AQ92" i="26"/>
  <c r="AT92" i="26"/>
  <c r="AV92" i="26"/>
  <c r="D93" i="26"/>
  <c r="S93" i="26" s="1"/>
  <c r="F93" i="26"/>
  <c r="AP93" i="26"/>
  <c r="AQ93" i="26"/>
  <c r="AT93" i="26"/>
  <c r="AV93" i="26"/>
  <c r="D94" i="26"/>
  <c r="U94" i="26" s="1"/>
  <c r="F94" i="26"/>
  <c r="AP94" i="26"/>
  <c r="AQ94" i="26"/>
  <c r="AT94" i="26"/>
  <c r="AV94" i="26"/>
  <c r="D95" i="26"/>
  <c r="O95" i="26" s="1"/>
  <c r="F95" i="26"/>
  <c r="AP95" i="26"/>
  <c r="AQ95" i="26"/>
  <c r="AT95" i="26"/>
  <c r="AV95" i="26"/>
  <c r="D96" i="26"/>
  <c r="K96" i="26" s="1"/>
  <c r="F96" i="26"/>
  <c r="AP96" i="26"/>
  <c r="AQ96" i="26"/>
  <c r="AT96" i="26"/>
  <c r="AV96" i="26"/>
  <c r="D97" i="26"/>
  <c r="S97" i="26" s="1"/>
  <c r="F97" i="26"/>
  <c r="AP97" i="26"/>
  <c r="AQ97" i="26"/>
  <c r="AT97" i="26"/>
  <c r="AV97" i="26"/>
  <c r="D98" i="26"/>
  <c r="U98" i="26" s="1"/>
  <c r="F98" i="26"/>
  <c r="AP98" i="26"/>
  <c r="AQ98" i="26"/>
  <c r="AT98" i="26"/>
  <c r="AV98" i="26"/>
  <c r="D99" i="26"/>
  <c r="O99" i="26" s="1"/>
  <c r="F99" i="26"/>
  <c r="AP99" i="26"/>
  <c r="AQ99" i="26"/>
  <c r="AT99" i="26"/>
  <c r="AV99" i="26"/>
  <c r="D100" i="26"/>
  <c r="K100" i="26" s="1"/>
  <c r="F100" i="26"/>
  <c r="AP100" i="26"/>
  <c r="AQ100" i="26"/>
  <c r="AT100" i="26"/>
  <c r="AV100" i="26"/>
  <c r="D101" i="26"/>
  <c r="Q101" i="26" s="1"/>
  <c r="F101" i="26"/>
  <c r="AP101" i="26"/>
  <c r="AQ101" i="26"/>
  <c r="AT101" i="26"/>
  <c r="AV101" i="26"/>
  <c r="D102" i="26"/>
  <c r="K102" i="26" s="1"/>
  <c r="F102" i="26"/>
  <c r="AP102" i="26"/>
  <c r="AQ102" i="26"/>
  <c r="AT102" i="26"/>
  <c r="AV102" i="26"/>
  <c r="D103" i="26"/>
  <c r="S103" i="26" s="1"/>
  <c r="F103" i="26"/>
  <c r="AP103" i="26"/>
  <c r="AQ103" i="26"/>
  <c r="AT103" i="26"/>
  <c r="AV103" i="26"/>
  <c r="D104" i="26"/>
  <c r="U104" i="26" s="1"/>
  <c r="F104" i="26"/>
  <c r="AP104" i="26"/>
  <c r="AQ104" i="26"/>
  <c r="AT104" i="26"/>
  <c r="AV104" i="26"/>
  <c r="D105" i="26"/>
  <c r="S105" i="26" s="1"/>
  <c r="F105" i="26"/>
  <c r="AP105" i="26"/>
  <c r="AQ105" i="26"/>
  <c r="AT105" i="26"/>
  <c r="AV105" i="26"/>
  <c r="D106" i="26"/>
  <c r="O106" i="26" s="1"/>
  <c r="F106" i="26"/>
  <c r="AP106" i="26"/>
  <c r="AQ106" i="26"/>
  <c r="AT106" i="26"/>
  <c r="AV106" i="26"/>
  <c r="D107" i="26"/>
  <c r="Q107" i="26" s="1"/>
  <c r="F107" i="26"/>
  <c r="AP107" i="26"/>
  <c r="AQ107" i="26"/>
  <c r="AT107" i="26"/>
  <c r="AV107" i="26"/>
  <c r="D108" i="26"/>
  <c r="K108" i="26" s="1"/>
  <c r="F108" i="26"/>
  <c r="AP108" i="26"/>
  <c r="AQ108" i="26"/>
  <c r="AT108" i="26"/>
  <c r="AV108" i="26"/>
  <c r="D109" i="26"/>
  <c r="U109" i="26" s="1"/>
  <c r="F109" i="26"/>
  <c r="AP109" i="26"/>
  <c r="AQ109" i="26"/>
  <c r="AT109" i="26"/>
  <c r="AV109" i="26"/>
  <c r="D110" i="26"/>
  <c r="K110" i="26" s="1"/>
  <c r="F110" i="26"/>
  <c r="AP110" i="26"/>
  <c r="AQ110" i="26"/>
  <c r="AT110" i="26"/>
  <c r="AV110" i="26"/>
  <c r="D111" i="26"/>
  <c r="F111" i="26"/>
  <c r="AP111" i="26"/>
  <c r="AQ111" i="26"/>
  <c r="AT111" i="26"/>
  <c r="AV111" i="26"/>
  <c r="D112" i="26"/>
  <c r="M112" i="26" s="1"/>
  <c r="F112" i="26"/>
  <c r="AP112" i="26"/>
  <c r="AQ112" i="26"/>
  <c r="AT112" i="26"/>
  <c r="AV112" i="26"/>
  <c r="D113" i="26"/>
  <c r="W113" i="26" s="1"/>
  <c r="F113" i="26"/>
  <c r="AP113" i="26"/>
  <c r="AQ113" i="26"/>
  <c r="AT113" i="26"/>
  <c r="AV113" i="26"/>
  <c r="D114" i="26"/>
  <c r="W114" i="26" s="1"/>
  <c r="F114" i="26"/>
  <c r="AP114" i="26"/>
  <c r="AQ114" i="26"/>
  <c r="AT114" i="26"/>
  <c r="AV114" i="26"/>
  <c r="D115" i="26"/>
  <c r="O115" i="26" s="1"/>
  <c r="F115" i="26"/>
  <c r="AP115" i="26"/>
  <c r="AQ115" i="26"/>
  <c r="AT115" i="26"/>
  <c r="AV115" i="26"/>
  <c r="D116" i="26"/>
  <c r="W116" i="26" s="1"/>
  <c r="F116" i="26"/>
  <c r="AP116" i="26"/>
  <c r="AQ116" i="26"/>
  <c r="AT116" i="26"/>
  <c r="AV116" i="26"/>
  <c r="D117" i="26"/>
  <c r="F117" i="26"/>
  <c r="AP117" i="26"/>
  <c r="AQ117" i="26"/>
  <c r="AT117" i="26"/>
  <c r="AV117" i="26"/>
  <c r="D118" i="26"/>
  <c r="Q118" i="26" s="1"/>
  <c r="F118" i="26"/>
  <c r="AP118" i="26"/>
  <c r="AQ118" i="26"/>
  <c r="AT118" i="26"/>
  <c r="AV118" i="26"/>
  <c r="D119" i="26"/>
  <c r="Y119" i="26" s="1"/>
  <c r="F119" i="26"/>
  <c r="AP119" i="26"/>
  <c r="AQ119" i="26"/>
  <c r="AT119" i="26"/>
  <c r="AV119" i="26"/>
  <c r="D120" i="26"/>
  <c r="S120" i="26" s="1"/>
  <c r="F120" i="26"/>
  <c r="AP120" i="26"/>
  <c r="AQ120" i="26"/>
  <c r="AT120" i="26"/>
  <c r="AV120" i="26"/>
  <c r="D121" i="26"/>
  <c r="W121" i="26" s="1"/>
  <c r="F121" i="26"/>
  <c r="AP121" i="26"/>
  <c r="AQ121" i="26"/>
  <c r="AT121" i="26"/>
  <c r="AV121" i="26"/>
  <c r="D122" i="26"/>
  <c r="W122" i="26" s="1"/>
  <c r="F122" i="26"/>
  <c r="AP122" i="26"/>
  <c r="AQ122" i="26"/>
  <c r="AT122" i="26"/>
  <c r="AV122" i="26"/>
  <c r="D123" i="26"/>
  <c r="I123" i="26" s="1"/>
  <c r="F123" i="26"/>
  <c r="AP123" i="26"/>
  <c r="AQ123" i="26"/>
  <c r="AT123" i="26"/>
  <c r="AV123" i="26"/>
  <c r="D124" i="26"/>
  <c r="M124" i="26" s="1"/>
  <c r="F124" i="26"/>
  <c r="AP124" i="26"/>
  <c r="AQ124" i="26"/>
  <c r="AT124" i="26"/>
  <c r="AV124" i="26"/>
  <c r="D125" i="26"/>
  <c r="K125" i="26" s="1"/>
  <c r="F125" i="26"/>
  <c r="AP125" i="26"/>
  <c r="AQ125" i="26"/>
  <c r="AT125" i="26"/>
  <c r="AV125" i="26"/>
  <c r="D126" i="26"/>
  <c r="Q126" i="26" s="1"/>
  <c r="F126" i="26"/>
  <c r="AP126" i="26"/>
  <c r="AQ126" i="26"/>
  <c r="AT126" i="26"/>
  <c r="AV126" i="26"/>
  <c r="D127" i="26"/>
  <c r="O127" i="26" s="1"/>
  <c r="F127" i="26"/>
  <c r="AP127" i="26"/>
  <c r="AQ127" i="26"/>
  <c r="AT127" i="26"/>
  <c r="AV127" i="26"/>
  <c r="D128" i="26"/>
  <c r="I128" i="26" s="1"/>
  <c r="F128" i="26"/>
  <c r="AP128" i="26"/>
  <c r="AQ128" i="26"/>
  <c r="AT128" i="26"/>
  <c r="AV128" i="26"/>
  <c r="D129" i="26"/>
  <c r="F129" i="26"/>
  <c r="AP129" i="26"/>
  <c r="AQ129" i="26"/>
  <c r="AT129" i="26"/>
  <c r="AV129" i="26"/>
  <c r="D130" i="26"/>
  <c r="W130" i="26" s="1"/>
  <c r="F130" i="26"/>
  <c r="AP130" i="26"/>
  <c r="AQ130" i="26"/>
  <c r="AT130" i="26"/>
  <c r="AV130" i="26"/>
  <c r="D131" i="26"/>
  <c r="I131" i="26" s="1"/>
  <c r="F131" i="26"/>
  <c r="AP131" i="26"/>
  <c r="AQ131" i="26"/>
  <c r="AT131" i="26"/>
  <c r="AV131" i="26"/>
  <c r="D132" i="26"/>
  <c r="W132" i="26" s="1"/>
  <c r="F132" i="26"/>
  <c r="AP132" i="26"/>
  <c r="AQ132" i="26"/>
  <c r="AT132" i="26"/>
  <c r="AV132" i="26"/>
  <c r="D133" i="26"/>
  <c r="K133" i="26" s="1"/>
  <c r="F133" i="26"/>
  <c r="AP133" i="26"/>
  <c r="AQ133" i="26"/>
  <c r="AT133" i="26"/>
  <c r="AV133" i="26"/>
  <c r="D134" i="26"/>
  <c r="Y134" i="26" s="1"/>
  <c r="F134" i="26"/>
  <c r="AP134" i="26"/>
  <c r="AQ134" i="26"/>
  <c r="AT134" i="26"/>
  <c r="AV134" i="26"/>
  <c r="D135" i="26"/>
  <c r="F135" i="26"/>
  <c r="AP135" i="26"/>
  <c r="AQ135" i="26"/>
  <c r="AT135" i="26"/>
  <c r="AV135" i="26"/>
  <c r="D136" i="26"/>
  <c r="W136" i="26" s="1"/>
  <c r="F136" i="26"/>
  <c r="AP136" i="26"/>
  <c r="AQ136" i="26"/>
  <c r="AT136" i="26"/>
  <c r="AV136" i="26"/>
  <c r="D137" i="26"/>
  <c r="I137" i="26" s="1"/>
  <c r="F137" i="26"/>
  <c r="AP137" i="26"/>
  <c r="AQ137" i="26"/>
  <c r="AT137" i="26"/>
  <c r="AV137" i="26"/>
  <c r="D138" i="26"/>
  <c r="F138" i="26"/>
  <c r="AP138" i="26"/>
  <c r="AQ138" i="26"/>
  <c r="AT138" i="26"/>
  <c r="AV138" i="26"/>
  <c r="D139" i="26"/>
  <c r="I139" i="26" s="1"/>
  <c r="F139" i="26"/>
  <c r="AP139" i="26"/>
  <c r="AQ139" i="26"/>
  <c r="AT139" i="26"/>
  <c r="AV139" i="26"/>
  <c r="D140" i="26"/>
  <c r="M140" i="26" s="1"/>
  <c r="F140" i="26"/>
  <c r="AP140" i="26"/>
  <c r="AQ140" i="26"/>
  <c r="AT140" i="26"/>
  <c r="AV140" i="26"/>
  <c r="D141" i="26"/>
  <c r="Y141" i="26" s="1"/>
  <c r="F141" i="26"/>
  <c r="AP141" i="26"/>
  <c r="AQ141" i="26"/>
  <c r="AT141" i="26"/>
  <c r="AV141" i="26"/>
  <c r="D142" i="26"/>
  <c r="Y142" i="26" s="1"/>
  <c r="F142" i="26"/>
  <c r="AP142" i="26"/>
  <c r="AQ142" i="26"/>
  <c r="AT142" i="26"/>
  <c r="AV142" i="26"/>
  <c r="D143" i="26"/>
  <c r="Y143" i="26" s="1"/>
  <c r="F143" i="26"/>
  <c r="AP143" i="26"/>
  <c r="AQ143" i="26"/>
  <c r="AT143" i="26"/>
  <c r="AV143" i="26"/>
  <c r="D144" i="26"/>
  <c r="S144" i="26" s="1"/>
  <c r="F144" i="26"/>
  <c r="AP144" i="26"/>
  <c r="AQ144" i="26"/>
  <c r="AT144" i="26"/>
  <c r="AV144" i="26"/>
  <c r="D145" i="26"/>
  <c r="Y145" i="26" s="1"/>
  <c r="F145" i="26"/>
  <c r="AP145" i="26"/>
  <c r="AQ145" i="26"/>
  <c r="AT145" i="26"/>
  <c r="AV145" i="26"/>
  <c r="D146" i="26"/>
  <c r="U146" i="26" s="1"/>
  <c r="F146" i="26"/>
  <c r="AP146" i="26"/>
  <c r="AQ146" i="26"/>
  <c r="AT146" i="26"/>
  <c r="AV146" i="26"/>
  <c r="D147" i="26"/>
  <c r="I147" i="26" s="1"/>
  <c r="F147" i="26"/>
  <c r="AP147" i="26"/>
  <c r="AQ147" i="26"/>
  <c r="AT147" i="26"/>
  <c r="AV147" i="26"/>
  <c r="D148" i="26"/>
  <c r="U148" i="26" s="1"/>
  <c r="F148" i="26"/>
  <c r="AP148" i="26"/>
  <c r="AQ148" i="26"/>
  <c r="AT148" i="26"/>
  <c r="AV148" i="26"/>
  <c r="D149" i="26"/>
  <c r="F149" i="26"/>
  <c r="AP149" i="26"/>
  <c r="AQ149" i="26"/>
  <c r="AT149" i="26"/>
  <c r="AV149" i="26"/>
  <c r="D150" i="26"/>
  <c r="U150" i="26" s="1"/>
  <c r="F150" i="26"/>
  <c r="AP150" i="26"/>
  <c r="AQ150" i="26"/>
  <c r="AT150" i="26"/>
  <c r="AV150" i="26"/>
  <c r="D151" i="26"/>
  <c r="F151" i="26"/>
  <c r="AP151" i="26"/>
  <c r="AQ151" i="26"/>
  <c r="AT151" i="26"/>
  <c r="AV151" i="26"/>
  <c r="D152" i="26"/>
  <c r="S152" i="26" s="1"/>
  <c r="F152" i="26"/>
  <c r="AP152" i="26"/>
  <c r="AQ152" i="26"/>
  <c r="AT152" i="26"/>
  <c r="AV152" i="26"/>
  <c r="D153" i="26"/>
  <c r="Q153" i="26" s="1"/>
  <c r="F153" i="26"/>
  <c r="AP153" i="26"/>
  <c r="AQ153" i="26"/>
  <c r="AT153" i="26"/>
  <c r="AV153" i="26"/>
  <c r="D154" i="26"/>
  <c r="S154" i="26" s="1"/>
  <c r="F154" i="26"/>
  <c r="AP154" i="26"/>
  <c r="AQ154" i="26"/>
  <c r="AT154" i="26"/>
  <c r="AV154" i="26"/>
  <c r="D155" i="26"/>
  <c r="I155" i="26" s="1"/>
  <c r="F155" i="26"/>
  <c r="AP155" i="26"/>
  <c r="AQ155" i="26"/>
  <c r="AT155" i="26"/>
  <c r="AV155" i="26"/>
  <c r="D156" i="26"/>
  <c r="AA156" i="26" s="1"/>
  <c r="F156" i="26"/>
  <c r="AP156" i="26"/>
  <c r="AQ156" i="26"/>
  <c r="AT156" i="26"/>
  <c r="AV156" i="26"/>
  <c r="D157" i="26"/>
  <c r="K157" i="26" s="1"/>
  <c r="F157" i="26"/>
  <c r="AP157" i="26"/>
  <c r="AQ157" i="26"/>
  <c r="AT157" i="26"/>
  <c r="AV157" i="26"/>
  <c r="D158" i="26"/>
  <c r="F158" i="26"/>
  <c r="AP158" i="26"/>
  <c r="AQ158" i="26"/>
  <c r="AT158" i="26"/>
  <c r="AV158" i="26"/>
  <c r="D159" i="26"/>
  <c r="O159" i="26" s="1"/>
  <c r="F159" i="26"/>
  <c r="AP159" i="26"/>
  <c r="AQ159" i="26"/>
  <c r="AT159" i="26"/>
  <c r="AV159" i="26"/>
  <c r="D160" i="26"/>
  <c r="O160" i="26" s="1"/>
  <c r="F160" i="26"/>
  <c r="AP160" i="26"/>
  <c r="AQ160" i="26"/>
  <c r="AT160" i="26"/>
  <c r="AV160" i="26"/>
  <c r="D161" i="26"/>
  <c r="W161" i="26" s="1"/>
  <c r="F161" i="26"/>
  <c r="AP161" i="26"/>
  <c r="AQ161" i="26"/>
  <c r="AT161" i="26"/>
  <c r="AV161" i="26"/>
  <c r="D162" i="26"/>
  <c r="F162" i="26"/>
  <c r="AP162" i="26"/>
  <c r="AQ162" i="26"/>
  <c r="AT162" i="26"/>
  <c r="AV162" i="26"/>
  <c r="D163" i="26"/>
  <c r="I163" i="26" s="1"/>
  <c r="F163" i="26"/>
  <c r="AP163" i="26"/>
  <c r="AQ163" i="26"/>
  <c r="AT163" i="26"/>
  <c r="AV163" i="26"/>
  <c r="D164" i="26"/>
  <c r="K164" i="26" s="1"/>
  <c r="F164" i="26"/>
  <c r="AP164" i="26"/>
  <c r="AQ164" i="26"/>
  <c r="AT164" i="26"/>
  <c r="AV164" i="26"/>
  <c r="D165" i="26"/>
  <c r="K165" i="26" s="1"/>
  <c r="F165" i="26"/>
  <c r="AP165" i="26"/>
  <c r="AQ165" i="26"/>
  <c r="AT165" i="26"/>
  <c r="AV165" i="26"/>
  <c r="D166" i="26"/>
  <c r="O166" i="26" s="1"/>
  <c r="F166" i="26"/>
  <c r="AP166" i="26"/>
  <c r="AQ166" i="26"/>
  <c r="AT166" i="26"/>
  <c r="AV166" i="26"/>
  <c r="D167" i="26"/>
  <c r="U167" i="26" s="1"/>
  <c r="F167" i="26"/>
  <c r="AP167" i="26"/>
  <c r="AQ167" i="26"/>
  <c r="AT167" i="26"/>
  <c r="AV167" i="26"/>
  <c r="D168" i="26"/>
  <c r="K168" i="26" s="1"/>
  <c r="F168" i="26"/>
  <c r="AP168" i="26"/>
  <c r="AQ168" i="26"/>
  <c r="AT168" i="26"/>
  <c r="AV168" i="26"/>
  <c r="D169" i="26"/>
  <c r="W169" i="26" s="1"/>
  <c r="F169" i="26"/>
  <c r="AP169" i="26"/>
  <c r="AQ169" i="26"/>
  <c r="AT169" i="26"/>
  <c r="AV169" i="26"/>
  <c r="D170" i="26"/>
  <c r="U170" i="26" s="1"/>
  <c r="F170" i="26"/>
  <c r="AP170" i="26"/>
  <c r="AQ170" i="26"/>
  <c r="AT170" i="26"/>
  <c r="AV170" i="26"/>
  <c r="D171" i="26"/>
  <c r="F171" i="26"/>
  <c r="AP171" i="26"/>
  <c r="AQ171" i="26"/>
  <c r="AT171" i="26"/>
  <c r="AV171" i="26"/>
  <c r="D172" i="26"/>
  <c r="K172" i="26" s="1"/>
  <c r="F172" i="26"/>
  <c r="AP172" i="26"/>
  <c r="AQ172" i="26"/>
  <c r="AT172" i="26"/>
  <c r="AV172" i="26"/>
  <c r="D173" i="26"/>
  <c r="F173" i="26"/>
  <c r="AP173" i="26"/>
  <c r="AQ173" i="26"/>
  <c r="AT173" i="26"/>
  <c r="AV173" i="26"/>
  <c r="D174" i="26"/>
  <c r="F174" i="26"/>
  <c r="AP174" i="26"/>
  <c r="AQ174" i="26"/>
  <c r="AT174" i="26"/>
  <c r="AV174" i="26"/>
  <c r="D175" i="26"/>
  <c r="Y175" i="26" s="1"/>
  <c r="F175" i="26"/>
  <c r="AP175" i="26"/>
  <c r="AQ175" i="26"/>
  <c r="AT175" i="26"/>
  <c r="AV175" i="26"/>
  <c r="D176" i="26"/>
  <c r="K176" i="26" s="1"/>
  <c r="F176" i="26"/>
  <c r="AP176" i="26"/>
  <c r="AQ176" i="26"/>
  <c r="AT176" i="26"/>
  <c r="AV176" i="26"/>
  <c r="D177" i="26"/>
  <c r="F177" i="26"/>
  <c r="AP177" i="26"/>
  <c r="AQ177" i="26"/>
  <c r="AT177" i="26"/>
  <c r="AV177" i="26"/>
  <c r="D178" i="26"/>
  <c r="U178" i="26" s="1"/>
  <c r="F178" i="26"/>
  <c r="AP178" i="26"/>
  <c r="AQ178" i="26"/>
  <c r="AT178" i="26"/>
  <c r="AV178" i="26"/>
  <c r="D179" i="26"/>
  <c r="Q179" i="26" s="1"/>
  <c r="F179" i="26"/>
  <c r="AP179" i="26"/>
  <c r="AQ179" i="26"/>
  <c r="AT179" i="26"/>
  <c r="AV179" i="26"/>
  <c r="D180" i="26"/>
  <c r="K180" i="26" s="1"/>
  <c r="F180" i="26"/>
  <c r="AP180" i="26"/>
  <c r="AQ180" i="26"/>
  <c r="AT180" i="26"/>
  <c r="AV180" i="26"/>
  <c r="D181" i="26"/>
  <c r="S181" i="26" s="1"/>
  <c r="F181" i="26"/>
  <c r="AP181" i="26"/>
  <c r="AQ181" i="26"/>
  <c r="AT181" i="26"/>
  <c r="AV181" i="26"/>
  <c r="D182" i="26"/>
  <c r="F182" i="26"/>
  <c r="AP182" i="26"/>
  <c r="AQ182" i="26"/>
  <c r="AT182" i="26"/>
  <c r="AV182" i="26"/>
  <c r="D183" i="26"/>
  <c r="U183" i="26" s="1"/>
  <c r="F183" i="26"/>
  <c r="AP183" i="26"/>
  <c r="AQ183" i="26"/>
  <c r="AT183" i="26"/>
  <c r="AV183" i="26"/>
  <c r="D184" i="26"/>
  <c r="F184" i="26"/>
  <c r="AP184" i="26"/>
  <c r="AQ184" i="26"/>
  <c r="AT184" i="26"/>
  <c r="AV184" i="26"/>
  <c r="D185" i="26"/>
  <c r="U185" i="26" s="1"/>
  <c r="F185" i="26"/>
  <c r="AP185" i="26"/>
  <c r="AQ185" i="26"/>
  <c r="AT185" i="26"/>
  <c r="AV185" i="26"/>
  <c r="D186" i="26"/>
  <c r="U186" i="26" s="1"/>
  <c r="F186" i="26"/>
  <c r="AP186" i="26"/>
  <c r="AQ186" i="26"/>
  <c r="AT186" i="26"/>
  <c r="AV186" i="26"/>
  <c r="D187" i="26"/>
  <c r="S187" i="26" s="1"/>
  <c r="F187" i="26"/>
  <c r="AP187" i="26"/>
  <c r="AQ187" i="26"/>
  <c r="AT187" i="26"/>
  <c r="AV187" i="26"/>
  <c r="D188" i="26"/>
  <c r="S188" i="26" s="1"/>
  <c r="F188" i="26"/>
  <c r="AP188" i="26"/>
  <c r="AQ188" i="26"/>
  <c r="AT188" i="26"/>
  <c r="AV188" i="26"/>
  <c r="D189" i="26"/>
  <c r="Q189" i="26" s="1"/>
  <c r="F189" i="26"/>
  <c r="AP189" i="26"/>
  <c r="AQ189" i="26"/>
  <c r="AT189" i="26"/>
  <c r="AV189" i="26"/>
  <c r="D190" i="26"/>
  <c r="S190" i="26" s="1"/>
  <c r="F190" i="26"/>
  <c r="AP190" i="26"/>
  <c r="AQ190" i="26"/>
  <c r="AT190" i="26"/>
  <c r="AV190" i="26"/>
  <c r="D191" i="26"/>
  <c r="U191" i="26" s="1"/>
  <c r="F191" i="26"/>
  <c r="AP191" i="26"/>
  <c r="AQ191" i="26"/>
  <c r="AT191" i="26"/>
  <c r="AV191" i="26"/>
  <c r="D192" i="26"/>
  <c r="AA192" i="26" s="1"/>
  <c r="F192" i="26"/>
  <c r="AP192" i="26"/>
  <c r="AQ192" i="26"/>
  <c r="AT192" i="26"/>
  <c r="AV192" i="26"/>
  <c r="D193" i="26"/>
  <c r="W193" i="26" s="1"/>
  <c r="F193" i="26"/>
  <c r="AP193" i="26"/>
  <c r="AQ193" i="26"/>
  <c r="AT193" i="26"/>
  <c r="AV193" i="26"/>
  <c r="D194" i="26"/>
  <c r="K194" i="26" s="1"/>
  <c r="F194" i="26"/>
  <c r="AP194" i="26"/>
  <c r="AQ194" i="26"/>
  <c r="AT194" i="26"/>
  <c r="AV194" i="26"/>
  <c r="D195" i="26"/>
  <c r="F195" i="26"/>
  <c r="AP195" i="26"/>
  <c r="AQ195" i="26"/>
  <c r="AT195" i="26"/>
  <c r="AV195" i="26"/>
  <c r="D196" i="26"/>
  <c r="F196" i="26"/>
  <c r="AP196" i="26"/>
  <c r="AQ196" i="26"/>
  <c r="AT196" i="26"/>
  <c r="AV196" i="26"/>
  <c r="D197" i="26"/>
  <c r="M197" i="26" s="1"/>
  <c r="F197" i="26"/>
  <c r="AP197" i="26"/>
  <c r="AQ197" i="26"/>
  <c r="AT197" i="26"/>
  <c r="AV197" i="26"/>
  <c r="D198" i="26"/>
  <c r="M198" i="26" s="1"/>
  <c r="F198" i="26"/>
  <c r="AP198" i="26"/>
  <c r="AQ198" i="26"/>
  <c r="AT198" i="26"/>
  <c r="AV198" i="26"/>
  <c r="D199" i="26"/>
  <c r="U199" i="26" s="1"/>
  <c r="F199" i="26"/>
  <c r="G199" i="26" s="1"/>
  <c r="AP199" i="26"/>
  <c r="AQ199" i="26"/>
  <c r="AT199" i="26"/>
  <c r="AV199" i="26"/>
  <c r="D200" i="26"/>
  <c r="U200" i="26" s="1"/>
  <c r="F200" i="26"/>
  <c r="AP200" i="26"/>
  <c r="AQ200" i="26"/>
  <c r="AT200" i="26"/>
  <c r="AV200" i="26"/>
  <c r="D201" i="26"/>
  <c r="U201" i="26" s="1"/>
  <c r="F201" i="26"/>
  <c r="AP201" i="26"/>
  <c r="AQ201" i="26"/>
  <c r="AT201" i="26"/>
  <c r="AV201" i="26"/>
  <c r="D202" i="26"/>
  <c r="O202" i="26" s="1"/>
  <c r="F202" i="26"/>
  <c r="AP202" i="26"/>
  <c r="AQ202" i="26"/>
  <c r="AT202" i="26"/>
  <c r="AV202" i="26"/>
  <c r="D203" i="26"/>
  <c r="S203" i="26" s="1"/>
  <c r="F203" i="26"/>
  <c r="AP203" i="26"/>
  <c r="AQ203" i="26"/>
  <c r="AT203" i="26"/>
  <c r="AV203" i="26"/>
  <c r="D204" i="26"/>
  <c r="U204" i="26" s="1"/>
  <c r="F204" i="26"/>
  <c r="AP204" i="26"/>
  <c r="AQ204" i="26"/>
  <c r="AT204" i="26"/>
  <c r="AV204" i="26"/>
  <c r="D205" i="26"/>
  <c r="M205" i="26" s="1"/>
  <c r="F205" i="26"/>
  <c r="AP205" i="26"/>
  <c r="AQ205" i="26"/>
  <c r="AT205" i="26"/>
  <c r="AV205" i="26"/>
  <c r="D206" i="26"/>
  <c r="W206" i="26" s="1"/>
  <c r="F206" i="26"/>
  <c r="AP206" i="26"/>
  <c r="AQ206" i="26"/>
  <c r="AT206" i="26"/>
  <c r="AV206" i="26"/>
  <c r="D207" i="26"/>
  <c r="Q207" i="26" s="1"/>
  <c r="F207" i="26"/>
  <c r="AP207" i="26"/>
  <c r="AQ207" i="26"/>
  <c r="AT207" i="26"/>
  <c r="D208" i="26"/>
  <c r="S208" i="26" s="1"/>
  <c r="F208" i="26"/>
  <c r="AP208" i="26"/>
  <c r="AQ208" i="26"/>
  <c r="AT208" i="26"/>
  <c r="AV208" i="26"/>
  <c r="D209" i="26"/>
  <c r="U209" i="26" s="1"/>
  <c r="F209" i="26"/>
  <c r="AP209" i="26"/>
  <c r="AQ209" i="26"/>
  <c r="AT209" i="26"/>
  <c r="AV209" i="26"/>
  <c r="D210" i="26"/>
  <c r="O210" i="26" s="1"/>
  <c r="F210" i="26"/>
  <c r="AP210" i="26"/>
  <c r="AQ210" i="26"/>
  <c r="AT210" i="26"/>
  <c r="AV210" i="26"/>
  <c r="D211" i="26"/>
  <c r="Q211" i="26" s="1"/>
  <c r="F211" i="26"/>
  <c r="AP211" i="26"/>
  <c r="AQ211" i="26"/>
  <c r="AT211" i="26"/>
  <c r="AV211" i="26"/>
  <c r="D212" i="26"/>
  <c r="U212" i="26" s="1"/>
  <c r="F212" i="26"/>
  <c r="AP212" i="26"/>
  <c r="AQ212" i="26"/>
  <c r="AT212" i="26"/>
  <c r="AV212" i="26"/>
  <c r="D213" i="26"/>
  <c r="M213" i="26" s="1"/>
  <c r="F213" i="26"/>
  <c r="AP213" i="26"/>
  <c r="AQ213" i="26"/>
  <c r="AT213" i="26"/>
  <c r="AV213" i="26"/>
  <c r="D214" i="26"/>
  <c r="W214" i="26" s="1"/>
  <c r="F214" i="26"/>
  <c r="AP214" i="26"/>
  <c r="AQ214" i="26"/>
  <c r="AT214" i="26"/>
  <c r="AV214" i="26"/>
  <c r="D215" i="26"/>
  <c r="Q215" i="26" s="1"/>
  <c r="F215" i="26"/>
  <c r="AP215" i="26"/>
  <c r="AQ215" i="26"/>
  <c r="AT215" i="26"/>
  <c r="AV215" i="26"/>
  <c r="D216" i="26"/>
  <c r="F216" i="26"/>
  <c r="AP216" i="26"/>
  <c r="AQ216" i="26"/>
  <c r="AT216" i="26"/>
  <c r="AV216" i="26"/>
  <c r="D217" i="26"/>
  <c r="U217" i="26" s="1"/>
  <c r="F217" i="26"/>
  <c r="AP217" i="26"/>
  <c r="AQ217" i="26"/>
  <c r="AT217" i="26"/>
  <c r="AV217" i="26"/>
  <c r="D218" i="26"/>
  <c r="O218" i="26" s="1"/>
  <c r="F218" i="26"/>
  <c r="AP218" i="26"/>
  <c r="AQ218" i="26"/>
  <c r="AT218" i="26"/>
  <c r="AV218" i="26"/>
  <c r="D219" i="26"/>
  <c r="F219" i="26"/>
  <c r="AP219" i="26"/>
  <c r="AQ219" i="26"/>
  <c r="AT219" i="26"/>
  <c r="AV219" i="26"/>
  <c r="D220" i="26"/>
  <c r="U220" i="26" s="1"/>
  <c r="F220" i="26"/>
  <c r="AP220" i="26"/>
  <c r="AQ220" i="26"/>
  <c r="AT220" i="26"/>
  <c r="AV220" i="26"/>
  <c r="D221" i="26"/>
  <c r="M221" i="26" s="1"/>
  <c r="F221" i="26"/>
  <c r="AP221" i="26"/>
  <c r="AQ221" i="26"/>
  <c r="AT221" i="26"/>
  <c r="AV221" i="26"/>
  <c r="D222" i="26"/>
  <c r="W222" i="26" s="1"/>
  <c r="F222" i="26"/>
  <c r="AP222" i="26"/>
  <c r="AQ222" i="26"/>
  <c r="AT222" i="26"/>
  <c r="AV222" i="26"/>
  <c r="D223" i="26"/>
  <c r="Q223" i="26" s="1"/>
  <c r="F223" i="26"/>
  <c r="AP223" i="26"/>
  <c r="AQ223" i="26"/>
  <c r="AT223" i="26"/>
  <c r="AV223" i="26"/>
  <c r="D224" i="26"/>
  <c r="U224" i="26" s="1"/>
  <c r="F224" i="26"/>
  <c r="AP224" i="26"/>
  <c r="AQ224" i="26"/>
  <c r="AT224" i="26"/>
  <c r="AV224" i="26"/>
  <c r="D225" i="26"/>
  <c r="U225" i="26" s="1"/>
  <c r="F225" i="26"/>
  <c r="AP225" i="26"/>
  <c r="AQ225" i="26"/>
  <c r="AT225" i="26"/>
  <c r="AV225" i="26"/>
  <c r="D226" i="26"/>
  <c r="O226" i="26" s="1"/>
  <c r="F226" i="26"/>
  <c r="AP226" i="26"/>
  <c r="AQ226" i="26"/>
  <c r="AT226" i="26"/>
  <c r="AV226" i="26"/>
  <c r="D227" i="26"/>
  <c r="Q227" i="26" s="1"/>
  <c r="F227" i="26"/>
  <c r="AP227" i="26"/>
  <c r="AQ227" i="26"/>
  <c r="AT227" i="26"/>
  <c r="AV227" i="26"/>
  <c r="D228" i="26"/>
  <c r="U228" i="26" s="1"/>
  <c r="F228" i="26"/>
  <c r="AP228" i="26"/>
  <c r="AQ228" i="26"/>
  <c r="AT228" i="26"/>
  <c r="AV228" i="26"/>
  <c r="D229" i="26"/>
  <c r="K229" i="26" s="1"/>
  <c r="F229" i="26"/>
  <c r="AP229" i="26"/>
  <c r="AQ229" i="26"/>
  <c r="AT229" i="26"/>
  <c r="AV229" i="26"/>
  <c r="D230" i="26"/>
  <c r="W230" i="26" s="1"/>
  <c r="F230" i="26"/>
  <c r="AP230" i="26"/>
  <c r="AQ230" i="26"/>
  <c r="AT230" i="26"/>
  <c r="AV230" i="26"/>
  <c r="D231" i="26"/>
  <c r="U231" i="26" s="1"/>
  <c r="F231" i="26"/>
  <c r="AP231" i="26"/>
  <c r="AQ231" i="26"/>
  <c r="AT231" i="26"/>
  <c r="AV231" i="26"/>
  <c r="D232" i="26"/>
  <c r="U232" i="26" s="1"/>
  <c r="F232" i="26"/>
  <c r="AP232" i="26"/>
  <c r="AQ232" i="26"/>
  <c r="AT232" i="26"/>
  <c r="AV232" i="26"/>
  <c r="AP233" i="26"/>
  <c r="AQ233" i="26"/>
  <c r="AT233" i="26"/>
  <c r="AV233" i="26"/>
  <c r="B3" i="23"/>
  <c r="B22" i="23" s="1"/>
  <c r="C3" i="23"/>
  <c r="C22" i="23" s="1"/>
  <c r="D3" i="23"/>
  <c r="D22" i="23" s="1"/>
  <c r="E3" i="23"/>
  <c r="E22" i="23" s="1"/>
  <c r="F3" i="23"/>
  <c r="F22" i="23" s="1"/>
  <c r="G3" i="23"/>
  <c r="G22" i="23" s="1"/>
  <c r="H3" i="23"/>
  <c r="H22" i="23" s="1"/>
  <c r="I3" i="23"/>
  <c r="I22" i="23" s="1"/>
  <c r="J3" i="23"/>
  <c r="J22" i="23" s="1"/>
  <c r="K3" i="23"/>
  <c r="K22" i="23" s="1"/>
  <c r="B4" i="23"/>
  <c r="B23" i="23" s="1"/>
  <c r="C4" i="23"/>
  <c r="C23" i="23" s="1"/>
  <c r="D4" i="23"/>
  <c r="E4" i="23"/>
  <c r="E23" i="23" s="1"/>
  <c r="F4" i="23"/>
  <c r="F23" i="23" s="1"/>
  <c r="G4" i="23"/>
  <c r="G23" i="23" s="1"/>
  <c r="H4" i="23"/>
  <c r="H23" i="23" s="1"/>
  <c r="I4" i="23"/>
  <c r="I23" i="23" s="1"/>
  <c r="J4" i="23"/>
  <c r="J23" i="23" s="1"/>
  <c r="K4" i="23"/>
  <c r="K23" i="23" s="1"/>
  <c r="B5" i="23"/>
  <c r="B24" i="23" s="1"/>
  <c r="C5" i="23"/>
  <c r="C24" i="23" s="1"/>
  <c r="D5" i="23"/>
  <c r="D24" i="23" s="1"/>
  <c r="E5" i="23"/>
  <c r="E24" i="23" s="1"/>
  <c r="G5" i="23"/>
  <c r="G24" i="23" s="1"/>
  <c r="H5" i="23"/>
  <c r="H24" i="23" s="1"/>
  <c r="I5" i="23"/>
  <c r="I24" i="23" s="1"/>
  <c r="J5" i="23"/>
  <c r="J24" i="23" s="1"/>
  <c r="K5" i="23"/>
  <c r="K24" i="23" s="1"/>
  <c r="B6" i="23"/>
  <c r="B25" i="23" s="1"/>
  <c r="C6" i="23"/>
  <c r="C25" i="23" s="1"/>
  <c r="D6" i="23"/>
  <c r="D25" i="23" s="1"/>
  <c r="E6" i="23"/>
  <c r="E25" i="23" s="1"/>
  <c r="F6" i="23"/>
  <c r="F25" i="23" s="1"/>
  <c r="G6" i="23"/>
  <c r="G25" i="23" s="1"/>
  <c r="H6" i="23"/>
  <c r="H25" i="23" s="1"/>
  <c r="I6" i="23"/>
  <c r="I25" i="23" s="1"/>
  <c r="J6" i="23"/>
  <c r="J25" i="23" s="1"/>
  <c r="K6" i="23"/>
  <c r="K25" i="23" s="1"/>
  <c r="B7" i="23"/>
  <c r="B26" i="23" s="1"/>
  <c r="C7" i="23"/>
  <c r="C26" i="23" s="1"/>
  <c r="D7" i="23"/>
  <c r="D26" i="23" s="1"/>
  <c r="E7" i="23"/>
  <c r="E26" i="23" s="1"/>
  <c r="F7" i="23"/>
  <c r="F26" i="23" s="1"/>
  <c r="G7" i="23"/>
  <c r="G26" i="23" s="1"/>
  <c r="H7" i="23"/>
  <c r="H26" i="23" s="1"/>
  <c r="I7" i="23"/>
  <c r="I26" i="23" s="1"/>
  <c r="J7" i="23"/>
  <c r="J26" i="23" s="1"/>
  <c r="K7" i="23"/>
  <c r="K26" i="23" s="1"/>
  <c r="B8" i="23"/>
  <c r="B27" i="23" s="1"/>
  <c r="C8" i="23"/>
  <c r="C27" i="23" s="1"/>
  <c r="D8" i="23"/>
  <c r="D27" i="23" s="1"/>
  <c r="E8" i="23"/>
  <c r="E27" i="23" s="1"/>
  <c r="F8" i="23"/>
  <c r="F27" i="23" s="1"/>
  <c r="G8" i="23"/>
  <c r="G27" i="23" s="1"/>
  <c r="H8" i="23"/>
  <c r="H27" i="23" s="1"/>
  <c r="I8" i="23"/>
  <c r="I27" i="23" s="1"/>
  <c r="J8" i="23"/>
  <c r="J27" i="23" s="1"/>
  <c r="K8" i="23"/>
  <c r="K27" i="23" s="1"/>
  <c r="B9" i="23"/>
  <c r="B28" i="23" s="1"/>
  <c r="C9" i="23"/>
  <c r="D9" i="23"/>
  <c r="E9" i="23"/>
  <c r="E28" i="23" s="1"/>
  <c r="F9" i="23"/>
  <c r="F28" i="23" s="1"/>
  <c r="G9" i="23"/>
  <c r="G28" i="23" s="1"/>
  <c r="H9" i="23"/>
  <c r="H28" i="23" s="1"/>
  <c r="I9" i="23"/>
  <c r="I28" i="23" s="1"/>
  <c r="J9" i="23"/>
  <c r="J28" i="23" s="1"/>
  <c r="K9" i="23"/>
  <c r="K28" i="23" s="1"/>
  <c r="B10" i="23"/>
  <c r="B29" i="23" s="1"/>
  <c r="C10" i="23"/>
  <c r="C29" i="23" s="1"/>
  <c r="D10" i="23"/>
  <c r="D29" i="23" s="1"/>
  <c r="E10" i="23"/>
  <c r="E29" i="23" s="1"/>
  <c r="F10" i="23"/>
  <c r="F29" i="23" s="1"/>
  <c r="G10" i="23"/>
  <c r="G29" i="23" s="1"/>
  <c r="H10" i="23"/>
  <c r="H29" i="23" s="1"/>
  <c r="I10" i="23"/>
  <c r="I29" i="23" s="1"/>
  <c r="J10" i="23"/>
  <c r="J29" i="23" s="1"/>
  <c r="K10" i="23"/>
  <c r="K29" i="23" s="1"/>
  <c r="B11" i="23"/>
  <c r="B30" i="23" s="1"/>
  <c r="C11" i="23"/>
  <c r="C30" i="23" s="1"/>
  <c r="D11" i="23"/>
  <c r="D30" i="23" s="1"/>
  <c r="E11" i="23"/>
  <c r="E30" i="23" s="1"/>
  <c r="F11" i="23"/>
  <c r="F30" i="23" s="1"/>
  <c r="G11" i="23"/>
  <c r="G30" i="23" s="1"/>
  <c r="H11" i="23"/>
  <c r="H30" i="23" s="1"/>
  <c r="I11" i="23"/>
  <c r="I30" i="23" s="1"/>
  <c r="J11" i="23"/>
  <c r="J30" i="23" s="1"/>
  <c r="K11" i="23"/>
  <c r="K30" i="23" s="1"/>
  <c r="B12" i="23"/>
  <c r="B31" i="23" s="1"/>
  <c r="C12" i="23"/>
  <c r="C31" i="23" s="1"/>
  <c r="D12" i="23"/>
  <c r="D31" i="23" s="1"/>
  <c r="E12" i="23"/>
  <c r="E31" i="23" s="1"/>
  <c r="F12" i="23"/>
  <c r="F31" i="23" s="1"/>
  <c r="G12" i="23"/>
  <c r="G31" i="23" s="1"/>
  <c r="H12" i="23"/>
  <c r="H31" i="23" s="1"/>
  <c r="I12" i="23"/>
  <c r="I31" i="23" s="1"/>
  <c r="J12" i="23"/>
  <c r="J31" i="23" s="1"/>
  <c r="K12" i="23"/>
  <c r="K31" i="23" s="1"/>
  <c r="B13" i="23"/>
  <c r="B32" i="23" s="1"/>
  <c r="C13" i="23"/>
  <c r="C32" i="23" s="1"/>
  <c r="D13" i="23"/>
  <c r="D32" i="23" s="1"/>
  <c r="E13" i="23"/>
  <c r="E32" i="23" s="1"/>
  <c r="F13" i="23"/>
  <c r="F32" i="23" s="1"/>
  <c r="G13" i="23"/>
  <c r="G32" i="23" s="1"/>
  <c r="H13" i="23"/>
  <c r="H32" i="23" s="1"/>
  <c r="I13" i="23"/>
  <c r="I32" i="23" s="1"/>
  <c r="J13" i="23"/>
  <c r="J32" i="23" s="1"/>
  <c r="K13" i="23"/>
  <c r="K32" i="23" s="1"/>
  <c r="B14" i="23"/>
  <c r="B33" i="23" s="1"/>
  <c r="C14" i="23"/>
  <c r="C33" i="23" s="1"/>
  <c r="D14" i="23"/>
  <c r="D33" i="23" s="1"/>
  <c r="E14" i="23"/>
  <c r="E33" i="23" s="1"/>
  <c r="F14" i="23"/>
  <c r="F33" i="23" s="1"/>
  <c r="G14" i="23"/>
  <c r="G33" i="23" s="1"/>
  <c r="H14" i="23"/>
  <c r="H33" i="23" s="1"/>
  <c r="I14" i="23"/>
  <c r="I33" i="23" s="1"/>
  <c r="J14" i="23"/>
  <c r="J33" i="23" s="1"/>
  <c r="K14" i="23"/>
  <c r="K33" i="23" s="1"/>
  <c r="B15" i="23"/>
  <c r="B34" i="23" s="1"/>
  <c r="C15" i="23"/>
  <c r="C34" i="23" s="1"/>
  <c r="D15" i="23"/>
  <c r="D34" i="23" s="1"/>
  <c r="E15" i="23"/>
  <c r="E34" i="23" s="1"/>
  <c r="F15" i="23"/>
  <c r="F34" i="23" s="1"/>
  <c r="G15" i="23"/>
  <c r="G34" i="23" s="1"/>
  <c r="H15" i="23"/>
  <c r="H34" i="23" s="1"/>
  <c r="I15" i="23"/>
  <c r="I34" i="23" s="1"/>
  <c r="J15" i="23"/>
  <c r="J34" i="23" s="1"/>
  <c r="K15" i="23"/>
  <c r="K34" i="23" s="1"/>
  <c r="B16" i="23"/>
  <c r="B35" i="23" s="1"/>
  <c r="C16" i="23"/>
  <c r="C35" i="23" s="1"/>
  <c r="D16" i="23"/>
  <c r="D35" i="23" s="1"/>
  <c r="E16" i="23"/>
  <c r="E35" i="23" s="1"/>
  <c r="F16" i="23"/>
  <c r="F35" i="23" s="1"/>
  <c r="G16" i="23"/>
  <c r="G35" i="23" s="1"/>
  <c r="H16" i="23"/>
  <c r="H35" i="23" s="1"/>
  <c r="I16" i="23"/>
  <c r="I35" i="23" s="1"/>
  <c r="J16" i="23"/>
  <c r="J35" i="23" s="1"/>
  <c r="K16" i="23"/>
  <c r="K35" i="23" s="1"/>
  <c r="B17" i="23"/>
  <c r="B36" i="23" s="1"/>
  <c r="C17" i="23"/>
  <c r="C36" i="23" s="1"/>
  <c r="D17" i="23"/>
  <c r="D36" i="23" s="1"/>
  <c r="E17" i="23"/>
  <c r="E36" i="23" s="1"/>
  <c r="F17" i="23"/>
  <c r="F36" i="23" s="1"/>
  <c r="G17" i="23"/>
  <c r="G36" i="23" s="1"/>
  <c r="H17" i="23"/>
  <c r="H36" i="23" s="1"/>
  <c r="I17" i="23"/>
  <c r="I36" i="23" s="1"/>
  <c r="J17" i="23"/>
  <c r="J36" i="23" s="1"/>
  <c r="K17" i="23"/>
  <c r="K36" i="23" s="1"/>
  <c r="D23" i="23"/>
  <c r="C28" i="23"/>
  <c r="D28" i="23"/>
  <c r="G70" i="26" l="1"/>
  <c r="AW68" i="26"/>
  <c r="AW56" i="26"/>
  <c r="G130" i="26"/>
  <c r="I110" i="26"/>
  <c r="AU172" i="26"/>
  <c r="AU168" i="26"/>
  <c r="S148" i="26"/>
  <c r="I148" i="26"/>
  <c r="AW69" i="26"/>
  <c r="AW65" i="26"/>
  <c r="G59" i="26"/>
  <c r="AW126" i="26"/>
  <c r="AW118" i="26"/>
  <c r="U166" i="26"/>
  <c r="G139" i="26"/>
  <c r="AW137" i="26"/>
  <c r="AW133" i="26"/>
  <c r="G116" i="26"/>
  <c r="U91" i="26"/>
  <c r="AW168" i="26"/>
  <c r="M100" i="26"/>
  <c r="Y191" i="26"/>
  <c r="AW229" i="26"/>
  <c r="AW185" i="26"/>
  <c r="AW159" i="26"/>
  <c r="AW155" i="26"/>
  <c r="Y100" i="26"/>
  <c r="G94" i="26"/>
  <c r="S100" i="26"/>
  <c r="AU228" i="26"/>
  <c r="AW107" i="26"/>
  <c r="G105" i="26"/>
  <c r="Q100" i="26"/>
  <c r="AA148" i="26"/>
  <c r="AW233" i="26"/>
  <c r="G232" i="26"/>
  <c r="AU153" i="26"/>
  <c r="G147" i="26"/>
  <c r="AW145" i="26"/>
  <c r="G143" i="26"/>
  <c r="AW141" i="26"/>
  <c r="AA139" i="26"/>
  <c r="AU118" i="26"/>
  <c r="AA183" i="26"/>
  <c r="AU120" i="26"/>
  <c r="AU170" i="26"/>
  <c r="Y197" i="26"/>
  <c r="Y183" i="26"/>
  <c r="Q120" i="26"/>
  <c r="AU111" i="26"/>
  <c r="G226" i="26"/>
  <c r="U202" i="26"/>
  <c r="W197" i="26"/>
  <c r="O120" i="26"/>
  <c r="S76" i="26"/>
  <c r="AU174" i="26"/>
  <c r="S207" i="26"/>
  <c r="G202" i="26"/>
  <c r="G137" i="26"/>
  <c r="M120" i="26"/>
  <c r="AU77" i="26"/>
  <c r="AU209" i="26"/>
  <c r="AU158" i="26"/>
  <c r="AU199" i="26"/>
  <c r="Q191" i="26"/>
  <c r="AU187" i="26"/>
  <c r="AU150" i="26"/>
  <c r="AU130" i="26"/>
  <c r="AU126" i="26"/>
  <c r="AU91" i="26"/>
  <c r="AU63" i="26"/>
  <c r="U214" i="26"/>
  <c r="AA199" i="26"/>
  <c r="U187" i="26"/>
  <c r="AU97" i="26"/>
  <c r="AU76" i="26"/>
  <c r="AU224" i="26"/>
  <c r="Y199" i="26"/>
  <c r="Q187" i="26"/>
  <c r="AA186" i="26"/>
  <c r="U141" i="26"/>
  <c r="U140" i="26"/>
  <c r="AU131" i="26"/>
  <c r="S74" i="26"/>
  <c r="Y64" i="26"/>
  <c r="Y207" i="26"/>
  <c r="S199" i="26"/>
  <c r="I187" i="26"/>
  <c r="Y186" i="26"/>
  <c r="AU160" i="26"/>
  <c r="I141" i="26"/>
  <c r="O140" i="26"/>
  <c r="W123" i="26"/>
  <c r="Y93" i="26"/>
  <c r="Q74" i="26"/>
  <c r="W65" i="26"/>
  <c r="U207" i="26"/>
  <c r="Y202" i="26"/>
  <c r="O201" i="26"/>
  <c r="M199" i="26"/>
  <c r="AU194" i="26"/>
  <c r="AU190" i="26"/>
  <c r="G187" i="26"/>
  <c r="K186" i="26"/>
  <c r="AU181" i="26"/>
  <c r="AU177" i="26"/>
  <c r="W152" i="26"/>
  <c r="AU114" i="26"/>
  <c r="Y109" i="26"/>
  <c r="U100" i="26"/>
  <c r="M74" i="26"/>
  <c r="G65" i="26"/>
  <c r="G60" i="26"/>
  <c r="O139" i="26"/>
  <c r="W137" i="26"/>
  <c r="O72" i="26"/>
  <c r="U60" i="26"/>
  <c r="S231" i="26"/>
  <c r="AU213" i="26"/>
  <c r="AW196" i="26"/>
  <c r="AW158" i="26"/>
  <c r="AU157" i="26"/>
  <c r="M147" i="26"/>
  <c r="S141" i="26"/>
  <c r="M139" i="26"/>
  <c r="K137" i="26"/>
  <c r="Y136" i="26"/>
  <c r="U131" i="26"/>
  <c r="AU127" i="26"/>
  <c r="M126" i="26"/>
  <c r="AU119" i="26"/>
  <c r="O118" i="26"/>
  <c r="O103" i="26"/>
  <c r="K85" i="26"/>
  <c r="S80" i="26"/>
  <c r="M72" i="26"/>
  <c r="Q60" i="26"/>
  <c r="W59" i="26"/>
  <c r="O147" i="26"/>
  <c r="AA126" i="26"/>
  <c r="AA118" i="26"/>
  <c r="AU232" i="26"/>
  <c r="Q231" i="26"/>
  <c r="S212" i="26"/>
  <c r="AU208" i="26"/>
  <c r="S206" i="26"/>
  <c r="AA197" i="26"/>
  <c r="AU184" i="26"/>
  <c r="AU165" i="26"/>
  <c r="K147" i="26"/>
  <c r="AU143" i="26"/>
  <c r="O141" i="26"/>
  <c r="Y140" i="26"/>
  <c r="K139" i="26"/>
  <c r="G119" i="26"/>
  <c r="G118" i="26"/>
  <c r="AW116" i="26"/>
  <c r="Y110" i="26"/>
  <c r="AA109" i="26"/>
  <c r="Q104" i="26"/>
  <c r="AW83" i="26"/>
  <c r="G72" i="26"/>
  <c r="AW70" i="26"/>
  <c r="G61" i="26"/>
  <c r="M60" i="26"/>
  <c r="S59" i="26"/>
  <c r="S228" i="26"/>
  <c r="AW225" i="26"/>
  <c r="G223" i="26"/>
  <c r="AW221" i="26"/>
  <c r="AW217" i="26"/>
  <c r="AA215" i="26"/>
  <c r="G209" i="26"/>
  <c r="AW207" i="26"/>
  <c r="I202" i="26"/>
  <c r="AW199" i="26"/>
  <c r="K199" i="26"/>
  <c r="U197" i="26"/>
  <c r="AW194" i="26"/>
  <c r="AW181" i="26"/>
  <c r="AU154" i="26"/>
  <c r="G153" i="26"/>
  <c r="Y148" i="26"/>
  <c r="G140" i="26"/>
  <c r="W139" i="26"/>
  <c r="U123" i="26"/>
  <c r="G122" i="26"/>
  <c r="S98" i="26"/>
  <c r="AU70" i="26"/>
  <c r="W64" i="26"/>
  <c r="Y56" i="26"/>
  <c r="Y139" i="26"/>
  <c r="I228" i="26"/>
  <c r="AU220" i="26"/>
  <c r="S197" i="26"/>
  <c r="AU180" i="26"/>
  <c r="AU176" i="26"/>
  <c r="AU159" i="26"/>
  <c r="S123" i="26"/>
  <c r="M98" i="26"/>
  <c r="Y78" i="26"/>
  <c r="O64" i="26"/>
  <c r="AU57" i="26"/>
  <c r="AU229" i="26"/>
  <c r="AU216" i="26"/>
  <c r="U215" i="26"/>
  <c r="AU205" i="26"/>
  <c r="U139" i="26"/>
  <c r="G220" i="26"/>
  <c r="G197" i="26"/>
  <c r="AW152" i="26"/>
  <c r="Q148" i="26"/>
  <c r="U147" i="26"/>
  <c r="AA141" i="26"/>
  <c r="Q139" i="26"/>
  <c r="AA137" i="26"/>
  <c r="G129" i="26"/>
  <c r="G98" i="26"/>
  <c r="K228" i="26"/>
  <c r="S227" i="26"/>
  <c r="M209" i="26"/>
  <c r="W207" i="26"/>
  <c r="AW206" i="26"/>
  <c r="G205" i="26"/>
  <c r="G204" i="26"/>
  <c r="S202" i="26"/>
  <c r="S201" i="26"/>
  <c r="AU192" i="26"/>
  <c r="G165" i="26"/>
  <c r="Q160" i="26"/>
  <c r="G155" i="26"/>
  <c r="O124" i="26"/>
  <c r="U116" i="26"/>
  <c r="AW108" i="26"/>
  <c r="O102" i="26"/>
  <c r="G97" i="26"/>
  <c r="G96" i="26"/>
  <c r="M90" i="26"/>
  <c r="AW84" i="26"/>
  <c r="G84" i="26"/>
  <c r="G83" i="26"/>
  <c r="AW79" i="26"/>
  <c r="I70" i="26"/>
  <c r="Q61" i="26"/>
  <c r="W155" i="26"/>
  <c r="Y223" i="26"/>
  <c r="I215" i="26"/>
  <c r="S214" i="26"/>
  <c r="S211" i="26"/>
  <c r="O207" i="26"/>
  <c r="U192" i="26"/>
  <c r="I189" i="26"/>
  <c r="S186" i="26"/>
  <c r="U168" i="26"/>
  <c r="U155" i="26"/>
  <c r="O148" i="26"/>
  <c r="AU144" i="26"/>
  <c r="AU141" i="26"/>
  <c r="U132" i="26"/>
  <c r="Q123" i="26"/>
  <c r="Y121" i="26"/>
  <c r="AU112" i="26"/>
  <c r="G111" i="26"/>
  <c r="Q109" i="26"/>
  <c r="I100" i="26"/>
  <c r="AU94" i="26"/>
  <c r="S85" i="26"/>
  <c r="AU79" i="26"/>
  <c r="S78" i="26"/>
  <c r="K74" i="26"/>
  <c r="M67" i="26"/>
  <c r="K64" i="26"/>
  <c r="AW60" i="26"/>
  <c r="AU225" i="26"/>
  <c r="S224" i="26"/>
  <c r="W223" i="26"/>
  <c r="AU221" i="26"/>
  <c r="AU217" i="26"/>
  <c r="Q214" i="26"/>
  <c r="K213" i="26"/>
  <c r="I212" i="26"/>
  <c r="AW209" i="26"/>
  <c r="I207" i="26"/>
  <c r="U206" i="26"/>
  <c r="AW200" i="26"/>
  <c r="I197" i="26"/>
  <c r="I191" i="26"/>
  <c r="Q190" i="26"/>
  <c r="AW187" i="26"/>
  <c r="Q186" i="26"/>
  <c r="O183" i="26"/>
  <c r="G178" i="26"/>
  <c r="O169" i="26"/>
  <c r="S168" i="26"/>
  <c r="AA167" i="26"/>
  <c r="I166" i="26"/>
  <c r="AA165" i="26"/>
  <c r="AU163" i="26"/>
  <c r="S155" i="26"/>
  <c r="K148" i="26"/>
  <c r="AA147" i="26"/>
  <c r="I140" i="26"/>
  <c r="AU133" i="26"/>
  <c r="AU128" i="26"/>
  <c r="O123" i="26"/>
  <c r="G121" i="26"/>
  <c r="Y113" i="26"/>
  <c r="O109" i="26"/>
  <c r="Y108" i="26"/>
  <c r="AW102" i="26"/>
  <c r="G100" i="26"/>
  <c r="AW97" i="26"/>
  <c r="O85" i="26"/>
  <c r="Y84" i="26"/>
  <c r="W80" i="26"/>
  <c r="G78" i="26"/>
  <c r="AW76" i="26"/>
  <c r="AW64" i="26"/>
  <c r="AW59" i="26"/>
  <c r="AU56" i="26"/>
  <c r="AA155" i="26"/>
  <c r="M225" i="26"/>
  <c r="U223" i="26"/>
  <c r="M214" i="26"/>
  <c r="G207" i="26"/>
  <c r="AA205" i="26"/>
  <c r="S179" i="26"/>
  <c r="AU171" i="26"/>
  <c r="S165" i="26"/>
  <c r="Q155" i="26"/>
  <c r="M123" i="26"/>
  <c r="K109" i="26"/>
  <c r="U108" i="26"/>
  <c r="Y107" i="26"/>
  <c r="S88" i="26"/>
  <c r="W84" i="26"/>
  <c r="AA228" i="26"/>
  <c r="G225" i="26"/>
  <c r="O223" i="26"/>
  <c r="AW214" i="26"/>
  <c r="G214" i="26"/>
  <c r="AA207" i="26"/>
  <c r="M206" i="26"/>
  <c r="W205" i="26"/>
  <c r="W204" i="26"/>
  <c r="Q203" i="26"/>
  <c r="W202" i="26"/>
  <c r="I186" i="26"/>
  <c r="G168" i="26"/>
  <c r="Q165" i="26"/>
  <c r="Y164" i="26"/>
  <c r="AU161" i="26"/>
  <c r="M155" i="26"/>
  <c r="W154" i="26"/>
  <c r="S153" i="26"/>
  <c r="Q152" i="26"/>
  <c r="G148" i="26"/>
  <c r="S147" i="26"/>
  <c r="K123" i="26"/>
  <c r="G113" i="26"/>
  <c r="I108" i="26"/>
  <c r="O107" i="26"/>
  <c r="AU103" i="26"/>
  <c r="AU101" i="26"/>
  <c r="W100" i="26"/>
  <c r="AW99" i="26"/>
  <c r="W96" i="26"/>
  <c r="O88" i="26"/>
  <c r="U84" i="26"/>
  <c r="Y83" i="26"/>
  <c r="AW78" i="26"/>
  <c r="AA74" i="26"/>
  <c r="Y70" i="26"/>
  <c r="AU61" i="26"/>
  <c r="U229" i="26"/>
  <c r="M223" i="26"/>
  <c r="K205" i="26"/>
  <c r="O204" i="26"/>
  <c r="AW184" i="26"/>
  <c r="O165" i="26"/>
  <c r="W160" i="26"/>
  <c r="K155" i="26"/>
  <c r="G134" i="26"/>
  <c r="AW127" i="26"/>
  <c r="U124" i="26"/>
  <c r="AA123" i="26"/>
  <c r="G123" i="26"/>
  <c r="W115" i="26"/>
  <c r="G108" i="26"/>
  <c r="G107" i="26"/>
  <c r="AW105" i="26"/>
  <c r="Q96" i="26"/>
  <c r="AW93" i="26"/>
  <c r="AW92" i="26"/>
  <c r="M88" i="26"/>
  <c r="I84" i="26"/>
  <c r="S83" i="26"/>
  <c r="Y74" i="26"/>
  <c r="AU72" i="26"/>
  <c r="S70" i="26"/>
  <c r="W61" i="26"/>
  <c r="Y218" i="26"/>
  <c r="AU212" i="26"/>
  <c r="AU210" i="26"/>
  <c r="Q206" i="26"/>
  <c r="S232" i="26"/>
  <c r="Y231" i="26"/>
  <c r="AW226" i="26"/>
  <c r="S223" i="26"/>
  <c r="I218" i="26"/>
  <c r="G217" i="26"/>
  <c r="AW215" i="26"/>
  <c r="O214" i="26"/>
  <c r="AA212" i="26"/>
  <c r="G210" i="26"/>
  <c r="G208" i="26"/>
  <c r="O206" i="26"/>
  <c r="AU203" i="26"/>
  <c r="U175" i="26"/>
  <c r="AA175" i="26"/>
  <c r="I175" i="26"/>
  <c r="K175" i="26"/>
  <c r="M175" i="26"/>
  <c r="O175" i="26"/>
  <c r="Q175" i="26"/>
  <c r="S175" i="26"/>
  <c r="G206" i="26"/>
  <c r="Q181" i="26"/>
  <c r="I181" i="26"/>
  <c r="K181" i="26"/>
  <c r="U181" i="26"/>
  <c r="AA181" i="26"/>
  <c r="AW232" i="26"/>
  <c r="S229" i="26"/>
  <c r="K223" i="26"/>
  <c r="U221" i="26"/>
  <c r="U194" i="26"/>
  <c r="W177" i="26"/>
  <c r="O177" i="26"/>
  <c r="K231" i="26"/>
  <c r="O230" i="26"/>
  <c r="AU226" i="26"/>
  <c r="S225" i="26"/>
  <c r="AU215" i="26"/>
  <c r="I231" i="26"/>
  <c r="Q228" i="26"/>
  <c r="M226" i="26"/>
  <c r="O225" i="26"/>
  <c r="AA223" i="26"/>
  <c r="I223" i="26"/>
  <c r="M222" i="26"/>
  <c r="S221" i="26"/>
  <c r="AU214" i="26"/>
  <c r="AW213" i="26"/>
  <c r="AW210" i="26"/>
  <c r="M207" i="26"/>
  <c r="K184" i="26"/>
  <c r="W184" i="26"/>
  <c r="W185" i="26"/>
  <c r="M185" i="26"/>
  <c r="O185" i="26"/>
  <c r="Q173" i="26"/>
  <c r="M173" i="26"/>
  <c r="W173" i="26"/>
  <c r="Y173" i="26"/>
  <c r="U208" i="26"/>
  <c r="O198" i="26"/>
  <c r="U198" i="26"/>
  <c r="W198" i="26"/>
  <c r="U195" i="26"/>
  <c r="S195" i="26"/>
  <c r="Q194" i="26"/>
  <c r="M194" i="26"/>
  <c r="O194" i="26"/>
  <c r="S194" i="26"/>
  <c r="W194" i="26"/>
  <c r="G194" i="26"/>
  <c r="Y194" i="26"/>
  <c r="I194" i="26"/>
  <c r="AA194" i="26"/>
  <c r="AA231" i="26"/>
  <c r="S217" i="26"/>
  <c r="M204" i="26"/>
  <c r="G198" i="26"/>
  <c r="AU195" i="26"/>
  <c r="G192" i="26"/>
  <c r="W191" i="26"/>
  <c r="AW180" i="26"/>
  <c r="G176" i="26"/>
  <c r="G170" i="26"/>
  <c r="Y167" i="26"/>
  <c r="AA166" i="26"/>
  <c r="I165" i="26"/>
  <c r="W164" i="26"/>
  <c r="Y163" i="26"/>
  <c r="Y160" i="26"/>
  <c r="S156" i="26"/>
  <c r="Q154" i="26"/>
  <c r="AU152" i="26"/>
  <c r="AW144" i="26"/>
  <c r="AW143" i="26"/>
  <c r="Q140" i="26"/>
  <c r="AU138" i="26"/>
  <c r="Y137" i="26"/>
  <c r="K134" i="26"/>
  <c r="AA133" i="26"/>
  <c r="AW132" i="26"/>
  <c r="S132" i="26"/>
  <c r="AW131" i="26"/>
  <c r="S131" i="26"/>
  <c r="K126" i="26"/>
  <c r="AA125" i="26"/>
  <c r="W124" i="26"/>
  <c r="Y120" i="26"/>
  <c r="I118" i="26"/>
  <c r="U115" i="26"/>
  <c r="AW111" i="26"/>
  <c r="G110" i="26"/>
  <c r="W109" i="26"/>
  <c r="M107" i="26"/>
  <c r="M102" i="26"/>
  <c r="AA101" i="26"/>
  <c r="I98" i="26"/>
  <c r="O96" i="26"/>
  <c r="S91" i="26"/>
  <c r="I88" i="26"/>
  <c r="I85" i="26"/>
  <c r="AU78" i="26"/>
  <c r="AU75" i="26"/>
  <c r="AW72" i="26"/>
  <c r="G67" i="26"/>
  <c r="U64" i="26"/>
  <c r="AA61" i="26"/>
  <c r="AW57" i="26"/>
  <c r="AU189" i="26"/>
  <c r="AU188" i="26"/>
  <c r="AU178" i="26"/>
  <c r="M167" i="26"/>
  <c r="O164" i="26"/>
  <c r="W163" i="26"/>
  <c r="AU162" i="26"/>
  <c r="S157" i="26"/>
  <c r="M154" i="26"/>
  <c r="AU151" i="26"/>
  <c r="AU135" i="26"/>
  <c r="Y133" i="26"/>
  <c r="Q132" i="26"/>
  <c r="Q131" i="26"/>
  <c r="I126" i="26"/>
  <c r="U125" i="26"/>
  <c r="S115" i="26"/>
  <c r="AU113" i="26"/>
  <c r="I102" i="26"/>
  <c r="Q91" i="26"/>
  <c r="AU85" i="26"/>
  <c r="AU81" i="26"/>
  <c r="AU80" i="26"/>
  <c r="AU62" i="26"/>
  <c r="AU55" i="26"/>
  <c r="AU54" i="26"/>
  <c r="AU200" i="26"/>
  <c r="AW197" i="26"/>
  <c r="G195" i="26"/>
  <c r="O191" i="26"/>
  <c r="W189" i="26"/>
  <c r="AA188" i="26"/>
  <c r="G185" i="26"/>
  <c r="Q183" i="26"/>
  <c r="S178" i="26"/>
  <c r="AW169" i="26"/>
  <c r="S166" i="26"/>
  <c r="G164" i="26"/>
  <c r="U163" i="26"/>
  <c r="S160" i="26"/>
  <c r="G154" i="26"/>
  <c r="K140" i="26"/>
  <c r="G135" i="26"/>
  <c r="U133" i="26"/>
  <c r="O132" i="26"/>
  <c r="O131" i="26"/>
  <c r="G126" i="26"/>
  <c r="G125" i="26"/>
  <c r="Q124" i="26"/>
  <c r="Q115" i="26"/>
  <c r="AW109" i="26"/>
  <c r="AW104" i="26"/>
  <c r="G102" i="26"/>
  <c r="M91" i="26"/>
  <c r="AW89" i="26"/>
  <c r="AW86" i="26"/>
  <c r="W83" i="26"/>
  <c r="W81" i="26"/>
  <c r="U78" i="26"/>
  <c r="M64" i="26"/>
  <c r="S61" i="26"/>
  <c r="S163" i="26"/>
  <c r="S133" i="26"/>
  <c r="M132" i="26"/>
  <c r="M131" i="26"/>
  <c r="Y129" i="26"/>
  <c r="M115" i="26"/>
  <c r="Y112" i="26"/>
  <c r="K91" i="26"/>
  <c r="Y68" i="26"/>
  <c r="Y204" i="26"/>
  <c r="G190" i="26"/>
  <c r="I183" i="26"/>
  <c r="AA180" i="26"/>
  <c r="AW176" i="26"/>
  <c r="AW170" i="26"/>
  <c r="AW166" i="26"/>
  <c r="G166" i="26"/>
  <c r="Y165" i="26"/>
  <c r="AU164" i="26"/>
  <c r="AW163" i="26"/>
  <c r="M163" i="26"/>
  <c r="AW160" i="26"/>
  <c r="G159" i="26"/>
  <c r="AW156" i="26"/>
  <c r="O155" i="26"/>
  <c r="AW153" i="26"/>
  <c r="G152" i="26"/>
  <c r="AW150" i="26"/>
  <c r="Q147" i="26"/>
  <c r="AU145" i="26"/>
  <c r="W144" i="26"/>
  <c r="Q141" i="26"/>
  <c r="Q133" i="26"/>
  <c r="AA132" i="26"/>
  <c r="K132" i="26"/>
  <c r="AA131" i="26"/>
  <c r="K131" i="26"/>
  <c r="W129" i="26"/>
  <c r="M128" i="26"/>
  <c r="Y127" i="26"/>
  <c r="Y126" i="26"/>
  <c r="G124" i="26"/>
  <c r="I120" i="26"/>
  <c r="O119" i="26"/>
  <c r="Y118" i="26"/>
  <c r="AU117" i="26"/>
  <c r="K115" i="26"/>
  <c r="G114" i="26"/>
  <c r="S112" i="26"/>
  <c r="U110" i="26"/>
  <c r="I109" i="26"/>
  <c r="W108" i="26"/>
  <c r="AU105" i="26"/>
  <c r="O100" i="26"/>
  <c r="AU99" i="26"/>
  <c r="Y98" i="26"/>
  <c r="AU95" i="26"/>
  <c r="AU93" i="26"/>
  <c r="AA91" i="26"/>
  <c r="I91" i="26"/>
  <c r="S90" i="26"/>
  <c r="Y88" i="26"/>
  <c r="AA85" i="26"/>
  <c r="O83" i="26"/>
  <c r="I78" i="26"/>
  <c r="O74" i="26"/>
  <c r="AU73" i="26"/>
  <c r="Y72" i="26"/>
  <c r="U70" i="26"/>
  <c r="AU69" i="26"/>
  <c r="U68" i="26"/>
  <c r="W67" i="26"/>
  <c r="AU65" i="26"/>
  <c r="AU64" i="26"/>
  <c r="I64" i="26"/>
  <c r="S60" i="26"/>
  <c r="AU59" i="26"/>
  <c r="S56" i="26"/>
  <c r="AU197" i="26"/>
  <c r="AU175" i="26"/>
  <c r="AU169" i="26"/>
  <c r="I144" i="26"/>
  <c r="AA140" i="26"/>
  <c r="AW138" i="26"/>
  <c r="Y132" i="26"/>
  <c r="I132" i="26"/>
  <c r="Y131" i="26"/>
  <c r="G131" i="26"/>
  <c r="S126" i="26"/>
  <c r="AU125" i="26"/>
  <c r="AU124" i="26"/>
  <c r="U118" i="26"/>
  <c r="AA115" i="26"/>
  <c r="I115" i="26"/>
  <c r="I112" i="26"/>
  <c r="S110" i="26"/>
  <c r="AU109" i="26"/>
  <c r="W105" i="26"/>
  <c r="AU104" i="26"/>
  <c r="U102" i="26"/>
  <c r="Y91" i="26"/>
  <c r="G91" i="26"/>
  <c r="Q90" i="26"/>
  <c r="AU89" i="26"/>
  <c r="AU86" i="26"/>
  <c r="AW75" i="26"/>
  <c r="S68" i="26"/>
  <c r="U67" i="26"/>
  <c r="AA64" i="26"/>
  <c r="G64" i="26"/>
  <c r="M58" i="26"/>
  <c r="G57" i="26"/>
  <c r="O56" i="26"/>
  <c r="S204" i="26"/>
  <c r="W192" i="26"/>
  <c r="AA191" i="26"/>
  <c r="AW189" i="26"/>
  <c r="AW188" i="26"/>
  <c r="AU185" i="26"/>
  <c r="AW178" i="26"/>
  <c r="G173" i="26"/>
  <c r="G163" i="26"/>
  <c r="AA154" i="26"/>
  <c r="AW135" i="26"/>
  <c r="G133" i="26"/>
  <c r="G132" i="26"/>
  <c r="W131" i="26"/>
  <c r="O126" i="26"/>
  <c r="S118" i="26"/>
  <c r="Y115" i="26"/>
  <c r="G115" i="26"/>
  <c r="G112" i="26"/>
  <c r="Q110" i="26"/>
  <c r="W107" i="26"/>
  <c r="S104" i="26"/>
  <c r="S102" i="26"/>
  <c r="G99" i="26"/>
  <c r="Q98" i="26"/>
  <c r="U96" i="26"/>
  <c r="W91" i="26"/>
  <c r="O90" i="26"/>
  <c r="G89" i="26"/>
  <c r="AW81" i="26"/>
  <c r="AW80" i="26"/>
  <c r="G68" i="26"/>
  <c r="O67" i="26"/>
  <c r="AW62" i="26"/>
  <c r="G56" i="26"/>
  <c r="Q161" i="26"/>
  <c r="AA117" i="26"/>
  <c r="K117" i="26"/>
  <c r="S117" i="26"/>
  <c r="K86" i="26"/>
  <c r="I86" i="26"/>
  <c r="M86" i="26"/>
  <c r="Y86" i="26"/>
  <c r="Q77" i="26"/>
  <c r="O77" i="26"/>
  <c r="S77" i="26"/>
  <c r="Y77" i="26"/>
  <c r="I77" i="26"/>
  <c r="Q69" i="26"/>
  <c r="S69" i="26"/>
  <c r="Y69" i="26"/>
  <c r="AA69" i="26"/>
  <c r="I69" i="26"/>
  <c r="K69" i="26"/>
  <c r="O231" i="26"/>
  <c r="M230" i="26"/>
  <c r="AA229" i="26"/>
  <c r="O228" i="26"/>
  <c r="I226" i="26"/>
  <c r="K222" i="26"/>
  <c r="AA221" i="26"/>
  <c r="Q220" i="26"/>
  <c r="G218" i="26"/>
  <c r="O217" i="26"/>
  <c r="Y215" i="26"/>
  <c r="G215" i="26"/>
  <c r="G213" i="26"/>
  <c r="Y212" i="26"/>
  <c r="G212" i="26"/>
  <c r="W210" i="26"/>
  <c r="AU198" i="26"/>
  <c r="I198" i="26"/>
  <c r="AW195" i="26"/>
  <c r="Q195" i="26"/>
  <c r="AW192" i="26"/>
  <c r="O190" i="26"/>
  <c r="AA189" i="26"/>
  <c r="G189" i="26"/>
  <c r="O186" i="26"/>
  <c r="U184" i="26"/>
  <c r="O181" i="26"/>
  <c r="AU179" i="26"/>
  <c r="Q178" i="26"/>
  <c r="M177" i="26"/>
  <c r="AA176" i="26"/>
  <c r="AU173" i="26"/>
  <c r="I173" i="26"/>
  <c r="Q170" i="26"/>
  <c r="M169" i="26"/>
  <c r="K167" i="26"/>
  <c r="M161" i="26"/>
  <c r="U159" i="26"/>
  <c r="W159" i="26"/>
  <c r="O157" i="26"/>
  <c r="S150" i="26"/>
  <c r="W146" i="26"/>
  <c r="I136" i="26"/>
  <c r="G136" i="26"/>
  <c r="M136" i="26"/>
  <c r="S127" i="26"/>
  <c r="M116" i="26"/>
  <c r="O116" i="26"/>
  <c r="Q116" i="26"/>
  <c r="S116" i="26"/>
  <c r="Y116" i="26"/>
  <c r="I116" i="26"/>
  <c r="AA116" i="26"/>
  <c r="S111" i="26"/>
  <c r="O111" i="26"/>
  <c r="K76" i="26"/>
  <c r="I76" i="26"/>
  <c r="O76" i="26"/>
  <c r="U76" i="26"/>
  <c r="W76" i="26"/>
  <c r="S220" i="26"/>
  <c r="S170" i="26"/>
  <c r="W156" i="26"/>
  <c r="I156" i="26"/>
  <c r="Y156" i="26"/>
  <c r="O156" i="26"/>
  <c r="O62" i="26"/>
  <c r="Q62" i="26"/>
  <c r="S62" i="26"/>
  <c r="U62" i="26"/>
  <c r="I62" i="26"/>
  <c r="AA62" i="26"/>
  <c r="K62" i="26"/>
  <c r="AU231" i="26"/>
  <c r="M231" i="26"/>
  <c r="G230" i="26"/>
  <c r="W229" i="26"/>
  <c r="M228" i="26"/>
  <c r="AU223" i="26"/>
  <c r="AU222" i="26"/>
  <c r="G222" i="26"/>
  <c r="W221" i="26"/>
  <c r="O220" i="26"/>
  <c r="AU218" i="26"/>
  <c r="M217" i="26"/>
  <c r="G216" i="26"/>
  <c r="W215" i="26"/>
  <c r="W212" i="26"/>
  <c r="U210" i="26"/>
  <c r="AW208" i="26"/>
  <c r="Q204" i="26"/>
  <c r="AW202" i="26"/>
  <c r="M202" i="26"/>
  <c r="AU201" i="26"/>
  <c r="I199" i="26"/>
  <c r="Y198" i="26"/>
  <c r="I195" i="26"/>
  <c r="U193" i="26"/>
  <c r="S191" i="26"/>
  <c r="Y189" i="26"/>
  <c r="G188" i="26"/>
  <c r="AU186" i="26"/>
  <c r="M186" i="26"/>
  <c r="G184" i="26"/>
  <c r="S183" i="26"/>
  <c r="M181" i="26"/>
  <c r="O178" i="26"/>
  <c r="G177" i="26"/>
  <c r="W176" i="26"/>
  <c r="AA173" i="26"/>
  <c r="AA172" i="26"/>
  <c r="O170" i="26"/>
  <c r="G169" i="26"/>
  <c r="AU167" i="26"/>
  <c r="I167" i="26"/>
  <c r="Y166" i="26"/>
  <c r="K163" i="26"/>
  <c r="AA163" i="26"/>
  <c r="U156" i="26"/>
  <c r="G150" i="26"/>
  <c r="I143" i="26"/>
  <c r="U143" i="26"/>
  <c r="W143" i="26"/>
  <c r="AW117" i="26"/>
  <c r="Q75" i="26"/>
  <c r="W75" i="26"/>
  <c r="G75" i="26"/>
  <c r="Y75" i="26"/>
  <c r="I75" i="26"/>
  <c r="AA75" i="26"/>
  <c r="O75" i="26"/>
  <c r="S75" i="26"/>
  <c r="U66" i="26"/>
  <c r="Q66" i="26"/>
  <c r="S66" i="26"/>
  <c r="M66" i="26"/>
  <c r="AA222" i="26"/>
  <c r="M220" i="26"/>
  <c r="S210" i="26"/>
  <c r="S193" i="26"/>
  <c r="M178" i="26"/>
  <c r="U176" i="26"/>
  <c r="AA230" i="26"/>
  <c r="U222" i="26"/>
  <c r="AA220" i="26"/>
  <c r="S215" i="26"/>
  <c r="AA213" i="26"/>
  <c r="Q193" i="26"/>
  <c r="U189" i="26"/>
  <c r="AA178" i="26"/>
  <c r="K178" i="26"/>
  <c r="S176" i="26"/>
  <c r="O172" i="26"/>
  <c r="AA170" i="26"/>
  <c r="K170" i="26"/>
  <c r="M164" i="26"/>
  <c r="I164" i="26"/>
  <c r="AA164" i="26"/>
  <c r="AA157" i="26"/>
  <c r="I157" i="26"/>
  <c r="Q157" i="26"/>
  <c r="Q156" i="26"/>
  <c r="G146" i="26"/>
  <c r="S146" i="26"/>
  <c r="G127" i="26"/>
  <c r="I127" i="26"/>
  <c r="U127" i="26"/>
  <c r="W127" i="26"/>
  <c r="U106" i="26"/>
  <c r="Q106" i="26"/>
  <c r="S106" i="26"/>
  <c r="M106" i="26"/>
  <c r="Y62" i="26"/>
  <c r="I57" i="26"/>
  <c r="S57" i="26"/>
  <c r="M150" i="26"/>
  <c r="O150" i="26"/>
  <c r="Y150" i="26"/>
  <c r="Q212" i="26"/>
  <c r="W231" i="26"/>
  <c r="G231" i="26"/>
  <c r="U230" i="26"/>
  <c r="G229" i="26"/>
  <c r="Y228" i="26"/>
  <c r="G228" i="26"/>
  <c r="W226" i="26"/>
  <c r="S222" i="26"/>
  <c r="K221" i="26"/>
  <c r="Y220" i="26"/>
  <c r="I220" i="26"/>
  <c r="U218" i="26"/>
  <c r="AW216" i="26"/>
  <c r="O215" i="26"/>
  <c r="W213" i="26"/>
  <c r="O212" i="26"/>
  <c r="I210" i="26"/>
  <c r="S209" i="26"/>
  <c r="U205" i="26"/>
  <c r="AU204" i="26"/>
  <c r="K204" i="26"/>
  <c r="AU202" i="26"/>
  <c r="M201" i="26"/>
  <c r="S200" i="26"/>
  <c r="S198" i="26"/>
  <c r="O193" i="26"/>
  <c r="M191" i="26"/>
  <c r="S189" i="26"/>
  <c r="W186" i="26"/>
  <c r="G186" i="26"/>
  <c r="S185" i="26"/>
  <c r="M183" i="26"/>
  <c r="Y181" i="26"/>
  <c r="G181" i="26"/>
  <c r="S180" i="26"/>
  <c r="I179" i="26"/>
  <c r="Y178" i="26"/>
  <c r="I178" i="26"/>
  <c r="U177" i="26"/>
  <c r="U173" i="26"/>
  <c r="AW172" i="26"/>
  <c r="M172" i="26"/>
  <c r="Y170" i="26"/>
  <c r="I170" i="26"/>
  <c r="U169" i="26"/>
  <c r="S167" i="26"/>
  <c r="M166" i="26"/>
  <c r="U164" i="26"/>
  <c r="Q163" i="26"/>
  <c r="Y159" i="26"/>
  <c r="M156" i="26"/>
  <c r="S119" i="26"/>
  <c r="U119" i="26"/>
  <c r="W119" i="26"/>
  <c r="I119" i="26"/>
  <c r="M99" i="26"/>
  <c r="S99" i="26"/>
  <c r="W99" i="26"/>
  <c r="AA99" i="26"/>
  <c r="K99" i="26"/>
  <c r="G92" i="26"/>
  <c r="AU87" i="26"/>
  <c r="U86" i="26"/>
  <c r="AA77" i="26"/>
  <c r="AU71" i="26"/>
  <c r="W62" i="26"/>
  <c r="Y210" i="26"/>
  <c r="S172" i="26"/>
  <c r="Y226" i="26"/>
  <c r="K220" i="26"/>
  <c r="W218" i="26"/>
  <c r="M210" i="26"/>
  <c r="AU233" i="26"/>
  <c r="S230" i="26"/>
  <c r="W228" i="26"/>
  <c r="U226" i="26"/>
  <c r="AW224" i="26"/>
  <c r="Q222" i="26"/>
  <c r="G221" i="26"/>
  <c r="W220" i="26"/>
  <c r="S218" i="26"/>
  <c r="M215" i="26"/>
  <c r="U213" i="26"/>
  <c r="M212" i="26"/>
  <c r="O209" i="26"/>
  <c r="AU207" i="26"/>
  <c r="K207" i="26"/>
  <c r="AU206" i="26"/>
  <c r="AW205" i="26"/>
  <c r="S205" i="26"/>
  <c r="AA204" i="26"/>
  <c r="I204" i="26"/>
  <c r="G201" i="26"/>
  <c r="G200" i="26"/>
  <c r="W199" i="26"/>
  <c r="AW198" i="26"/>
  <c r="Q198" i="26"/>
  <c r="AU196" i="26"/>
  <c r="Y195" i="26"/>
  <c r="M193" i="26"/>
  <c r="K191" i="26"/>
  <c r="O189" i="26"/>
  <c r="Q185" i="26"/>
  <c r="K183" i="26"/>
  <c r="W181" i="26"/>
  <c r="G179" i="26"/>
  <c r="W178" i="26"/>
  <c r="S177" i="26"/>
  <c r="AW173" i="26"/>
  <c r="S173" i="26"/>
  <c r="W170" i="26"/>
  <c r="S169" i="26"/>
  <c r="Q167" i="26"/>
  <c r="K166" i="26"/>
  <c r="S164" i="26"/>
  <c r="O163" i="26"/>
  <c r="Y161" i="26"/>
  <c r="S159" i="26"/>
  <c r="Y157" i="26"/>
  <c r="K156" i="26"/>
  <c r="U117" i="26"/>
  <c r="W92" i="26"/>
  <c r="S92" i="26"/>
  <c r="U92" i="26"/>
  <c r="Y92" i="26"/>
  <c r="I92" i="26"/>
  <c r="O92" i="26"/>
  <c r="S86" i="26"/>
  <c r="U82" i="26"/>
  <c r="S82" i="26"/>
  <c r="AA82" i="26"/>
  <c r="M82" i="26"/>
  <c r="K77" i="26"/>
  <c r="U75" i="26"/>
  <c r="O69" i="26"/>
  <c r="M62" i="26"/>
  <c r="M170" i="26"/>
  <c r="K54" i="26"/>
  <c r="U54" i="26"/>
  <c r="Y54" i="26"/>
  <c r="I54" i="26"/>
  <c r="AW231" i="26"/>
  <c r="Q230" i="26"/>
  <c r="S226" i="26"/>
  <c r="AW223" i="26"/>
  <c r="O222" i="26"/>
  <c r="AW218" i="26"/>
  <c r="M218" i="26"/>
  <c r="K215" i="26"/>
  <c r="S213" i="26"/>
  <c r="K212" i="26"/>
  <c r="AW201" i="26"/>
  <c r="G193" i="26"/>
  <c r="M189" i="26"/>
  <c r="AW186" i="26"/>
  <c r="Q177" i="26"/>
  <c r="O173" i="26"/>
  <c r="G172" i="26"/>
  <c r="Q169" i="26"/>
  <c r="O167" i="26"/>
  <c r="AW164" i="26"/>
  <c r="Q164" i="26"/>
  <c r="S161" i="26"/>
  <c r="U157" i="26"/>
  <c r="AA150" i="26"/>
  <c r="AW147" i="26"/>
  <c r="I135" i="26"/>
  <c r="M135" i="26"/>
  <c r="W135" i="26"/>
  <c r="Y135" i="26"/>
  <c r="G117" i="26"/>
  <c r="K116" i="26"/>
  <c r="U111" i="26"/>
  <c r="K94" i="26"/>
  <c r="Y94" i="26"/>
  <c r="I94" i="26"/>
  <c r="S94" i="26"/>
  <c r="Q93" i="26"/>
  <c r="K93" i="26"/>
  <c r="O93" i="26"/>
  <c r="AA93" i="26"/>
  <c r="U80" i="26"/>
  <c r="M80" i="26"/>
  <c r="O80" i="26"/>
  <c r="Q80" i="26"/>
  <c r="Y80" i="26"/>
  <c r="G80" i="26"/>
  <c r="Q76" i="26"/>
  <c r="M75" i="26"/>
  <c r="I73" i="26"/>
  <c r="G73" i="26"/>
  <c r="S73" i="26"/>
  <c r="G62" i="26"/>
  <c r="AW85" i="26"/>
  <c r="AW54" i="26"/>
  <c r="AU149" i="26"/>
  <c r="M148" i="26"/>
  <c r="AU146" i="26"/>
  <c r="AW142" i="26"/>
  <c r="AU136" i="26"/>
  <c r="AW134" i="26"/>
  <c r="AU129" i="26"/>
  <c r="AW124" i="26"/>
  <c r="S124" i="26"/>
  <c r="AW123" i="26"/>
  <c r="AW121" i="26"/>
  <c r="S107" i="26"/>
  <c r="AW106" i="26"/>
  <c r="G106" i="26"/>
  <c r="Y104" i="26"/>
  <c r="AW103" i="26"/>
  <c r="AW96" i="26"/>
  <c r="S96" i="26"/>
  <c r="AW95" i="26"/>
  <c r="AW94" i="26"/>
  <c r="AU92" i="26"/>
  <c r="AW88" i="26"/>
  <c r="U83" i="26"/>
  <c r="AW82" i="26"/>
  <c r="G82" i="26"/>
  <c r="S81" i="26"/>
  <c r="I72" i="26"/>
  <c r="W68" i="26"/>
  <c r="AW67" i="26"/>
  <c r="S67" i="26"/>
  <c r="G66" i="26"/>
  <c r="S65" i="26"/>
  <c r="AA59" i="26"/>
  <c r="AW58" i="26"/>
  <c r="W56" i="26"/>
  <c r="AW55" i="26"/>
  <c r="G54" i="26"/>
  <c r="U154" i="26"/>
  <c r="W148" i="26"/>
  <c r="W147" i="26"/>
  <c r="AU142" i="26"/>
  <c r="G141" i="26"/>
  <c r="W140" i="26"/>
  <c r="AU134" i="26"/>
  <c r="Y128" i="26"/>
  <c r="S125" i="26"/>
  <c r="K124" i="26"/>
  <c r="AU121" i="26"/>
  <c r="AW115" i="26"/>
  <c r="AW113" i="26"/>
  <c r="Q112" i="26"/>
  <c r="S108" i="26"/>
  <c r="K107" i="26"/>
  <c r="AU106" i="26"/>
  <c r="O104" i="26"/>
  <c r="S101" i="26"/>
  <c r="W97" i="26"/>
  <c r="AU96" i="26"/>
  <c r="M96" i="26"/>
  <c r="AW91" i="26"/>
  <c r="W89" i="26"/>
  <c r="AU88" i="26"/>
  <c r="S84" i="26"/>
  <c r="M83" i="26"/>
  <c r="Q68" i="26"/>
  <c r="AU67" i="26"/>
  <c r="K67" i="26"/>
  <c r="O61" i="26"/>
  <c r="M59" i="26"/>
  <c r="AU58" i="26"/>
  <c r="M56" i="26"/>
  <c r="G156" i="26"/>
  <c r="AW154" i="26"/>
  <c r="AW151" i="26"/>
  <c r="AA134" i="26"/>
  <c r="Q128" i="26"/>
  <c r="Q125" i="26"/>
  <c r="AA124" i="26"/>
  <c r="I124" i="26"/>
  <c r="AU122" i="26"/>
  <c r="M118" i="26"/>
  <c r="AU116" i="26"/>
  <c r="O112" i="26"/>
  <c r="AU110" i="26"/>
  <c r="Q108" i="26"/>
  <c r="AU107" i="26"/>
  <c r="I107" i="26"/>
  <c r="M104" i="26"/>
  <c r="AU102" i="26"/>
  <c r="O101" i="26"/>
  <c r="AA96" i="26"/>
  <c r="I96" i="26"/>
  <c r="S89" i="26"/>
  <c r="AW87" i="26"/>
  <c r="Q84" i="26"/>
  <c r="AU83" i="26"/>
  <c r="K83" i="26"/>
  <c r="W72" i="26"/>
  <c r="AW71" i="26"/>
  <c r="AU68" i="26"/>
  <c r="O68" i="26"/>
  <c r="AA67" i="26"/>
  <c r="I67" i="26"/>
  <c r="S64" i="26"/>
  <c r="AW63" i="26"/>
  <c r="M61" i="26"/>
  <c r="AU60" i="26"/>
  <c r="K59" i="26"/>
  <c r="S58" i="26"/>
  <c r="I56" i="26"/>
  <c r="AW148" i="26"/>
  <c r="AW146" i="26"/>
  <c r="S140" i="26"/>
  <c r="AW139" i="26"/>
  <c r="S139" i="26"/>
  <c r="AU137" i="26"/>
  <c r="AW129" i="26"/>
  <c r="O128" i="26"/>
  <c r="U126" i="26"/>
  <c r="AW125" i="26"/>
  <c r="Y124" i="26"/>
  <c r="Y123" i="26"/>
  <c r="AW119" i="26"/>
  <c r="K118" i="26"/>
  <c r="S109" i="26"/>
  <c r="AU108" i="26"/>
  <c r="O108" i="26"/>
  <c r="AA107" i="26"/>
  <c r="I104" i="26"/>
  <c r="Y102" i="26"/>
  <c r="AW101" i="26"/>
  <c r="K101" i="26"/>
  <c r="Y96" i="26"/>
  <c r="S95" i="26"/>
  <c r="G93" i="26"/>
  <c r="W88" i="26"/>
  <c r="G86" i="26"/>
  <c r="Y85" i="26"/>
  <c r="AU84" i="26"/>
  <c r="O84" i="26"/>
  <c r="AA83" i="26"/>
  <c r="AW77" i="26"/>
  <c r="G76" i="26"/>
  <c r="W74" i="26"/>
  <c r="AW73" i="26"/>
  <c r="S72" i="26"/>
  <c r="I68" i="26"/>
  <c r="Y67" i="26"/>
  <c r="K61" i="26"/>
  <c r="W60" i="26"/>
  <c r="Q58" i="26"/>
  <c r="F38" i="23"/>
  <c r="F69" i="23" s="1"/>
  <c r="B38" i="23"/>
  <c r="B69" i="23" s="1"/>
  <c r="J38" i="23"/>
  <c r="J69" i="23" s="1"/>
  <c r="D38" i="23"/>
  <c r="D69" i="23" s="1"/>
  <c r="AW120" i="26"/>
  <c r="AW212" i="26"/>
  <c r="AW211" i="26"/>
  <c r="AW175" i="26"/>
  <c r="AW136" i="26"/>
  <c r="AW130" i="26"/>
  <c r="AW191" i="26"/>
  <c r="AW190" i="26"/>
  <c r="AW128" i="26"/>
  <c r="AW228" i="26"/>
  <c r="AW227" i="26"/>
  <c r="AW174" i="26"/>
  <c r="AW61" i="26"/>
  <c r="AW204" i="26"/>
  <c r="AW183" i="26"/>
  <c r="AW114" i="26"/>
  <c r="AW219" i="26"/>
  <c r="AW161" i="26"/>
  <c r="AW220" i="26"/>
  <c r="AW167" i="26"/>
  <c r="AW203" i="26"/>
  <c r="AW122" i="26"/>
  <c r="AW112" i="26"/>
  <c r="G38" i="23"/>
  <c r="G69" i="23" s="1"/>
  <c r="K38" i="23"/>
  <c r="K69" i="23" s="1"/>
  <c r="E38" i="23"/>
  <c r="E69" i="23" s="1"/>
  <c r="G219" i="26"/>
  <c r="W219" i="26"/>
  <c r="I219" i="26"/>
  <c r="Y219" i="26"/>
  <c r="K219" i="26"/>
  <c r="AA219" i="26"/>
  <c r="M219" i="26"/>
  <c r="O219" i="26"/>
  <c r="U219" i="26"/>
  <c r="I216" i="26"/>
  <c r="Y216" i="26"/>
  <c r="K216" i="26"/>
  <c r="AA216" i="26"/>
  <c r="M216" i="26"/>
  <c r="O216" i="26"/>
  <c r="Q216" i="26"/>
  <c r="W216" i="26"/>
  <c r="U196" i="26"/>
  <c r="W196" i="26"/>
  <c r="I196" i="26"/>
  <c r="Y196" i="26"/>
  <c r="Q196" i="26"/>
  <c r="K196" i="26"/>
  <c r="M196" i="26"/>
  <c r="O196" i="26"/>
  <c r="S196" i="26"/>
  <c r="AA196" i="26"/>
  <c r="K171" i="26"/>
  <c r="AA171" i="26"/>
  <c r="M171" i="26"/>
  <c r="O171" i="26"/>
  <c r="W171" i="26"/>
  <c r="I171" i="26"/>
  <c r="Q171" i="26"/>
  <c r="S171" i="26"/>
  <c r="U171" i="26"/>
  <c r="Y171" i="26"/>
  <c r="AU140" i="26"/>
  <c r="AW140" i="26"/>
  <c r="AW230" i="26"/>
  <c r="G224" i="26"/>
  <c r="AU219" i="26"/>
  <c r="I162" i="26"/>
  <c r="Y162" i="26"/>
  <c r="O162" i="26"/>
  <c r="AA162" i="26"/>
  <c r="K162" i="26"/>
  <c r="U162" i="26"/>
  <c r="M162" i="26"/>
  <c r="Q162" i="26"/>
  <c r="S162" i="26"/>
  <c r="W162" i="26"/>
  <c r="W149" i="26"/>
  <c r="M149" i="26"/>
  <c r="AA149" i="26"/>
  <c r="I149" i="26"/>
  <c r="K149" i="26"/>
  <c r="U149" i="26"/>
  <c r="O149" i="26"/>
  <c r="Q149" i="26"/>
  <c r="S149" i="26"/>
  <c r="Y149" i="26"/>
  <c r="U71" i="26"/>
  <c r="G71" i="26"/>
  <c r="W71" i="26"/>
  <c r="I71" i="26"/>
  <c r="Y71" i="26"/>
  <c r="K71" i="26"/>
  <c r="AA71" i="26"/>
  <c r="M71" i="26"/>
  <c r="O71" i="26"/>
  <c r="Q71" i="26"/>
  <c r="S71" i="26"/>
  <c r="U55" i="26"/>
  <c r="G55" i="26"/>
  <c r="W55" i="26"/>
  <c r="I55" i="26"/>
  <c r="Y55" i="26"/>
  <c r="K55" i="26"/>
  <c r="AA55" i="26"/>
  <c r="M55" i="26"/>
  <c r="O55" i="26"/>
  <c r="Q55" i="26"/>
  <c r="S55" i="26"/>
  <c r="AW182" i="26"/>
  <c r="AU182" i="26"/>
  <c r="C38" i="23"/>
  <c r="C69" i="23" s="1"/>
  <c r="G227" i="26"/>
  <c r="W227" i="26"/>
  <c r="I227" i="26"/>
  <c r="Y227" i="26"/>
  <c r="K227" i="26"/>
  <c r="AA227" i="26"/>
  <c r="M227" i="26"/>
  <c r="O227" i="26"/>
  <c r="U227" i="26"/>
  <c r="I224" i="26"/>
  <c r="Y224" i="26"/>
  <c r="K224" i="26"/>
  <c r="AA224" i="26"/>
  <c r="M224" i="26"/>
  <c r="O224" i="26"/>
  <c r="Q224" i="26"/>
  <c r="W224" i="26"/>
  <c r="AU227" i="26"/>
  <c r="G211" i="26"/>
  <c r="W211" i="26"/>
  <c r="I211" i="26"/>
  <c r="Y211" i="26"/>
  <c r="K211" i="26"/>
  <c r="AA211" i="26"/>
  <c r="M211" i="26"/>
  <c r="O211" i="26"/>
  <c r="U211" i="26"/>
  <c r="I208" i="26"/>
  <c r="Y208" i="26"/>
  <c r="K208" i="26"/>
  <c r="AA208" i="26"/>
  <c r="M208" i="26"/>
  <c r="O208" i="26"/>
  <c r="Q208" i="26"/>
  <c r="W208" i="26"/>
  <c r="I182" i="26"/>
  <c r="Y182" i="26"/>
  <c r="K182" i="26"/>
  <c r="AA182" i="26"/>
  <c r="M182" i="26"/>
  <c r="U182" i="26"/>
  <c r="O182" i="26"/>
  <c r="Q182" i="26"/>
  <c r="S182" i="26"/>
  <c r="W182" i="26"/>
  <c r="G182" i="26"/>
  <c r="G138" i="26"/>
  <c r="I38" i="23"/>
  <c r="I69" i="23" s="1"/>
  <c r="AU230" i="26"/>
  <c r="AW222" i="26"/>
  <c r="AU211" i="26"/>
  <c r="I138" i="26"/>
  <c r="Y138" i="26"/>
  <c r="O138" i="26"/>
  <c r="M138" i="26"/>
  <c r="Q138" i="26"/>
  <c r="S138" i="26"/>
  <c r="U138" i="26"/>
  <c r="W138" i="26"/>
  <c r="AA138" i="26"/>
  <c r="K138" i="26"/>
  <c r="S219" i="26"/>
  <c r="U216" i="26"/>
  <c r="I174" i="26"/>
  <c r="Y174" i="26"/>
  <c r="K174" i="26"/>
  <c r="AA174" i="26"/>
  <c r="M174" i="26"/>
  <c r="U174" i="26"/>
  <c r="G174" i="26"/>
  <c r="O174" i="26"/>
  <c r="Q174" i="26"/>
  <c r="S174" i="26"/>
  <c r="W174" i="26"/>
  <c r="H38" i="23"/>
  <c r="H69" i="23" s="1"/>
  <c r="I232" i="26"/>
  <c r="Y232" i="26"/>
  <c r="K232" i="26"/>
  <c r="AA232" i="26"/>
  <c r="M232" i="26"/>
  <c r="O232" i="26"/>
  <c r="Q232" i="26"/>
  <c r="W232" i="26"/>
  <c r="Q219" i="26"/>
  <c r="S216" i="26"/>
  <c r="G203" i="26"/>
  <c r="W203" i="26"/>
  <c r="I203" i="26"/>
  <c r="Y203" i="26"/>
  <c r="K203" i="26"/>
  <c r="AA203" i="26"/>
  <c r="M203" i="26"/>
  <c r="O203" i="26"/>
  <c r="U203" i="26"/>
  <c r="I200" i="26"/>
  <c r="Y200" i="26"/>
  <c r="K200" i="26"/>
  <c r="AA200" i="26"/>
  <c r="M200" i="26"/>
  <c r="O200" i="26"/>
  <c r="Q200" i="26"/>
  <c r="W200" i="26"/>
  <c r="Q158" i="26"/>
  <c r="W158" i="26"/>
  <c r="AA158" i="26"/>
  <c r="I158" i="26"/>
  <c r="K158" i="26"/>
  <c r="U158" i="26"/>
  <c r="O158" i="26"/>
  <c r="S158" i="26"/>
  <c r="Y158" i="26"/>
  <c r="M158" i="26"/>
  <c r="K151" i="26"/>
  <c r="AA151" i="26"/>
  <c r="Q151" i="26"/>
  <c r="I151" i="26"/>
  <c r="M151" i="26"/>
  <c r="O151" i="26"/>
  <c r="Y151" i="26"/>
  <c r="G151" i="26"/>
  <c r="S151" i="26"/>
  <c r="U151" i="26"/>
  <c r="W151" i="26"/>
  <c r="Y229" i="26"/>
  <c r="I229" i="26"/>
  <c r="AA226" i="26"/>
  <c r="K226" i="26"/>
  <c r="Q225" i="26"/>
  <c r="Y221" i="26"/>
  <c r="I221" i="26"/>
  <c r="AA218" i="26"/>
  <c r="K218" i="26"/>
  <c r="Q217" i="26"/>
  <c r="Y213" i="26"/>
  <c r="I213" i="26"/>
  <c r="AA210" i="26"/>
  <c r="K210" i="26"/>
  <c r="Q209" i="26"/>
  <c r="Y205" i="26"/>
  <c r="I205" i="26"/>
  <c r="AA202" i="26"/>
  <c r="K202" i="26"/>
  <c r="Q201" i="26"/>
  <c r="G196" i="26"/>
  <c r="AW193" i="26"/>
  <c r="M192" i="26"/>
  <c r="O192" i="26"/>
  <c r="Q192" i="26"/>
  <c r="I192" i="26"/>
  <c r="Y192" i="26"/>
  <c r="U188" i="26"/>
  <c r="W188" i="26"/>
  <c r="I188" i="26"/>
  <c r="Y188" i="26"/>
  <c r="Q188" i="26"/>
  <c r="AA184" i="26"/>
  <c r="AW179" i="26"/>
  <c r="G171" i="26"/>
  <c r="G162" i="26"/>
  <c r="O145" i="26"/>
  <c r="U145" i="26"/>
  <c r="K145" i="26"/>
  <c r="M145" i="26"/>
  <c r="Q145" i="26"/>
  <c r="G145" i="26"/>
  <c r="AA145" i="26"/>
  <c r="Q142" i="26"/>
  <c r="W142" i="26"/>
  <c r="K142" i="26"/>
  <c r="M142" i="26"/>
  <c r="O142" i="26"/>
  <c r="AA142" i="26"/>
  <c r="AA225" i="26"/>
  <c r="K225" i="26"/>
  <c r="AA217" i="26"/>
  <c r="K217" i="26"/>
  <c r="AA209" i="26"/>
  <c r="K209" i="26"/>
  <c r="AA201" i="26"/>
  <c r="K201" i="26"/>
  <c r="AU193" i="26"/>
  <c r="S184" i="26"/>
  <c r="AU183" i="26"/>
  <c r="O180" i="26"/>
  <c r="K179" i="26"/>
  <c r="AA179" i="26"/>
  <c r="M179" i="26"/>
  <c r="O179" i="26"/>
  <c r="W179" i="26"/>
  <c r="O153" i="26"/>
  <c r="U153" i="26"/>
  <c r="I153" i="26"/>
  <c r="K153" i="26"/>
  <c r="M153" i="26"/>
  <c r="Y153" i="26"/>
  <c r="U144" i="26"/>
  <c r="K144" i="26"/>
  <c r="AA144" i="26"/>
  <c r="M144" i="26"/>
  <c r="O144" i="26"/>
  <c r="Q144" i="26"/>
  <c r="G144" i="26"/>
  <c r="I130" i="26"/>
  <c r="Y130" i="26"/>
  <c r="K130" i="26"/>
  <c r="AA130" i="26"/>
  <c r="O130" i="26"/>
  <c r="M130" i="26"/>
  <c r="Q130" i="26"/>
  <c r="S130" i="26"/>
  <c r="U130" i="26"/>
  <c r="I122" i="26"/>
  <c r="Y122" i="26"/>
  <c r="K122" i="26"/>
  <c r="AA122" i="26"/>
  <c r="O122" i="26"/>
  <c r="M122" i="26"/>
  <c r="Q122" i="26"/>
  <c r="S122" i="26"/>
  <c r="U122" i="26"/>
  <c r="I114" i="26"/>
  <c r="Y114" i="26"/>
  <c r="K114" i="26"/>
  <c r="AA114" i="26"/>
  <c r="O114" i="26"/>
  <c r="M114" i="26"/>
  <c r="Q114" i="26"/>
  <c r="S114" i="26"/>
  <c r="U114" i="26"/>
  <c r="K230" i="26"/>
  <c r="Q229" i="26"/>
  <c r="Y225" i="26"/>
  <c r="I225" i="26"/>
  <c r="Q221" i="26"/>
  <c r="Y217" i="26"/>
  <c r="I217" i="26"/>
  <c r="AA214" i="26"/>
  <c r="K214" i="26"/>
  <c r="Q213" i="26"/>
  <c r="Y209" i="26"/>
  <c r="I209" i="26"/>
  <c r="AA206" i="26"/>
  <c r="K206" i="26"/>
  <c r="Q205" i="26"/>
  <c r="Y201" i="26"/>
  <c r="I201" i="26"/>
  <c r="S192" i="26"/>
  <c r="AU191" i="26"/>
  <c r="I190" i="26"/>
  <c r="Y190" i="26"/>
  <c r="K190" i="26"/>
  <c r="AA190" i="26"/>
  <c r="M190" i="26"/>
  <c r="U190" i="26"/>
  <c r="O188" i="26"/>
  <c r="K187" i="26"/>
  <c r="AA187" i="26"/>
  <c r="M187" i="26"/>
  <c r="O187" i="26"/>
  <c r="W187" i="26"/>
  <c r="M180" i="26"/>
  <c r="M168" i="26"/>
  <c r="O168" i="26"/>
  <c r="Q168" i="26"/>
  <c r="I168" i="26"/>
  <c r="Y168" i="26"/>
  <c r="W145" i="26"/>
  <c r="U142" i="26"/>
  <c r="Q134" i="26"/>
  <c r="W134" i="26"/>
  <c r="M134" i="26"/>
  <c r="O134" i="26"/>
  <c r="S134" i="26"/>
  <c r="U134" i="26"/>
  <c r="I134" i="26"/>
  <c r="Y230" i="26"/>
  <c r="I230" i="26"/>
  <c r="O229" i="26"/>
  <c r="Q226" i="26"/>
  <c r="W225" i="26"/>
  <c r="Y222" i="26"/>
  <c r="I222" i="26"/>
  <c r="O221" i="26"/>
  <c r="Q218" i="26"/>
  <c r="W217" i="26"/>
  <c r="Y214" i="26"/>
  <c r="I214" i="26"/>
  <c r="O213" i="26"/>
  <c r="Q210" i="26"/>
  <c r="W209" i="26"/>
  <c r="Y206" i="26"/>
  <c r="I206" i="26"/>
  <c r="O205" i="26"/>
  <c r="Q202" i="26"/>
  <c r="W201" i="26"/>
  <c r="Q199" i="26"/>
  <c r="K198" i="26"/>
  <c r="AA198" i="26"/>
  <c r="O197" i="26"/>
  <c r="Q197" i="26"/>
  <c r="K197" i="26"/>
  <c r="K195" i="26"/>
  <c r="AA195" i="26"/>
  <c r="M195" i="26"/>
  <c r="O195" i="26"/>
  <c r="W195" i="26"/>
  <c r="K192" i="26"/>
  <c r="M188" i="26"/>
  <c r="Y179" i="26"/>
  <c r="U172" i="26"/>
  <c r="W172" i="26"/>
  <c r="I172" i="26"/>
  <c r="Y172" i="26"/>
  <c r="Q172" i="26"/>
  <c r="AA168" i="26"/>
  <c r="AU156" i="26"/>
  <c r="AA153" i="26"/>
  <c r="I146" i="26"/>
  <c r="Y146" i="26"/>
  <c r="O146" i="26"/>
  <c r="K146" i="26"/>
  <c r="M146" i="26"/>
  <c r="Q146" i="26"/>
  <c r="AA146" i="26"/>
  <c r="S145" i="26"/>
  <c r="S142" i="26"/>
  <c r="O129" i="26"/>
  <c r="Q129" i="26"/>
  <c r="U129" i="26"/>
  <c r="I129" i="26"/>
  <c r="K129" i="26"/>
  <c r="M129" i="26"/>
  <c r="S129" i="26"/>
  <c r="AA129" i="26"/>
  <c r="O121" i="26"/>
  <c r="Q121" i="26"/>
  <c r="U121" i="26"/>
  <c r="I121" i="26"/>
  <c r="K121" i="26"/>
  <c r="M121" i="26"/>
  <c r="S121" i="26"/>
  <c r="AA121" i="26"/>
  <c r="O113" i="26"/>
  <c r="Q113" i="26"/>
  <c r="U113" i="26"/>
  <c r="I113" i="26"/>
  <c r="K113" i="26"/>
  <c r="M113" i="26"/>
  <c r="S113" i="26"/>
  <c r="AA113" i="26"/>
  <c r="M229" i="26"/>
  <c r="O199" i="26"/>
  <c r="W190" i="26"/>
  <c r="K188" i="26"/>
  <c r="Y187" i="26"/>
  <c r="G180" i="26"/>
  <c r="U179" i="26"/>
  <c r="AW177" i="26"/>
  <c r="M176" i="26"/>
  <c r="O176" i="26"/>
  <c r="Q176" i="26"/>
  <c r="I176" i="26"/>
  <c r="Y176" i="26"/>
  <c r="AW171" i="26"/>
  <c r="W168" i="26"/>
  <c r="AU166" i="26"/>
  <c r="W153" i="26"/>
  <c r="U152" i="26"/>
  <c r="K152" i="26"/>
  <c r="AA152" i="26"/>
  <c r="I152" i="26"/>
  <c r="M152" i="26"/>
  <c r="O152" i="26"/>
  <c r="Y152" i="26"/>
  <c r="I145" i="26"/>
  <c r="Y144" i="26"/>
  <c r="K143" i="26"/>
  <c r="AA143" i="26"/>
  <c r="Q143" i="26"/>
  <c r="M143" i="26"/>
  <c r="O143" i="26"/>
  <c r="S143" i="26"/>
  <c r="I142" i="26"/>
  <c r="M184" i="26"/>
  <c r="O184" i="26"/>
  <c r="Q184" i="26"/>
  <c r="I184" i="26"/>
  <c r="Y184" i="26"/>
  <c r="U180" i="26"/>
  <c r="W180" i="26"/>
  <c r="I180" i="26"/>
  <c r="Y180" i="26"/>
  <c r="Q180" i="26"/>
  <c r="AW162" i="26"/>
  <c r="AW149" i="26"/>
  <c r="U53" i="26"/>
  <c r="G53" i="26"/>
  <c r="W53" i="26"/>
  <c r="I53" i="26"/>
  <c r="Y53" i="26"/>
  <c r="K53" i="26"/>
  <c r="AA53" i="26"/>
  <c r="O53" i="26"/>
  <c r="Q53" i="26"/>
  <c r="S53" i="26"/>
  <c r="K189" i="26"/>
  <c r="K173" i="26"/>
  <c r="O161" i="26"/>
  <c r="U161" i="26"/>
  <c r="U160" i="26"/>
  <c r="K160" i="26"/>
  <c r="AA160" i="26"/>
  <c r="K159" i="26"/>
  <c r="AA159" i="26"/>
  <c r="Q159" i="26"/>
  <c r="AW157" i="26"/>
  <c r="I154" i="26"/>
  <c r="Y154" i="26"/>
  <c r="O154" i="26"/>
  <c r="Q150" i="26"/>
  <c r="W150" i="26"/>
  <c r="G142" i="26"/>
  <c r="W141" i="26"/>
  <c r="M141" i="26"/>
  <c r="W133" i="26"/>
  <c r="I133" i="26"/>
  <c r="M133" i="26"/>
  <c r="S128" i="26"/>
  <c r="W125" i="26"/>
  <c r="I125" i="26"/>
  <c r="Y125" i="26"/>
  <c r="M125" i="26"/>
  <c r="W117" i="26"/>
  <c r="I117" i="26"/>
  <c r="Y117" i="26"/>
  <c r="M117" i="26"/>
  <c r="AW66" i="26"/>
  <c r="O137" i="26"/>
  <c r="U137" i="26"/>
  <c r="U136" i="26"/>
  <c r="K136" i="26"/>
  <c r="AA136" i="26"/>
  <c r="K135" i="26"/>
  <c r="AA135" i="26"/>
  <c r="Q135" i="26"/>
  <c r="AA193" i="26"/>
  <c r="K193" i="26"/>
  <c r="G191" i="26"/>
  <c r="AA185" i="26"/>
  <c r="K185" i="26"/>
  <c r="W183" i="26"/>
  <c r="G183" i="26"/>
  <c r="AA177" i="26"/>
  <c r="K177" i="26"/>
  <c r="W175" i="26"/>
  <c r="G175" i="26"/>
  <c r="AA169" i="26"/>
  <c r="K169" i="26"/>
  <c r="W167" i="26"/>
  <c r="G167" i="26"/>
  <c r="W165" i="26"/>
  <c r="M165" i="26"/>
  <c r="K161" i="26"/>
  <c r="M160" i="26"/>
  <c r="M159" i="26"/>
  <c r="AU148" i="26"/>
  <c r="S137" i="26"/>
  <c r="S136" i="26"/>
  <c r="U135" i="26"/>
  <c r="Q117" i="26"/>
  <c r="I111" i="26"/>
  <c r="K111" i="26"/>
  <c r="AA111" i="26"/>
  <c r="M111" i="26"/>
  <c r="Q111" i="26"/>
  <c r="AU98" i="26"/>
  <c r="Y193" i="26"/>
  <c r="I193" i="26"/>
  <c r="Y185" i="26"/>
  <c r="I185" i="26"/>
  <c r="Y177" i="26"/>
  <c r="I177" i="26"/>
  <c r="Y169" i="26"/>
  <c r="I169" i="26"/>
  <c r="Q166" i="26"/>
  <c r="W166" i="26"/>
  <c r="U165" i="26"/>
  <c r="I161" i="26"/>
  <c r="I160" i="26"/>
  <c r="I159" i="26"/>
  <c r="G157" i="26"/>
  <c r="AU155" i="26"/>
  <c r="K154" i="26"/>
  <c r="K150" i="26"/>
  <c r="K141" i="26"/>
  <c r="Q137" i="26"/>
  <c r="Q136" i="26"/>
  <c r="S135" i="26"/>
  <c r="O133" i="26"/>
  <c r="AU132" i="26"/>
  <c r="K127" i="26"/>
  <c r="AA127" i="26"/>
  <c r="M127" i="26"/>
  <c r="Q127" i="26"/>
  <c r="O125" i="26"/>
  <c r="K119" i="26"/>
  <c r="AA119" i="26"/>
  <c r="M119" i="26"/>
  <c r="Q119" i="26"/>
  <c r="O117" i="26"/>
  <c r="Y111" i="26"/>
  <c r="AW110" i="26"/>
  <c r="AW165" i="26"/>
  <c r="AA161" i="26"/>
  <c r="G161" i="26"/>
  <c r="V3" i="26" s="1"/>
  <c r="G160" i="26"/>
  <c r="G158" i="26"/>
  <c r="W157" i="26"/>
  <c r="M157" i="26"/>
  <c r="I150" i="26"/>
  <c r="G149" i="26"/>
  <c r="AU147" i="26"/>
  <c r="AU139" i="26"/>
  <c r="M137" i="26"/>
  <c r="O136" i="26"/>
  <c r="O135" i="26"/>
  <c r="U128" i="26"/>
  <c r="G128" i="26"/>
  <c r="W128" i="26"/>
  <c r="K128" i="26"/>
  <c r="AA128" i="26"/>
  <c r="AU123" i="26"/>
  <c r="U120" i="26"/>
  <c r="G120" i="26"/>
  <c r="W120" i="26"/>
  <c r="K120" i="26"/>
  <c r="AA120" i="26"/>
  <c r="AU115" i="26"/>
  <c r="U112" i="26"/>
  <c r="W112" i="26"/>
  <c r="K112" i="26"/>
  <c r="AA112" i="26"/>
  <c r="W111" i="26"/>
  <c r="I97" i="26"/>
  <c r="Y97" i="26"/>
  <c r="K97" i="26"/>
  <c r="AA97" i="26"/>
  <c r="M97" i="26"/>
  <c r="O97" i="26"/>
  <c r="Q97" i="26"/>
  <c r="U97" i="26"/>
  <c r="Y155" i="26"/>
  <c r="Y147" i="26"/>
  <c r="W126" i="26"/>
  <c r="W118" i="26"/>
  <c r="U103" i="26"/>
  <c r="G103" i="26"/>
  <c r="W103" i="26"/>
  <c r="I103" i="26"/>
  <c r="Y103" i="26"/>
  <c r="K103" i="26"/>
  <c r="AA103" i="26"/>
  <c r="M103" i="26"/>
  <c r="Q103" i="26"/>
  <c r="AW100" i="26"/>
  <c r="AW90" i="26"/>
  <c r="U87" i="26"/>
  <c r="G87" i="26"/>
  <c r="W87" i="26"/>
  <c r="I87" i="26"/>
  <c r="Y87" i="26"/>
  <c r="K87" i="26"/>
  <c r="AA87" i="26"/>
  <c r="M87" i="26"/>
  <c r="O87" i="26"/>
  <c r="Q87" i="26"/>
  <c r="AW74" i="26"/>
  <c r="AU66" i="26"/>
  <c r="G63" i="26"/>
  <c r="AU82" i="26"/>
  <c r="U79" i="26"/>
  <c r="G79" i="26"/>
  <c r="W79" i="26"/>
  <c r="I79" i="26"/>
  <c r="Y79" i="26"/>
  <c r="K79" i="26"/>
  <c r="AA79" i="26"/>
  <c r="M79" i="26"/>
  <c r="O79" i="26"/>
  <c r="Q79" i="26"/>
  <c r="U63" i="26"/>
  <c r="W63" i="26"/>
  <c r="I63" i="26"/>
  <c r="Y63" i="26"/>
  <c r="K63" i="26"/>
  <c r="AA63" i="26"/>
  <c r="M63" i="26"/>
  <c r="O63" i="26"/>
  <c r="Q63" i="26"/>
  <c r="U95" i="26"/>
  <c r="G95" i="26"/>
  <c r="W95" i="26"/>
  <c r="I95" i="26"/>
  <c r="Y95" i="26"/>
  <c r="K95" i="26"/>
  <c r="AA95" i="26"/>
  <c r="M95" i="26"/>
  <c r="Q95" i="26"/>
  <c r="I105" i="26"/>
  <c r="Y105" i="26"/>
  <c r="K105" i="26"/>
  <c r="AA105" i="26"/>
  <c r="M105" i="26"/>
  <c r="O105" i="26"/>
  <c r="Q105" i="26"/>
  <c r="U105" i="26"/>
  <c r="AU100" i="26"/>
  <c r="AU90" i="26"/>
  <c r="AU74" i="26"/>
  <c r="AW98" i="26"/>
  <c r="W110" i="26"/>
  <c r="M109" i="26"/>
  <c r="AA104" i="26"/>
  <c r="K104" i="26"/>
  <c r="W102" i="26"/>
  <c r="M101" i="26"/>
  <c r="Y99" i="26"/>
  <c r="I99" i="26"/>
  <c r="O98" i="26"/>
  <c r="W94" i="26"/>
  <c r="M93" i="26"/>
  <c r="U89" i="26"/>
  <c r="AA88" i="26"/>
  <c r="K88" i="26"/>
  <c r="W86" i="26"/>
  <c r="M85" i="26"/>
  <c r="I83" i="26"/>
  <c r="O82" i="26"/>
  <c r="U81" i="26"/>
  <c r="AA80" i="26"/>
  <c r="K80" i="26"/>
  <c r="W78" i="26"/>
  <c r="M77" i="26"/>
  <c r="U73" i="26"/>
  <c r="AA72" i="26"/>
  <c r="K72" i="26"/>
  <c r="W70" i="26"/>
  <c r="M69" i="26"/>
  <c r="U65" i="26"/>
  <c r="Y59" i="26"/>
  <c r="I59" i="26"/>
  <c r="O58" i="26"/>
  <c r="U57" i="26"/>
  <c r="AA56" i="26"/>
  <c r="K56" i="26"/>
  <c r="W54" i="26"/>
  <c r="U107" i="26"/>
  <c r="AA106" i="26"/>
  <c r="K106" i="26"/>
  <c r="W104" i="26"/>
  <c r="G104" i="26"/>
  <c r="Y101" i="26"/>
  <c r="I101" i="26"/>
  <c r="U99" i="26"/>
  <c r="AA98" i="26"/>
  <c r="K98" i="26"/>
  <c r="I93" i="26"/>
  <c r="AA90" i="26"/>
  <c r="K90" i="26"/>
  <c r="Q89" i="26"/>
  <c r="G88" i="26"/>
  <c r="K82" i="26"/>
  <c r="Q81" i="26"/>
  <c r="Q73" i="26"/>
  <c r="AA66" i="26"/>
  <c r="K66" i="26"/>
  <c r="Q65" i="26"/>
  <c r="Y61" i="26"/>
  <c r="I61" i="26"/>
  <c r="O60" i="26"/>
  <c r="U59" i="26"/>
  <c r="AA58" i="26"/>
  <c r="K58" i="26"/>
  <c r="Q57" i="26"/>
  <c r="G109" i="26"/>
  <c r="M108" i="26"/>
  <c r="Y106" i="26"/>
  <c r="I106" i="26"/>
  <c r="Q102" i="26"/>
  <c r="W101" i="26"/>
  <c r="G101" i="26"/>
  <c r="Q94" i="26"/>
  <c r="W93" i="26"/>
  <c r="M92" i="26"/>
  <c r="Y90" i="26"/>
  <c r="I90" i="26"/>
  <c r="O89" i="26"/>
  <c r="U88" i="26"/>
  <c r="Q86" i="26"/>
  <c r="W85" i="26"/>
  <c r="G85" i="26"/>
  <c r="M84" i="26"/>
  <c r="Y82" i="26"/>
  <c r="I82" i="26"/>
  <c r="O81" i="26"/>
  <c r="Q78" i="26"/>
  <c r="W77" i="26"/>
  <c r="G77" i="26"/>
  <c r="M76" i="26"/>
  <c r="I74" i="26"/>
  <c r="O73" i="26"/>
  <c r="U72" i="26"/>
  <c r="Q70" i="26"/>
  <c r="W69" i="26"/>
  <c r="G69" i="26"/>
  <c r="M68" i="26"/>
  <c r="Y66" i="26"/>
  <c r="I66" i="26"/>
  <c r="O65" i="26"/>
  <c r="Y58" i="26"/>
  <c r="I58" i="26"/>
  <c r="O57" i="26"/>
  <c r="U56" i="26"/>
  <c r="Q54" i="26"/>
  <c r="O110" i="26"/>
  <c r="AA108" i="26"/>
  <c r="W106" i="26"/>
  <c r="U101" i="26"/>
  <c r="AA100" i="26"/>
  <c r="Q99" i="26"/>
  <c r="W98" i="26"/>
  <c r="O94" i="26"/>
  <c r="U93" i="26"/>
  <c r="AA92" i="26"/>
  <c r="K92" i="26"/>
  <c r="W90" i="26"/>
  <c r="G90" i="26"/>
  <c r="M89" i="26"/>
  <c r="O86" i="26"/>
  <c r="U85" i="26"/>
  <c r="AA84" i="26"/>
  <c r="W82" i="26"/>
  <c r="M81" i="26"/>
  <c r="O78" i="26"/>
  <c r="U77" i="26"/>
  <c r="AA76" i="26"/>
  <c r="G74" i="26"/>
  <c r="M73" i="26"/>
  <c r="O70" i="26"/>
  <c r="U69" i="26"/>
  <c r="AA68" i="26"/>
  <c r="W66" i="26"/>
  <c r="M65" i="26"/>
  <c r="AA60" i="26"/>
  <c r="K60" i="26"/>
  <c r="Q59" i="26"/>
  <c r="W58" i="26"/>
  <c r="G58" i="26"/>
  <c r="M57" i="26"/>
  <c r="O54" i="26"/>
  <c r="M110" i="26"/>
  <c r="M94" i="26"/>
  <c r="AA89" i="26"/>
  <c r="K89" i="26"/>
  <c r="AA81" i="26"/>
  <c r="K81" i="26"/>
  <c r="M78" i="26"/>
  <c r="AA73" i="26"/>
  <c r="K73" i="26"/>
  <c r="M70" i="26"/>
  <c r="AA65" i="26"/>
  <c r="K65" i="26"/>
  <c r="Y60" i="26"/>
  <c r="AA57" i="26"/>
  <c r="K57" i="26"/>
  <c r="M54" i="26"/>
  <c r="AA110" i="26"/>
  <c r="AA102" i="26"/>
  <c r="AA94" i="26"/>
  <c r="Y89" i="26"/>
  <c r="AA86" i="26"/>
  <c r="Y81" i="26"/>
  <c r="AA78" i="26"/>
  <c r="Y73" i="26"/>
  <c r="AA70" i="26"/>
  <c r="Y65" i="26"/>
  <c r="Y57" i="26"/>
  <c r="AA54" i="26"/>
  <c r="L5" i="26" l="1"/>
  <c r="H3" i="26"/>
  <c r="X2" i="26"/>
  <c r="X5" i="26"/>
  <c r="J3" i="26"/>
  <c r="H2" i="26"/>
  <c r="H5" i="26"/>
  <c r="R5" i="26"/>
  <c r="R2" i="26"/>
  <c r="N3" i="26"/>
  <c r="V5" i="26"/>
  <c r="V2" i="26"/>
  <c r="X3" i="26"/>
  <c r="P5" i="26"/>
  <c r="P2" i="26"/>
  <c r="T2" i="26"/>
  <c r="T5" i="26"/>
  <c r="R3" i="26"/>
  <c r="P3" i="26"/>
  <c r="N2" i="26"/>
  <c r="N5" i="26"/>
  <c r="L3" i="26"/>
  <c r="L2" i="26"/>
  <c r="Z3" i="26"/>
  <c r="Z2" i="26"/>
  <c r="Z5" i="26"/>
  <c r="T3" i="26"/>
  <c r="J2" i="26"/>
  <c r="J5" i="26"/>
  <c r="AB197" i="26"/>
  <c r="AC197" i="26" s="1"/>
  <c r="AB115" i="26"/>
  <c r="AC115" i="26" s="1"/>
  <c r="AB139" i="26"/>
  <c r="AC139" i="26" s="1"/>
  <c r="AB74" i="26"/>
  <c r="AC74" i="26" s="1"/>
  <c r="AB64" i="26"/>
  <c r="AC64" i="26" s="1"/>
  <c r="AB156" i="26"/>
  <c r="AC156" i="26" s="1"/>
  <c r="AB223" i="26"/>
  <c r="AC223" i="26" s="1"/>
  <c r="AB132" i="26"/>
  <c r="AC132" i="26" s="1"/>
  <c r="AB88" i="26"/>
  <c r="AC88" i="26" s="1"/>
  <c r="AB228" i="26"/>
  <c r="AC228" i="26" s="1"/>
  <c r="AB91" i="26"/>
  <c r="AC91" i="26" s="1"/>
  <c r="AB100" i="26"/>
  <c r="AC100" i="26" s="1"/>
  <c r="AB93" i="26"/>
  <c r="AC93" i="26" s="1"/>
  <c r="AB110" i="26"/>
  <c r="AC110" i="26" s="1"/>
  <c r="AB179" i="26"/>
  <c r="AC179" i="26" s="1"/>
  <c r="AB181" i="26"/>
  <c r="AC181" i="26" s="1"/>
  <c r="AB163" i="26"/>
  <c r="AC163" i="26" s="1"/>
  <c r="AB207" i="26"/>
  <c r="AC207" i="26" s="1"/>
  <c r="AB194" i="26"/>
  <c r="AC194" i="26" s="1"/>
  <c r="AB60" i="26"/>
  <c r="AC60" i="26" s="1"/>
  <c r="AB168" i="26"/>
  <c r="AC168" i="26" s="1"/>
  <c r="AB98" i="26"/>
  <c r="AC98" i="26" s="1"/>
  <c r="AB118" i="26"/>
  <c r="AC118" i="26" s="1"/>
  <c r="AB231" i="26"/>
  <c r="AC231" i="26" s="1"/>
  <c r="AB155" i="26"/>
  <c r="AC155" i="26" s="1"/>
  <c r="AB70" i="26"/>
  <c r="AC70" i="26" s="1"/>
  <c r="AB63" i="26"/>
  <c r="AC63" i="26" s="1"/>
  <c r="AB87" i="26"/>
  <c r="AC87" i="26" s="1"/>
  <c r="AB97" i="26"/>
  <c r="AC97" i="26" s="1"/>
  <c r="AB165" i="26"/>
  <c r="AC165" i="26" s="1"/>
  <c r="AB175" i="26"/>
  <c r="AC175" i="26" s="1"/>
  <c r="AB141" i="26"/>
  <c r="AC141" i="26" s="1"/>
  <c r="AB153" i="26"/>
  <c r="AC153" i="26" s="1"/>
  <c r="AB201" i="26"/>
  <c r="AC201" i="26" s="1"/>
  <c r="AB192" i="26"/>
  <c r="AC192" i="26" s="1"/>
  <c r="AB208" i="26"/>
  <c r="AC208" i="26" s="1"/>
  <c r="AB109" i="26"/>
  <c r="AC109" i="26" s="1"/>
  <c r="AB148" i="26"/>
  <c r="AC148" i="26" s="1"/>
  <c r="AB61" i="26"/>
  <c r="AC61" i="26" s="1"/>
  <c r="AB166" i="26"/>
  <c r="AC166" i="26" s="1"/>
  <c r="AB142" i="26"/>
  <c r="AC142" i="26" s="1"/>
  <c r="AB212" i="26"/>
  <c r="AC212" i="26" s="1"/>
  <c r="AB131" i="26"/>
  <c r="AC131" i="26" s="1"/>
  <c r="AB214" i="26"/>
  <c r="AC214" i="26" s="1"/>
  <c r="AB85" i="26"/>
  <c r="AC85" i="26" s="1"/>
  <c r="AB187" i="26"/>
  <c r="AC187" i="26" s="1"/>
  <c r="AB144" i="26"/>
  <c r="AC144" i="26" s="1"/>
  <c r="AB229" i="26"/>
  <c r="AC229" i="26" s="1"/>
  <c r="AB123" i="26"/>
  <c r="AC123" i="26" s="1"/>
  <c r="AB178" i="26"/>
  <c r="AC178" i="26" s="1"/>
  <c r="AB204" i="26"/>
  <c r="AC204" i="26" s="1"/>
  <c r="AB186" i="26"/>
  <c r="AC186" i="26" s="1"/>
  <c r="AB56" i="26"/>
  <c r="AC56" i="26" s="1"/>
  <c r="AB206" i="26"/>
  <c r="AC206" i="26" s="1"/>
  <c r="AB191" i="26"/>
  <c r="AC191" i="26" s="1"/>
  <c r="AB202" i="26"/>
  <c r="AC202" i="26" s="1"/>
  <c r="AB133" i="26"/>
  <c r="AC133" i="26" s="1"/>
  <c r="AB215" i="26"/>
  <c r="AC215" i="26" s="1"/>
  <c r="AB147" i="26"/>
  <c r="AC147" i="26" s="1"/>
  <c r="AB105" i="26"/>
  <c r="AC105" i="26" s="1"/>
  <c r="AB152" i="26"/>
  <c r="AC152" i="26" s="1"/>
  <c r="AB225" i="26"/>
  <c r="AC225" i="26" s="1"/>
  <c r="AB199" i="26"/>
  <c r="AC199" i="26" s="1"/>
  <c r="AB79" i="26"/>
  <c r="AC79" i="26" s="1"/>
  <c r="AB120" i="26"/>
  <c r="AC120" i="26" s="1"/>
  <c r="AB53" i="26"/>
  <c r="AC53" i="26" s="1"/>
  <c r="AB113" i="26"/>
  <c r="AC113" i="26" s="1"/>
  <c r="AB121" i="26"/>
  <c r="AC121" i="26" s="1"/>
  <c r="AB129" i="26"/>
  <c r="AC129" i="26" s="1"/>
  <c r="AB145" i="26"/>
  <c r="AC145" i="26" s="1"/>
  <c r="AB217" i="26"/>
  <c r="AC217" i="26" s="1"/>
  <c r="AB216" i="26"/>
  <c r="AC216" i="26" s="1"/>
  <c r="AB219" i="26"/>
  <c r="AC219" i="26" s="1"/>
  <c r="AB224" i="26"/>
  <c r="AC224" i="26" s="1"/>
  <c r="AB227" i="26"/>
  <c r="AC227" i="26" s="1"/>
  <c r="AB71" i="26"/>
  <c r="AC71" i="26" s="1"/>
  <c r="AB83" i="26"/>
  <c r="AC83" i="26" s="1"/>
  <c r="AB157" i="26"/>
  <c r="AC157" i="26" s="1"/>
  <c r="AB104" i="26"/>
  <c r="AC104" i="26" s="1"/>
  <c r="AB154" i="26"/>
  <c r="AC154" i="26" s="1"/>
  <c r="AB112" i="26"/>
  <c r="AC112" i="26" s="1"/>
  <c r="AB232" i="26"/>
  <c r="AC232" i="26" s="1"/>
  <c r="AB76" i="26"/>
  <c r="AC76" i="26" s="1"/>
  <c r="AB78" i="26"/>
  <c r="AC78" i="26" s="1"/>
  <c r="AB160" i="26"/>
  <c r="AC160" i="26" s="1"/>
  <c r="AB195" i="26"/>
  <c r="AC195" i="26" s="1"/>
  <c r="AB130" i="26"/>
  <c r="AC130" i="26" s="1"/>
  <c r="AB211" i="26"/>
  <c r="AC211" i="26" s="1"/>
  <c r="AB68" i="26"/>
  <c r="AC68" i="26" s="1"/>
  <c r="AB107" i="26"/>
  <c r="AC107" i="26" s="1"/>
  <c r="AB221" i="26"/>
  <c r="AC221" i="26" s="1"/>
  <c r="AB59" i="26"/>
  <c r="AC59" i="26" s="1"/>
  <c r="AB102" i="26"/>
  <c r="AC102" i="26" s="1"/>
  <c r="AB126" i="26"/>
  <c r="AC126" i="26" s="1"/>
  <c r="AB54" i="26"/>
  <c r="AC54" i="26" s="1"/>
  <c r="AB90" i="26"/>
  <c r="AC90" i="26" s="1"/>
  <c r="AB96" i="26"/>
  <c r="AC96" i="26" s="1"/>
  <c r="AB80" i="26"/>
  <c r="AC80" i="26" s="1"/>
  <c r="AB188" i="26"/>
  <c r="AC188" i="26" s="1"/>
  <c r="AB171" i="26"/>
  <c r="AC171" i="26" s="1"/>
  <c r="AB124" i="26"/>
  <c r="AC124" i="26" s="1"/>
  <c r="AB103" i="26"/>
  <c r="AC103" i="26" s="1"/>
  <c r="AB190" i="26"/>
  <c r="AC190" i="26" s="1"/>
  <c r="AB184" i="26"/>
  <c r="AC184" i="26" s="1"/>
  <c r="AB203" i="26"/>
  <c r="AC203" i="26" s="1"/>
  <c r="AB84" i="26"/>
  <c r="AC84" i="26" s="1"/>
  <c r="AB57" i="26"/>
  <c r="AC57" i="26" s="1"/>
  <c r="AB106" i="26"/>
  <c r="AC106" i="26" s="1"/>
  <c r="AB193" i="26"/>
  <c r="AC193" i="26" s="1"/>
  <c r="AB220" i="26"/>
  <c r="AC220" i="26" s="1"/>
  <c r="AB111" i="26"/>
  <c r="AC111" i="26" s="1"/>
  <c r="AB127" i="26"/>
  <c r="AC127" i="26" s="1"/>
  <c r="AB136" i="26"/>
  <c r="AC136" i="26" s="1"/>
  <c r="AB128" i="26"/>
  <c r="AC128" i="26" s="1"/>
  <c r="AB114" i="26"/>
  <c r="AC114" i="26" s="1"/>
  <c r="AB72" i="26"/>
  <c r="AC72" i="26" s="1"/>
  <c r="AB58" i="26"/>
  <c r="AC58" i="26" s="1"/>
  <c r="AB89" i="26"/>
  <c r="AC89" i="26" s="1"/>
  <c r="AB65" i="26"/>
  <c r="AC65" i="26" s="1"/>
  <c r="AB82" i="26"/>
  <c r="AC82" i="26" s="1"/>
  <c r="AB159" i="26"/>
  <c r="AC159" i="26" s="1"/>
  <c r="AB173" i="26"/>
  <c r="AC173" i="26" s="1"/>
  <c r="AB185" i="26"/>
  <c r="AC185" i="26" s="1"/>
  <c r="AB198" i="26"/>
  <c r="AC198" i="26" s="1"/>
  <c r="AB146" i="26"/>
  <c r="AC146" i="26" s="1"/>
  <c r="AB69" i="26"/>
  <c r="AC69" i="26" s="1"/>
  <c r="AB101" i="26"/>
  <c r="AC101" i="26" s="1"/>
  <c r="AB209" i="26"/>
  <c r="AC209" i="26" s="1"/>
  <c r="AB137" i="26"/>
  <c r="AC137" i="26" s="1"/>
  <c r="AB122" i="26"/>
  <c r="AC122" i="26" s="1"/>
  <c r="AB140" i="26"/>
  <c r="AC140" i="26" s="1"/>
  <c r="AB92" i="26"/>
  <c r="AC92" i="26" s="1"/>
  <c r="AB167" i="26"/>
  <c r="AC167" i="26" s="1"/>
  <c r="AB200" i="26"/>
  <c r="AC200" i="26" s="1"/>
  <c r="AB222" i="26"/>
  <c r="AC222" i="26" s="1"/>
  <c r="AB210" i="26"/>
  <c r="AC210" i="26" s="1"/>
  <c r="AB75" i="26"/>
  <c r="AC75" i="26" s="1"/>
  <c r="AB67" i="26"/>
  <c r="AC67" i="26" s="1"/>
  <c r="AB134" i="26"/>
  <c r="AC134" i="26" s="1"/>
  <c r="AB151" i="26"/>
  <c r="AC151" i="26" s="1"/>
  <c r="AB149" i="26"/>
  <c r="AC149" i="26" s="1"/>
  <c r="AB108" i="26"/>
  <c r="AC108" i="26" s="1"/>
  <c r="AB94" i="26"/>
  <c r="AC94" i="26" s="1"/>
  <c r="AB226" i="26"/>
  <c r="AC226" i="26" s="1"/>
  <c r="AB86" i="26"/>
  <c r="AC86" i="26" s="1"/>
  <c r="AB164" i="26"/>
  <c r="AC164" i="26" s="1"/>
  <c r="AB172" i="26"/>
  <c r="AC172" i="26" s="1"/>
  <c r="AB119" i="26"/>
  <c r="AC119" i="26" s="1"/>
  <c r="AB189" i="26"/>
  <c r="AC189" i="26" s="1"/>
  <c r="AB62" i="26"/>
  <c r="AC62" i="26" s="1"/>
  <c r="AB116" i="26"/>
  <c r="AC116" i="26" s="1"/>
  <c r="AB135" i="26"/>
  <c r="AC135" i="26" s="1"/>
  <c r="AB125" i="26"/>
  <c r="AC125" i="26" s="1"/>
  <c r="AB177" i="26"/>
  <c r="AC177" i="26" s="1"/>
  <c r="AB174" i="26"/>
  <c r="AC174" i="26" s="1"/>
  <c r="AB182" i="26"/>
  <c r="AC182" i="26" s="1"/>
  <c r="AB55" i="26"/>
  <c r="AC55" i="26" s="1"/>
  <c r="AB95" i="26"/>
  <c r="AC95" i="26" s="1"/>
  <c r="AB73" i="26"/>
  <c r="AC73" i="26" s="1"/>
  <c r="AB161" i="26"/>
  <c r="AC161" i="26" s="1"/>
  <c r="AB213" i="26"/>
  <c r="AC213" i="26" s="1"/>
  <c r="AB205" i="26"/>
  <c r="AC205" i="26" s="1"/>
  <c r="AB230" i="26"/>
  <c r="AC230" i="26" s="1"/>
  <c r="AB99" i="26"/>
  <c r="AC99" i="26" s="1"/>
  <c r="AB180" i="26"/>
  <c r="AC180" i="26" s="1"/>
  <c r="AB170" i="26"/>
  <c r="AC170" i="26" s="1"/>
  <c r="AB150" i="26"/>
  <c r="AC150" i="26" s="1"/>
  <c r="AB77" i="26"/>
  <c r="AC77" i="26" s="1"/>
  <c r="AB117" i="26"/>
  <c r="AC117" i="26" s="1"/>
  <c r="AB138" i="26"/>
  <c r="AC138" i="26" s="1"/>
  <c r="AB162" i="26"/>
  <c r="AC162" i="26" s="1"/>
  <c r="AB218" i="26"/>
  <c r="AC218" i="26" s="1"/>
  <c r="AB143" i="26"/>
  <c r="AC143" i="26" s="1"/>
  <c r="AB158" i="26"/>
  <c r="AC158" i="26" s="1"/>
  <c r="AB196" i="26"/>
  <c r="AC196" i="26" s="1"/>
  <c r="AB81" i="26"/>
  <c r="AC81" i="26" s="1"/>
  <c r="AB169" i="26"/>
  <c r="AC169" i="26" s="1"/>
  <c r="AB176" i="26"/>
  <c r="AC176" i="26" s="1"/>
  <c r="AB66" i="26"/>
  <c r="AC66" i="26" s="1"/>
  <c r="AB183" i="26"/>
  <c r="AC183" i="26" s="1"/>
  <c r="AB2" i="26" l="1"/>
  <c r="AB3" i="26"/>
  <c r="T78" i="39" l="1"/>
  <c r="T80" i="39" s="1"/>
  <c r="T79" i="39"/>
  <c r="T81" i="39" s="1"/>
  <c r="D42" i="39"/>
  <c r="F42" i="39" s="1"/>
</calcChain>
</file>

<file path=xl/sharedStrings.xml><?xml version="1.0" encoding="utf-8"?>
<sst xmlns="http://schemas.openxmlformats.org/spreadsheetml/2006/main" count="913" uniqueCount="154">
  <si>
    <t>Year</t>
  </si>
  <si>
    <t>Average Monthly Returns</t>
  </si>
  <si>
    <t>Stock</t>
  </si>
  <si>
    <t>Siemens</t>
  </si>
  <si>
    <t>Mercedes</t>
  </si>
  <si>
    <t>Adidas</t>
  </si>
  <si>
    <t>Deutsche Post</t>
  </si>
  <si>
    <t>Airbus</t>
  </si>
  <si>
    <t>Danone</t>
  </si>
  <si>
    <t>L'Oreal</t>
  </si>
  <si>
    <t>Stellantis</t>
  </si>
  <si>
    <t>Essilor</t>
  </si>
  <si>
    <t>LVMH</t>
  </si>
  <si>
    <t>Porfolio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</si>
  <si>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</si>
  <si>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</si>
  <si>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</si>
  <si>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</si>
  <si>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</si>
  <si>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</si>
  <si>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</si>
  <si>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</si>
  <si>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</si>
  <si>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</si>
  <si>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</si>
  <si>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</si>
  <si>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</si>
  <si>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</si>
  <si>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</si>
  <si>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Annualised Average Returns</t>
  </si>
  <si>
    <t>Portfolio</t>
  </si>
  <si>
    <t>Return</t>
  </si>
  <si>
    <t>Volatility</t>
  </si>
  <si>
    <t>Individual returns</t>
  </si>
  <si>
    <t>Weights</t>
  </si>
  <si>
    <t>Portfolio Returns</t>
  </si>
  <si>
    <t>Portfolio Volatility</t>
  </si>
  <si>
    <t>Annualized Return</t>
  </si>
  <si>
    <t>Annulaized Volatility</t>
  </si>
  <si>
    <t>Date</t>
  </si>
  <si>
    <t>Portfolio return</t>
  </si>
  <si>
    <t>.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</si>
  <si>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</si>
  <si>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</si>
  <si>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</si>
  <si>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</si>
  <si>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</si>
  <si>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</si>
  <si>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</si>
  <si>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</si>
  <si>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</si>
  <si>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</si>
  <si>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</si>
  <si>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</si>
  <si>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</si>
  <si>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</si>
  <si>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</si>
  <si>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Q1,Q2 Efficient Portfolio Minimum Variance without Shorting</t>
  </si>
  <si>
    <t>Q4 Efficient Portfolio Minimum Variance with Shorting</t>
  </si>
  <si>
    <t>Risk Free</t>
  </si>
  <si>
    <t>SUM</t>
  </si>
  <si>
    <t>5% return</t>
  </si>
  <si>
    <t>Weight</t>
  </si>
  <si>
    <t>Variance</t>
  </si>
  <si>
    <t>Relative Weight</t>
  </si>
  <si>
    <t>10% return</t>
  </si>
  <si>
    <t>Efficent Portfolio +4%</t>
  </si>
  <si>
    <t>5% Return</t>
  </si>
  <si>
    <t>20% return</t>
  </si>
  <si>
    <t>30% return</t>
  </si>
  <si>
    <t>40% return</t>
  </si>
  <si>
    <t>Efficent Portfolio +8%</t>
  </si>
  <si>
    <t>10% Return</t>
  </si>
  <si>
    <t>20% Return</t>
  </si>
  <si>
    <t>Efficent Portfolio +2%</t>
  </si>
  <si>
    <t>30% Return</t>
  </si>
  <si>
    <t>Q6 Sharpe Ratio of Tangent and Equally Weighted Portfolio</t>
  </si>
  <si>
    <t>Risk Free Rate</t>
  </si>
  <si>
    <t>Equally Weighted</t>
  </si>
  <si>
    <t>Tangent</t>
  </si>
  <si>
    <t>Efficent Portfolio +6%</t>
  </si>
  <si>
    <t>40% Return</t>
  </si>
  <si>
    <t>Sharpe Ratio</t>
  </si>
  <si>
    <t>Efficent Portfolio</t>
  </si>
  <si>
    <t xml:space="preserve">Efficent Portfolio +12% </t>
  </si>
  <si>
    <t>Tangency Portfolio</t>
  </si>
  <si>
    <t>Tangency Portfolio Case 2</t>
  </si>
  <si>
    <t>Efficent Portfolio +16% (SOLVER FAILED)</t>
  </si>
  <si>
    <t>Efficient</t>
  </si>
  <si>
    <t>Tangency</t>
  </si>
  <si>
    <t>Min Variance</t>
  </si>
  <si>
    <t>2%  return</t>
  </si>
  <si>
    <t>4% return</t>
  </si>
  <si>
    <t>6% return</t>
  </si>
  <si>
    <t>8% return</t>
  </si>
  <si>
    <t>12% return</t>
  </si>
  <si>
    <t>14% Return</t>
  </si>
  <si>
    <t>16% Return</t>
  </si>
  <si>
    <t>NO SHORTING</t>
  </si>
  <si>
    <t>SHORTING WITHOUT RISK FREE ASSET</t>
  </si>
  <si>
    <t>SHORTING WITH RISK-FREE ASSET</t>
  </si>
  <si>
    <t>Risk Free Asset</t>
  </si>
  <si>
    <t>Tangency Portfolio with Return equal to Equally weighted Portfolio</t>
  </si>
  <si>
    <t>Minimum Variance</t>
  </si>
  <si>
    <t>Euro Index</t>
  </si>
  <si>
    <t>Euro Index returns</t>
  </si>
  <si>
    <t xml:space="preserve">STOXX50E 15 YEARS </t>
  </si>
  <si>
    <t>Returns</t>
  </si>
  <si>
    <t>% Returns</t>
  </si>
  <si>
    <t>Risk Free Return(FRED)</t>
  </si>
  <si>
    <t>Risk Free Rate After conversion</t>
  </si>
  <si>
    <t>Excess Return of Index</t>
  </si>
  <si>
    <t>10 Stocks Return</t>
  </si>
  <si>
    <t>Excess Return of 10 stock portfolio</t>
  </si>
  <si>
    <t>Adj Close</t>
  </si>
  <si>
    <t>15 year BETA</t>
  </si>
  <si>
    <t>Last 5 year BETA</t>
  </si>
  <si>
    <t>Official 5Y Beta</t>
  </si>
  <si>
    <t>ALPHA</t>
  </si>
  <si>
    <t>ESG Scores</t>
  </si>
  <si>
    <t>NA</t>
  </si>
  <si>
    <t xml:space="preserve"> SIE.DE</t>
  </si>
  <si>
    <t>MGB.DE</t>
  </si>
  <si>
    <t>ADS.DE</t>
  </si>
  <si>
    <t>DPW.DE</t>
  </si>
  <si>
    <t>AIR.PA</t>
  </si>
  <si>
    <t>BN.PA</t>
  </si>
  <si>
    <t>OR.PA</t>
  </si>
  <si>
    <t>STLA.MI</t>
  </si>
  <si>
    <t>EL.PA</t>
  </si>
  <si>
    <t>MC.PA</t>
  </si>
  <si>
    <t>Correlation</t>
  </si>
  <si>
    <t>Adjusted Close Value</t>
  </si>
  <si>
    <t>Returns by Month</t>
  </si>
  <si>
    <t>adidas AG (ADS.DE)</t>
  </si>
  <si>
    <t>Deutsche Post AG (DPW.DE)</t>
  </si>
  <si>
    <t>Airbus SE (AIR.PA)</t>
  </si>
  <si>
    <t>Siemens Aktiengesellschaft (SIE.DE)</t>
  </si>
  <si>
    <t>L'Oréal S.A. (OR.PA)</t>
  </si>
  <si>
    <t>Danone S.A. (BN.PA)</t>
  </si>
  <si>
    <t>EssilorLuxottica Société anonyme (EL.PA)</t>
  </si>
  <si>
    <t>LVMH Moët Hennessy - Louis Vuitton, Société Européenne (MC.PA)</t>
  </si>
  <si>
    <t>Tangency with Equally Weighted Portfolio Return</t>
  </si>
  <si>
    <t xml:space="preserve">Efficent Portfolio +14% </t>
  </si>
  <si>
    <t>Equal Weighted Portfolio</t>
  </si>
  <si>
    <t>BANK INTEREST RATE</t>
  </si>
  <si>
    <t>10 STOCK DATA</t>
  </si>
  <si>
    <t>Q5 Efficient Portfolio With Risk Free Asset (Minimum Variance with Shorting)</t>
  </si>
  <si>
    <t>Q7  Portfolio of risk-free security and tangency portfolio and that has the same return as the equally weighted portfolio</t>
  </si>
  <si>
    <t>STOCK CODE</t>
  </si>
  <si>
    <t xml:space="preserve">Portfolio </t>
  </si>
  <si>
    <t>Excess return</t>
  </si>
  <si>
    <t>Q1,Q2 Beta/Alpha Calculation using Slope/Intercept Functions</t>
  </si>
  <si>
    <t>Q3 Alpha vs ESG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</si>
</sst>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%"/>
    <numFmt numFmtId="165" formatCode="0.0000000"/>
    <numFmt numFmtId="166" formatCode="0.00000%"/>
    <numFmt numFmtId="167" formatCode="0.0000"/>
    <numFmt numFmtId="168" formatCode="0.000000"/>
    <numFmt numFmtId="169" formatCode="0.00000000"/>
    <numFmt numFmtId="170" formatCode="0.000%"/>
    <numFmt numFmtId="171" formatCode="0.0000%"/>
    <numFmt numFmtId="172" formatCode="0.00000"/>
    <numFmt numFmtId="173" formatCode="0.000"/>
    <numFmt numFmtId="174" formatCode="0.000000000000%"/>
    <numFmt numFmtId="175" formatCode="0.0000000000"/>
    <numFmt numFmtId="176" formatCode="0.00000000000"/>
    <numFmt numFmtId="177" formatCode="0.0000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232A31"/>
      <name val="Arial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5FE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DF7AE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2" tint="-0.249977111117893"/>
      </top>
      <bottom style="thin">
        <color theme="0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/>
      <right style="thin">
        <color indexed="64"/>
      </right>
      <top/>
      <bottom style="thin">
        <color theme="2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9" fontId="6" fillId="0" borderId="0" applyFont="0" applyFill="0" applyBorder="0" applyAlignment="0" applyProtection="0"/>
    <xf numFmtId="0" fontId="8" fillId="3" borderId="0" applyNumberFormat="0" applyBorder="0" applyAlignment="0" applyProtection="0"/>
    <xf numFmtId="0" fontId="4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27">
      <alignment horizontal="center"/>
    </xf>
    <xf numFmtId="0" fontId="21" fillId="23" borderId="47" applyNumberFormat="0" applyAlignment="0" applyProtection="0"/>
  </cellStyleXfs>
  <cellXfs count="25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0" xfId="1" applyNumberFormat="1" applyFont="1"/>
    <xf numFmtId="10" fontId="0" fillId="0" borderId="0" xfId="1" applyNumberFormat="1" applyFont="1"/>
    <xf numFmtId="0" fontId="7" fillId="0" borderId="0" xfId="0" applyFont="1"/>
    <xf numFmtId="10" fontId="0" fillId="0" borderId="0" xfId="0" applyNumberFormat="1"/>
    <xf numFmtId="10" fontId="0" fillId="0" borderId="3" xfId="1" applyNumberFormat="1" applyFont="1" applyBorder="1"/>
    <xf numFmtId="10" fontId="0" fillId="0" borderId="3" xfId="0" applyNumberFormat="1" applyBorder="1"/>
    <xf numFmtId="9" fontId="0" fillId="0" borderId="3" xfId="1" applyFont="1" applyBorder="1"/>
    <xf numFmtId="10" fontId="8" fillId="3" borderId="3" xfId="2" applyNumberFormat="1" applyBorder="1"/>
    <xf numFmtId="0" fontId="8" fillId="3" borderId="3" xfId="2" applyBorder="1"/>
    <xf numFmtId="165" fontId="0" fillId="0" borderId="0" xfId="0" applyNumberFormat="1"/>
    <xf numFmtId="2" fontId="0" fillId="0" borderId="3" xfId="1" applyNumberFormat="1" applyFont="1" applyBorder="1"/>
    <xf numFmtId="0" fontId="10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0" fillId="6" borderId="0" xfId="0" applyFont="1" applyFill="1" applyAlignment="1">
      <alignment wrapText="1"/>
    </xf>
    <xf numFmtId="0" fontId="10" fillId="4" borderId="0" xfId="0" applyFont="1" applyFill="1" applyAlignment="1">
      <alignment vertical="center" wrapText="1"/>
    </xf>
    <xf numFmtId="0" fontId="10" fillId="4" borderId="4" xfId="0" applyFont="1" applyFill="1" applyBorder="1" applyAlignment="1">
      <alignment vertical="center"/>
    </xf>
    <xf numFmtId="0" fontId="10" fillId="4" borderId="5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 wrapText="1"/>
    </xf>
    <xf numFmtId="0" fontId="0" fillId="8" borderId="0" xfId="0" applyFill="1"/>
    <xf numFmtId="0" fontId="10" fillId="9" borderId="0" xfId="0" applyFont="1" applyFill="1"/>
    <xf numFmtId="0" fontId="13" fillId="11" borderId="0" xfId="0" applyFont="1" applyFill="1"/>
    <xf numFmtId="0" fontId="13" fillId="2" borderId="0" xfId="0" applyFont="1" applyFill="1"/>
    <xf numFmtId="0" fontId="10" fillId="10" borderId="0" xfId="0" applyFont="1" applyFill="1" applyAlignment="1">
      <alignment wrapText="1"/>
    </xf>
    <xf numFmtId="169" fontId="0" fillId="0" borderId="0" xfId="0" applyNumberFormat="1"/>
    <xf numFmtId="169" fontId="11" fillId="0" borderId="0" xfId="0" applyNumberFormat="1" applyFont="1"/>
    <xf numFmtId="0" fontId="10" fillId="12" borderId="0" xfId="0" applyFont="1" applyFill="1"/>
    <xf numFmtId="0" fontId="14" fillId="0" borderId="0" xfId="0" applyFont="1"/>
    <xf numFmtId="0" fontId="15" fillId="0" borderId="0" xfId="0" applyFont="1"/>
    <xf numFmtId="0" fontId="5" fillId="0" borderId="0" xfId="0" applyFont="1"/>
    <xf numFmtId="9" fontId="0" fillId="0" borderId="0" xfId="1" applyFont="1"/>
    <xf numFmtId="0" fontId="10" fillId="0" borderId="3" xfId="0" applyFont="1" applyBorder="1"/>
    <xf numFmtId="171" fontId="0" fillId="0" borderId="3" xfId="1" applyNumberFormat="1" applyFont="1" applyBorder="1"/>
    <xf numFmtId="0" fontId="9" fillId="0" borderId="3" xfId="0" applyFont="1" applyBorder="1" applyAlignment="1">
      <alignment horizontal="center"/>
    </xf>
    <xf numFmtId="10" fontId="0" fillId="0" borderId="3" xfId="1" applyNumberFormat="1" applyFont="1" applyFill="1" applyBorder="1"/>
    <xf numFmtId="170" fontId="0" fillId="0" borderId="3" xfId="1" applyNumberFormat="1" applyFont="1" applyFill="1" applyBorder="1"/>
    <xf numFmtId="171" fontId="0" fillId="0" borderId="3" xfId="0" applyNumberFormat="1" applyBorder="1"/>
    <xf numFmtId="166" fontId="0" fillId="0" borderId="0" xfId="1" applyNumberFormat="1" applyFont="1"/>
    <xf numFmtId="0" fontId="16" fillId="0" borderId="0" xfId="0" applyFont="1" applyAlignment="1">
      <alignment horizontal="left"/>
    </xf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0" fillId="0" borderId="12" xfId="0" applyFont="1" applyBorder="1"/>
    <xf numFmtId="0" fontId="10" fillId="0" borderId="13" xfId="0" applyFont="1" applyBorder="1"/>
    <xf numFmtId="0" fontId="0" fillId="0" borderId="16" xfId="0" applyBorder="1"/>
    <xf numFmtId="0" fontId="10" fillId="0" borderId="16" xfId="0" applyFont="1" applyBorder="1"/>
    <xf numFmtId="0" fontId="10" fillId="0" borderId="14" xfId="0" applyFont="1" applyBorder="1"/>
    <xf numFmtId="0" fontId="0" fillId="0" borderId="6" xfId="0" applyBorder="1"/>
    <xf numFmtId="0" fontId="0" fillId="0" borderId="9" xfId="0" applyBorder="1"/>
    <xf numFmtId="10" fontId="0" fillId="0" borderId="9" xfId="1" applyNumberFormat="1" applyFont="1" applyBorder="1"/>
    <xf numFmtId="10" fontId="0" fillId="0" borderId="9" xfId="0" applyNumberFormat="1" applyBorder="1"/>
    <xf numFmtId="170" fontId="0" fillId="0" borderId="16" xfId="1" applyNumberFormat="1" applyFont="1" applyFill="1" applyBorder="1"/>
    <xf numFmtId="170" fontId="0" fillId="0" borderId="16" xfId="1" applyNumberFormat="1" applyFont="1" applyBorder="1"/>
    <xf numFmtId="10" fontId="0" fillId="0" borderId="16" xfId="0" applyNumberFormat="1" applyBorder="1"/>
    <xf numFmtId="171" fontId="0" fillId="0" borderId="16" xfId="0" applyNumberFormat="1" applyBorder="1"/>
    <xf numFmtId="170" fontId="0" fillId="0" borderId="0" xfId="1" applyNumberFormat="1" applyFont="1" applyFill="1" applyBorder="1"/>
    <xf numFmtId="170" fontId="0" fillId="0" borderId="0" xfId="1" applyNumberFormat="1" applyFont="1" applyBorder="1"/>
    <xf numFmtId="0" fontId="10" fillId="0" borderId="9" xfId="0" applyFont="1" applyBorder="1"/>
    <xf numFmtId="0" fontId="0" fillId="0" borderId="0" xfId="0" applyAlignment="1">
      <alignment horizontal="center"/>
    </xf>
    <xf numFmtId="172" fontId="0" fillId="0" borderId="12" xfId="0" applyNumberFormat="1" applyBorder="1"/>
    <xf numFmtId="0" fontId="0" fillId="0" borderId="2" xfId="0" applyBorder="1"/>
    <xf numFmtId="0" fontId="0" fillId="0" borderId="17" xfId="0" applyBorder="1"/>
    <xf numFmtId="0" fontId="10" fillId="0" borderId="4" xfId="0" applyFont="1" applyBorder="1"/>
    <xf numFmtId="0" fontId="0" fillId="0" borderId="19" xfId="0" applyBorder="1"/>
    <xf numFmtId="0" fontId="0" fillId="0" borderId="20" xfId="0" applyBorder="1"/>
    <xf numFmtId="0" fontId="18" fillId="0" borderId="10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173" fontId="10" fillId="0" borderId="0" xfId="0" applyNumberFormat="1" applyFont="1"/>
    <xf numFmtId="0" fontId="10" fillId="0" borderId="0" xfId="7" applyFont="1" applyFill="1" applyBorder="1" applyAlignmen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0" borderId="16" xfId="0" applyFont="1" applyBorder="1" applyAlignment="1">
      <alignment wrapText="1"/>
    </xf>
    <xf numFmtId="167" fontId="0" fillId="0" borderId="15" xfId="0" applyNumberFormat="1" applyBorder="1"/>
    <xf numFmtId="172" fontId="0" fillId="0" borderId="15" xfId="0" applyNumberFormat="1" applyBorder="1"/>
    <xf numFmtId="168" fontId="0" fillId="0" borderId="15" xfId="0" applyNumberFormat="1" applyBorder="1"/>
    <xf numFmtId="0" fontId="16" fillId="0" borderId="0" xfId="5" applyFont="1" applyFill="1" applyBorder="1" applyAlignment="1"/>
    <xf numFmtId="0" fontId="16" fillId="0" borderId="0" xfId="0" applyFont="1"/>
    <xf numFmtId="0" fontId="0" fillId="0" borderId="21" xfId="0" applyBorder="1"/>
    <xf numFmtId="0" fontId="10" fillId="0" borderId="21" xfId="0" applyFont="1" applyBorder="1"/>
    <xf numFmtId="0" fontId="2" fillId="16" borderId="21" xfId="6" applyBorder="1"/>
    <xf numFmtId="10" fontId="0" fillId="0" borderId="21" xfId="0" applyNumberFormat="1" applyBorder="1"/>
    <xf numFmtId="170" fontId="0" fillId="0" borderId="21" xfId="1" applyNumberFormat="1" applyFont="1" applyBorder="1"/>
    <xf numFmtId="172" fontId="0" fillId="0" borderId="21" xfId="1" applyNumberFormat="1" applyFont="1" applyBorder="1"/>
    <xf numFmtId="0" fontId="20" fillId="0" borderId="0" xfId="0" applyFont="1"/>
    <xf numFmtId="9" fontId="0" fillId="0" borderId="0" xfId="0" applyNumberFormat="1"/>
    <xf numFmtId="0" fontId="9" fillId="0" borderId="24" xfId="0" applyFont="1" applyBorder="1" applyAlignment="1">
      <alignment horizontal="center"/>
    </xf>
    <xf numFmtId="0" fontId="0" fillId="0" borderId="24" xfId="0" applyBorder="1"/>
    <xf numFmtId="9" fontId="10" fillId="0" borderId="24" xfId="0" applyNumberFormat="1" applyFont="1" applyBorder="1"/>
    <xf numFmtId="170" fontId="0" fillId="0" borderId="24" xfId="1" applyNumberFormat="1" applyFont="1" applyBorder="1"/>
    <xf numFmtId="170" fontId="0" fillId="0" borderId="24" xfId="0" applyNumberFormat="1" applyBorder="1"/>
    <xf numFmtId="0" fontId="16" fillId="18" borderId="22" xfId="8" applyFont="1" applyBorder="1" applyAlignment="1"/>
    <xf numFmtId="0" fontId="10" fillId="0" borderId="24" xfId="0" applyFont="1" applyBorder="1"/>
    <xf numFmtId="9" fontId="10" fillId="0" borderId="0" xfId="0" applyNumberFormat="1" applyFont="1"/>
    <xf numFmtId="14" fontId="1" fillId="0" borderId="3" xfId="0" applyNumberFormat="1" applyFont="1" applyBorder="1"/>
    <xf numFmtId="14" fontId="1" fillId="0" borderId="24" xfId="0" applyNumberFormat="1" applyFont="1" applyBorder="1"/>
    <xf numFmtId="0" fontId="1" fillId="0" borderId="0" xfId="0" applyFont="1"/>
    <xf numFmtId="170" fontId="0" fillId="0" borderId="0" xfId="1" applyNumberFormat="1" applyFont="1"/>
    <xf numFmtId="171" fontId="0" fillId="0" borderId="0" xfId="1" applyNumberFormat="1" applyFont="1"/>
    <xf numFmtId="172" fontId="0" fillId="0" borderId="0" xfId="0" applyNumberFormat="1"/>
    <xf numFmtId="173" fontId="0" fillId="0" borderId="12" xfId="0" applyNumberFormat="1" applyBorder="1"/>
    <xf numFmtId="0" fontId="0" fillId="0" borderId="0" xfId="0" applyAlignment="1">
      <alignment wrapText="1"/>
    </xf>
    <xf numFmtId="173" fontId="0" fillId="0" borderId="19" xfId="0" applyNumberFormat="1" applyBorder="1"/>
    <xf numFmtId="173" fontId="10" fillId="0" borderId="12" xfId="0" applyNumberFormat="1" applyFont="1" applyBorder="1"/>
    <xf numFmtId="173" fontId="10" fillId="0" borderId="13" xfId="0" applyNumberFormat="1" applyFont="1" applyBorder="1"/>
    <xf numFmtId="172" fontId="0" fillId="0" borderId="19" xfId="0" applyNumberFormat="1" applyBorder="1"/>
    <xf numFmtId="0" fontId="16" fillId="18" borderId="26" xfId="8" applyFont="1" applyBorder="1" applyAlignment="1"/>
    <xf numFmtId="0" fontId="0" fillId="0" borderId="27" xfId="0" applyBorder="1"/>
    <xf numFmtId="0" fontId="10" fillId="0" borderId="29" xfId="0" applyFont="1" applyBorder="1"/>
    <xf numFmtId="0" fontId="10" fillId="0" borderId="31" xfId="0" applyFont="1" applyBorder="1"/>
    <xf numFmtId="10" fontId="0" fillId="0" borderId="28" xfId="0" applyNumberFormat="1" applyBorder="1"/>
    <xf numFmtId="10" fontId="0" fillId="0" borderId="28" xfId="1" applyNumberFormat="1" applyFont="1" applyBorder="1"/>
    <xf numFmtId="0" fontId="10" fillId="0" borderId="28" xfId="0" applyFont="1" applyBorder="1"/>
    <xf numFmtId="173" fontId="0" fillId="0" borderId="28" xfId="0" applyNumberFormat="1" applyBorder="1"/>
    <xf numFmtId="0" fontId="10" fillId="0" borderId="32" xfId="0" applyFont="1" applyBorder="1"/>
    <xf numFmtId="0" fontId="0" fillId="0" borderId="32" xfId="0" applyBorder="1"/>
    <xf numFmtId="170" fontId="0" fillId="0" borderId="32" xfId="1" applyNumberFormat="1" applyFont="1" applyFill="1" applyBorder="1"/>
    <xf numFmtId="170" fontId="0" fillId="0" borderId="32" xfId="1" applyNumberFormat="1" applyFont="1" applyBorder="1"/>
    <xf numFmtId="171" fontId="0" fillId="0" borderId="32" xfId="0" applyNumberFormat="1" applyBorder="1"/>
    <xf numFmtId="0" fontId="10" fillId="0" borderId="34" xfId="0" applyFont="1" applyBorder="1"/>
    <xf numFmtId="173" fontId="0" fillId="0" borderId="34" xfId="0" applyNumberFormat="1" applyBorder="1"/>
    <xf numFmtId="0" fontId="0" fillId="0" borderId="35" xfId="0" applyBorder="1"/>
    <xf numFmtId="0" fontId="0" fillId="0" borderId="36" xfId="0" applyBorder="1"/>
    <xf numFmtId="173" fontId="0" fillId="0" borderId="0" xfId="0" applyNumberFormat="1"/>
    <xf numFmtId="173" fontId="0" fillId="0" borderId="4" xfId="0" applyNumberFormat="1" applyBorder="1"/>
    <xf numFmtId="0" fontId="0" fillId="0" borderId="4" xfId="0" applyBorder="1"/>
    <xf numFmtId="0" fontId="0" fillId="0" borderId="37" xfId="0" applyBorder="1"/>
    <xf numFmtId="0" fontId="0" fillId="0" borderId="38" xfId="0" applyBorder="1"/>
    <xf numFmtId="0" fontId="2" fillId="0" borderId="0" xfId="6" applyFill="1" applyBorder="1"/>
    <xf numFmtId="172" fontId="0" fillId="0" borderId="1" xfId="0" applyNumberFormat="1" applyBorder="1"/>
    <xf numFmtId="172" fontId="0" fillId="0" borderId="0" xfId="1" applyNumberFormat="1" applyFont="1" applyBorder="1"/>
    <xf numFmtId="0" fontId="10" fillId="0" borderId="0" xfId="0" applyFont="1" applyAlignment="1">
      <alignment wrapText="1"/>
    </xf>
    <xf numFmtId="0" fontId="0" fillId="0" borderId="40" xfId="0" applyBorder="1"/>
    <xf numFmtId="0" fontId="0" fillId="0" borderId="41" xfId="0" applyBorder="1"/>
    <xf numFmtId="0" fontId="19" fillId="5" borderId="10" xfId="0" applyFont="1" applyFill="1" applyBorder="1" applyAlignment="1">
      <alignment horizontal="left"/>
    </xf>
    <xf numFmtId="0" fontId="19" fillId="5" borderId="8" xfId="0" applyFont="1" applyFill="1" applyBorder="1" applyAlignment="1">
      <alignment horizontal="left"/>
    </xf>
    <xf numFmtId="0" fontId="0" fillId="5" borderId="0" xfId="0" applyFill="1"/>
    <xf numFmtId="0" fontId="0" fillId="5" borderId="5" xfId="0" applyFill="1" applyBorder="1"/>
    <xf numFmtId="0" fontId="0" fillId="10" borderId="0" xfId="0" applyFill="1"/>
    <xf numFmtId="0" fontId="0" fillId="10" borderId="4" xfId="0" applyFill="1" applyBorder="1"/>
    <xf numFmtId="0" fontId="19" fillId="4" borderId="10" xfId="0" applyFont="1" applyFill="1" applyBorder="1"/>
    <xf numFmtId="0" fontId="19" fillId="4" borderId="8" xfId="0" applyFont="1" applyFill="1" applyBorder="1"/>
    <xf numFmtId="0" fontId="0" fillId="4" borderId="8" xfId="0" applyFill="1" applyBorder="1"/>
    <xf numFmtId="0" fontId="0" fillId="4" borderId="36" xfId="0" applyFill="1" applyBorder="1"/>
    <xf numFmtId="0" fontId="0" fillId="4" borderId="0" xfId="0" applyFill="1"/>
    <xf numFmtId="0" fontId="10" fillId="4" borderId="24" xfId="0" applyFont="1" applyFill="1" applyBorder="1" applyAlignment="1">
      <alignment wrapText="1"/>
    </xf>
    <xf numFmtId="0" fontId="10" fillId="4" borderId="9" xfId="0" applyFont="1" applyFill="1" applyBorder="1"/>
    <xf numFmtId="10" fontId="0" fillId="4" borderId="9" xfId="0" applyNumberFormat="1" applyFill="1" applyBorder="1"/>
    <xf numFmtId="10" fontId="0" fillId="4" borderId="9" xfId="1" applyNumberFormat="1" applyFont="1" applyFill="1" applyBorder="1"/>
    <xf numFmtId="0" fontId="10" fillId="0" borderId="21" xfId="0" applyFont="1" applyBorder="1" applyAlignment="1">
      <alignment horizontal="right"/>
    </xf>
    <xf numFmtId="0" fontId="10" fillId="0" borderId="21" xfId="0" applyFont="1" applyBorder="1" applyAlignment="1">
      <alignment wrapText="1"/>
    </xf>
    <xf numFmtId="0" fontId="0" fillId="10" borderId="3" xfId="0" applyFill="1" applyBorder="1"/>
    <xf numFmtId="9" fontId="0" fillId="10" borderId="3" xfId="0" applyNumberFormat="1" applyFill="1" applyBorder="1"/>
    <xf numFmtId="10" fontId="0" fillId="10" borderId="3" xfId="0" applyNumberFormat="1" applyFill="1" applyBorder="1"/>
    <xf numFmtId="10" fontId="0" fillId="10" borderId="3" xfId="1" applyNumberFormat="1" applyFont="1" applyFill="1" applyBorder="1"/>
    <xf numFmtId="0" fontId="0" fillId="5" borderId="21" xfId="0" applyFill="1" applyBorder="1"/>
    <xf numFmtId="9" fontId="0" fillId="5" borderId="21" xfId="0" applyNumberFormat="1" applyFill="1" applyBorder="1"/>
    <xf numFmtId="0" fontId="10" fillId="5" borderId="21" xfId="0" applyFont="1" applyFill="1" applyBorder="1"/>
    <xf numFmtId="10" fontId="0" fillId="5" borderId="21" xfId="0" applyNumberFormat="1" applyFill="1" applyBorder="1"/>
    <xf numFmtId="170" fontId="0" fillId="5" borderId="21" xfId="1" applyNumberFormat="1" applyFont="1" applyFill="1" applyBorder="1"/>
    <xf numFmtId="10" fontId="0" fillId="5" borderId="21" xfId="1" applyNumberFormat="1" applyFont="1" applyFill="1" applyBorder="1"/>
    <xf numFmtId="0" fontId="10" fillId="8" borderId="3" xfId="0" applyFont="1" applyFill="1" applyBorder="1"/>
    <xf numFmtId="9" fontId="0" fillId="0" borderId="33" xfId="1" applyFont="1" applyBorder="1"/>
    <xf numFmtId="0" fontId="10" fillId="0" borderId="39" xfId="0" applyFont="1" applyBorder="1"/>
    <xf numFmtId="0" fontId="0" fillId="0" borderId="10" xfId="0" applyBorder="1"/>
    <xf numFmtId="0" fontId="14" fillId="0" borderId="14" xfId="0" applyFont="1" applyBorder="1"/>
    <xf numFmtId="0" fontId="14" fillId="0" borderId="16" xfId="0" applyFont="1" applyBorder="1"/>
    <xf numFmtId="0" fontId="16" fillId="21" borderId="0" xfId="0" applyFont="1" applyFill="1"/>
    <xf numFmtId="0" fontId="0" fillId="0" borderId="14" xfId="0" applyBorder="1"/>
    <xf numFmtId="0" fontId="10" fillId="9" borderId="8" xfId="0" applyFont="1" applyFill="1" applyBorder="1"/>
    <xf numFmtId="0" fontId="10" fillId="9" borderId="11" xfId="0" applyFont="1" applyFill="1" applyBorder="1"/>
    <xf numFmtId="0" fontId="13" fillId="2" borderId="12" xfId="0" applyFont="1" applyFill="1" applyBorder="1"/>
    <xf numFmtId="0" fontId="10" fillId="12" borderId="14" xfId="0" applyFont="1" applyFill="1" applyBorder="1"/>
    <xf numFmtId="0" fontId="10" fillId="13" borderId="6" xfId="3" applyFont="1" applyBorder="1"/>
    <xf numFmtId="171" fontId="0" fillId="0" borderId="42" xfId="1" applyNumberFormat="1" applyFont="1" applyBorder="1"/>
    <xf numFmtId="0" fontId="7" fillId="5" borderId="43" xfId="0" applyFont="1" applyFill="1" applyBorder="1"/>
    <xf numFmtId="0" fontId="7" fillId="5" borderId="44" xfId="0" applyFont="1" applyFill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169" fontId="12" fillId="7" borderId="21" xfId="0" applyNumberFormat="1" applyFont="1" applyFill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10" fillId="7" borderId="21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9" borderId="21" xfId="0" applyFont="1" applyFill="1" applyBorder="1"/>
    <xf numFmtId="0" fontId="0" fillId="8" borderId="21" xfId="0" applyFill="1" applyBorder="1"/>
    <xf numFmtId="0" fontId="4" fillId="13" borderId="21" xfId="3" applyBorder="1"/>
    <xf numFmtId="14" fontId="1" fillId="0" borderId="21" xfId="0" applyNumberFormat="1" applyFont="1" applyBorder="1"/>
    <xf numFmtId="0" fontId="7" fillId="5" borderId="21" xfId="0" applyFont="1" applyFill="1" applyBorder="1"/>
    <xf numFmtId="169" fontId="0" fillId="0" borderId="21" xfId="0" applyNumberFormat="1" applyBorder="1"/>
    <xf numFmtId="0" fontId="7" fillId="5" borderId="21" xfId="0" applyFont="1" applyFill="1" applyBorder="1" applyAlignment="1">
      <alignment horizontal="center" vertical="center"/>
    </xf>
    <xf numFmtId="0" fontId="0" fillId="0" borderId="21" xfId="1" applyNumberFormat="1" applyFont="1" applyBorder="1"/>
    <xf numFmtId="172" fontId="0" fillId="0" borderId="21" xfId="0" applyNumberFormat="1" applyBorder="1"/>
    <xf numFmtId="170" fontId="0" fillId="0" borderId="21" xfId="1" applyNumberFormat="1" applyFont="1" applyFill="1" applyBorder="1"/>
    <xf numFmtId="0" fontId="10" fillId="4" borderId="21" xfId="0" applyFont="1" applyFill="1" applyBorder="1"/>
    <xf numFmtId="173" fontId="0" fillId="4" borderId="21" xfId="0" applyNumberFormat="1" applyFill="1" applyBorder="1"/>
    <xf numFmtId="0" fontId="10" fillId="10" borderId="21" xfId="0" applyFont="1" applyFill="1" applyBorder="1"/>
    <xf numFmtId="0" fontId="0" fillId="10" borderId="21" xfId="0" applyFill="1" applyBorder="1"/>
    <xf numFmtId="170" fontId="0" fillId="10" borderId="21" xfId="1" applyNumberFormat="1" applyFont="1" applyFill="1" applyBorder="1"/>
    <xf numFmtId="171" fontId="0" fillId="10" borderId="21" xfId="0" applyNumberFormat="1" applyFill="1" applyBorder="1"/>
    <xf numFmtId="0" fontId="0" fillId="4" borderId="21" xfId="0" applyFill="1" applyBorder="1"/>
    <xf numFmtId="170" fontId="0" fillId="4" borderId="21" xfId="1" applyNumberFormat="1" applyFont="1" applyFill="1" applyBorder="1"/>
    <xf numFmtId="171" fontId="0" fillId="4" borderId="21" xfId="0" applyNumberFormat="1" applyFill="1" applyBorder="1"/>
    <xf numFmtId="171" fontId="0" fillId="5" borderId="21" xfId="0" applyNumberFormat="1" applyFill="1" applyBorder="1"/>
    <xf numFmtId="0" fontId="19" fillId="22" borderId="10" xfId="0" applyFont="1" applyFill="1" applyBorder="1"/>
    <xf numFmtId="0" fontId="19" fillId="22" borderId="8" xfId="0" applyFont="1" applyFill="1" applyBorder="1"/>
    <xf numFmtId="0" fontId="21" fillId="23" borderId="47" xfId="10"/>
    <xf numFmtId="0" fontId="10" fillId="13" borderId="25" xfId="3" applyFont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20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17" borderId="26" xfId="7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6" fillId="15" borderId="0" xfId="5" applyFont="1" applyBorder="1" applyAlignment="1">
      <alignment horizontal="center"/>
    </xf>
    <xf numFmtId="0" fontId="16" fillId="15" borderId="4" xfId="5" applyFont="1" applyBorder="1" applyAlignment="1">
      <alignment horizontal="center"/>
    </xf>
    <xf numFmtId="0" fontId="16" fillId="14" borderId="18" xfId="4" applyFont="1" applyBorder="1" applyAlignment="1">
      <alignment horizontal="center"/>
    </xf>
    <xf numFmtId="0" fontId="16" fillId="14" borderId="0" xfId="4" applyFont="1" applyBorder="1" applyAlignment="1">
      <alignment horizontal="center"/>
    </xf>
    <xf numFmtId="0" fontId="16" fillId="14" borderId="4" xfId="4" applyFont="1" applyBorder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5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0" fillId="12" borderId="27" xfId="9" applyFont="1" applyFill="1">
      <alignment horizontal="center"/>
    </xf>
    <xf numFmtId="0" fontId="19" fillId="10" borderId="10" xfId="0" applyFont="1" applyFill="1" applyBorder="1" applyAlignment="1">
      <alignment horizontal="left"/>
    </xf>
    <xf numFmtId="0" fontId="19" fillId="10" borderId="8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10" fillId="4" borderId="0" xfId="0" applyFont="1" applyFill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1">
    <cellStyle name="20% - Accent1" xfId="4" builtinId="30"/>
    <cellStyle name="20% - Accent2" xfId="6" builtinId="34"/>
    <cellStyle name="40% - Accent6" xfId="7" builtinId="51"/>
    <cellStyle name="60% - Accent2" xfId="3" builtinId="36"/>
    <cellStyle name="60% - Accent4" xfId="5" builtinId="44"/>
    <cellStyle name="60% - Accent5" xfId="8" builtinId="48"/>
    <cellStyle name="Calculation" xfId="10" builtinId="22"/>
    <cellStyle name="Good" xfId="2" builtinId="26"/>
    <cellStyle name="Normal" xfId="0" builtinId="0"/>
    <cellStyle name="Percent" xfId="1" builtinId="5"/>
    <cellStyle name="Style 1" xfId="9" xr:uid="{D0CEF69D-FA84-4A39-898C-BC19B822F7F2}"/>
  </cellStyles>
  <dxfs count="0"/>
  <tableStyles count="0" defaultTableStyle="TableStyleMedium2" defaultPivotStyle="PivotStyleLight16"/>
  <colors>
    <mruColors>
      <color rgb="FFFFE5FE"/>
      <color rgb="FFDF7AE4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Volatility</a:t>
            </a:r>
          </a:p>
        </c:rich>
      </c:tx>
      <c:layout>
        <c:manualLayout>
          <c:xMode val="edge"/>
          <c:yMode val="edge"/>
          <c:x val="0.48475465054475614"/>
          <c:y val="0.90129646596726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6741379008107E-2"/>
          <c:y val="3.9759638041264429E-2"/>
          <c:w val="0.89746368650782227"/>
          <c:h val="0.814031968706830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A'!$A$21</c:f>
              <c:strCache>
                <c:ptCount val="1"/>
                <c:pt idx="0">
                  <c:v>Stock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826047-ABBE-4D04-8876-4B6C9559645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E6-4899-B15F-E8C566313D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A22AB6-A58B-438C-AC9A-8FF2850BA81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E6-4899-B15F-E8C566313D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E985B8-C14F-4B6E-B45E-0069F6415CB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E6-4899-B15F-E8C566313D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19E6C8-BC22-4FC6-B91E-5B2AF5C11757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E6-4899-B15F-E8C566313D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A035360-502E-47B5-A38F-5F2E847BA97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E6-4899-B15F-E8C566313D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EE5367-B015-438B-B5B9-0E37BBBB288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2E6-4899-B15F-E8C566313DC5}"/>
                </c:ext>
              </c:extLst>
            </c:dLbl>
            <c:dLbl>
              <c:idx val="6"/>
              <c:layout>
                <c:manualLayout>
                  <c:x val="-3.780433231694922E-2"/>
                  <c:y val="3.5961255691000178E-2"/>
                </c:manualLayout>
              </c:layout>
              <c:tx>
                <c:rich>
                  <a:bodyPr/>
                  <a:lstStyle/>
                  <a:p>
                    <a:fld id="{DED54FFD-7D97-415F-B226-DE15EA57E18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E6-4899-B15F-E8C566313DC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27F279-6780-4722-8B7C-B6C7EE882DD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E6-4899-B15F-E8C566313DC5}"/>
                </c:ext>
              </c:extLst>
            </c:dLbl>
            <c:dLbl>
              <c:idx val="8"/>
              <c:layout>
                <c:manualLayout>
                  <c:x val="-2.2052527184887E-2"/>
                  <c:y val="3.852991681178581E-2"/>
                </c:manualLayout>
              </c:layout>
              <c:tx>
                <c:rich>
                  <a:bodyPr/>
                  <a:lstStyle/>
                  <a:p>
                    <a:fld id="{95D7A453-4083-4647-90C9-09228AA284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2E6-4899-B15F-E8C566313D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EC8D2F-722A-48D9-8A40-DB94E51F2AC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E6-4899-B15F-E8C566313DC5}"/>
                </c:ext>
              </c:extLst>
            </c:dLbl>
            <c:dLbl>
              <c:idx val="10"/>
              <c:layout>
                <c:manualLayout>
                  <c:x val="4.2004813685499048E-3"/>
                  <c:y val="-2.05492889662858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sng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50F804-F4D3-4BD8-8726-35D2FA67C93C}" type="CELLRANGE">
                      <a:rPr lang="en-US"/>
                      <a:pPr>
                        <a:defRPr sz="1600" b="1" u="sng"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sng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E6-4899-B15F-E8C566313D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'PART A'!$B$39:$L$39</c:f>
              <c:numCache>
                <c:formatCode>0.00%</c:formatCode>
                <c:ptCount val="11"/>
                <c:pt idx="0">
                  <c:v>0.26170259088205616</c:v>
                </c:pt>
                <c:pt idx="1">
                  <c:v>0.34718305343583655</c:v>
                </c:pt>
                <c:pt idx="2">
                  <c:v>0.27502319761213345</c:v>
                </c:pt>
                <c:pt idx="3">
                  <c:v>0.28364355207343245</c:v>
                </c:pt>
                <c:pt idx="4">
                  <c:v>0.34743755401973442</c:v>
                </c:pt>
                <c:pt idx="5">
                  <c:v>0.17694958923862514</c:v>
                </c:pt>
                <c:pt idx="6">
                  <c:v>0.17895594954393157</c:v>
                </c:pt>
                <c:pt idx="7">
                  <c:v>0.46351537991100605</c:v>
                </c:pt>
                <c:pt idx="8">
                  <c:v>0.20054106565838836</c:v>
                </c:pt>
                <c:pt idx="9">
                  <c:v>0.24159226962627664</c:v>
                </c:pt>
                <c:pt idx="10">
                  <c:v>0.20050110793301376</c:v>
                </c:pt>
              </c:numCache>
            </c:numRef>
          </c:xVal>
          <c:yVal>
            <c:numRef>
              <c:f>'PART A'!$B$38:$L$38</c:f>
              <c:numCache>
                <c:formatCode>0.00%</c:formatCode>
                <c:ptCount val="11"/>
                <c:pt idx="0">
                  <c:v>7.6369697404248246E-2</c:v>
                </c:pt>
                <c:pt idx="1">
                  <c:v>9.2121395386004654E-2</c:v>
                </c:pt>
                <c:pt idx="2">
                  <c:v>0.13695748014280687</c:v>
                </c:pt>
                <c:pt idx="3">
                  <c:v>0.11966550209765763</c:v>
                </c:pt>
                <c:pt idx="4">
                  <c:v>0.18028568935795591</c:v>
                </c:pt>
                <c:pt idx="5">
                  <c:v>4.5817121880459138E-2</c:v>
                </c:pt>
                <c:pt idx="6">
                  <c:v>0.12815104564252497</c:v>
                </c:pt>
                <c:pt idx="7">
                  <c:v>0.21384800731967013</c:v>
                </c:pt>
                <c:pt idx="8">
                  <c:v>0.11643013924732622</c:v>
                </c:pt>
                <c:pt idx="9">
                  <c:v>0.18846510341049988</c:v>
                </c:pt>
                <c:pt idx="10">
                  <c:v>0.1298111178863095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'PART A'!$B$21:$L$21</c15:f>
                <c15:dlblRangeCache>
                  <c:ptCount val="11"/>
                  <c:pt idx="0">
                    <c:v>Siemens</c:v>
                  </c:pt>
                  <c:pt idx="1">
                    <c:v>Mercedes</c:v>
                  </c:pt>
                  <c:pt idx="2">
                    <c:v>Adidas</c:v>
                  </c:pt>
                  <c:pt idx="3">
                    <c:v>Deutsche Post</c:v>
                  </c:pt>
                  <c:pt idx="4">
                    <c:v>Airbus</c:v>
                  </c:pt>
                  <c:pt idx="5">
                    <c:v>Danone</c:v>
                  </c:pt>
                  <c:pt idx="6">
                    <c:v>L'Oreal</c:v>
                  </c:pt>
                  <c:pt idx="7">
                    <c:v>Stellantis</c:v>
                  </c:pt>
                  <c:pt idx="8">
                    <c:v>Essilor</c:v>
                  </c:pt>
                  <c:pt idx="9">
                    <c:v>LVMH</c:v>
                  </c:pt>
                  <c:pt idx="10">
                    <c:v>Portfolio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F2E6-4899-B15F-E8C566313D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75877808"/>
        <c:axId val="1475876560"/>
      </c:scatterChart>
      <c:valAx>
        <c:axId val="1475877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76560"/>
        <c:crosses val="autoZero"/>
        <c:crossBetween val="midCat"/>
      </c:valAx>
      <c:valAx>
        <c:axId val="14758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/>
                  <a:t>Return</a:t>
                </a:r>
              </a:p>
            </c:rich>
          </c:tx>
          <c:layout>
            <c:manualLayout>
              <c:xMode val="edge"/>
              <c:yMode val="edge"/>
              <c:x val="1.1043627787077268E-2"/>
              <c:y val="0.38157642980375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77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Markowitz Plot with no Short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96982021752258E-2"/>
          <c:y val="7.4025330167062448E-2"/>
          <c:w val="0.89382989515614897"/>
          <c:h val="0.82283046508619784"/>
        </c:manualLayout>
      </c:layout>
      <c:scatterChart>
        <c:scatterStyle val="smoothMarker"/>
        <c:varyColors val="0"/>
        <c:ser>
          <c:idx val="0"/>
          <c:order val="0"/>
          <c:tx>
            <c:v>Efficient Portfolio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B'!$B$49:$I$49</c:f>
              <c:numCache>
                <c:formatCode>0.00%</c:formatCode>
                <c:ptCount val="8"/>
                <c:pt idx="0">
                  <c:v>0.14760778186589987</c:v>
                </c:pt>
                <c:pt idx="1">
                  <c:v>0.15004657267519797</c:v>
                </c:pt>
                <c:pt idx="2">
                  <c:v>0.15802835570862989</c:v>
                </c:pt>
                <c:pt idx="3">
                  <c:v>0.17292549374570457</c:v>
                </c:pt>
                <c:pt idx="4">
                  <c:v>0.20281623124700351</c:v>
                </c:pt>
                <c:pt idx="5">
                  <c:v>0.24682676482007704</c:v>
                </c:pt>
                <c:pt idx="6">
                  <c:v>0.43297787487984524</c:v>
                </c:pt>
                <c:pt idx="7">
                  <c:v>0.46351544619097551</c:v>
                </c:pt>
              </c:numCache>
            </c:numRef>
          </c:xVal>
          <c:yVal>
            <c:numRef>
              <c:f>'PART B'!$B$48:$I$48</c:f>
              <c:numCache>
                <c:formatCode>0.00%</c:formatCode>
                <c:ptCount val="8"/>
                <c:pt idx="0">
                  <c:v>9.1455473570726892E-2</c:v>
                </c:pt>
                <c:pt idx="1">
                  <c:v>0.11145547233382559</c:v>
                </c:pt>
                <c:pt idx="2">
                  <c:v>0.13145500090508011</c:v>
                </c:pt>
                <c:pt idx="3">
                  <c:v>0.15145500032672973</c:v>
                </c:pt>
                <c:pt idx="4">
                  <c:v>0.17145500000905503</c:v>
                </c:pt>
                <c:pt idx="5">
                  <c:v>0.19145501715505592</c:v>
                </c:pt>
                <c:pt idx="6">
                  <c:v>0.21145512981111786</c:v>
                </c:pt>
                <c:pt idx="7">
                  <c:v>0.21384802009415244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B-4D2C-9B4F-6D70AB77845D}"/>
            </c:ext>
          </c:extLst>
        </c:ser>
        <c:ser>
          <c:idx val="1"/>
          <c:order val="1"/>
          <c:tx>
            <c:v>Equally Weighted Portfolio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BB-4D2C-9B4F-6D70AB778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'PART B'!$J$49</c:f>
              <c:numCache>
                <c:formatCode>0.00%</c:formatCode>
                <c:ptCount val="1"/>
                <c:pt idx="0">
                  <c:v>0.20050110793301376</c:v>
                </c:pt>
              </c:numCache>
            </c:numRef>
          </c:xVal>
          <c:yVal>
            <c:numRef>
              <c:f>'PART B'!$J$48</c:f>
              <c:numCache>
                <c:formatCode>0.00%</c:formatCode>
                <c:ptCount val="1"/>
                <c:pt idx="0">
                  <c:v>0.1298111178863095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B-4D2C-9B4F-6D70AB77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3119"/>
        <c:axId val="88235199"/>
      </c:scatterChart>
      <c:valAx>
        <c:axId val="8823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5199"/>
        <c:crosses val="autoZero"/>
        <c:crossBetween val="midCat"/>
      </c:valAx>
      <c:valAx>
        <c:axId val="882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1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  <a:outerShdw blurRad="50800" dist="50800" dir="5400000" algn="ctr" rotWithShape="0">
        <a:schemeClr val="bg2">
          <a:lumMod val="7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0936359597247"/>
          <c:y val="3.9243388082911355E-2"/>
          <c:w val="0.86836248326975884"/>
          <c:h val="0.84303892245769374"/>
        </c:manualLayout>
      </c:layout>
      <c:scatterChart>
        <c:scatterStyle val="smoothMarker"/>
        <c:varyColors val="0"/>
        <c:ser>
          <c:idx val="0"/>
          <c:order val="0"/>
          <c:tx>
            <c:v>Efficient Frontier With Shorting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B'!$N$37:$R$37</c:f>
              <c:numCache>
                <c:formatCode>0.00%</c:formatCode>
                <c:ptCount val="5"/>
                <c:pt idx="0">
                  <c:v>0.1534321884133161</c:v>
                </c:pt>
                <c:pt idx="1">
                  <c:v>0.14355236991319392</c:v>
                </c:pt>
                <c:pt idx="2">
                  <c:v>0.18771010146428113</c:v>
                </c:pt>
                <c:pt idx="3">
                  <c:v>0.2778327463563422</c:v>
                </c:pt>
                <c:pt idx="4">
                  <c:v>0.38272046843282365</c:v>
                </c:pt>
              </c:numCache>
            </c:numRef>
          </c:xVal>
          <c:yVal>
            <c:numRef>
              <c:f>'PART B'!$N$36:$R$36</c:f>
              <c:numCache>
                <c:formatCode>0.00%</c:formatCode>
                <c:ptCount val="5"/>
                <c:pt idx="0">
                  <c:v>4.999987268374638E-2</c:v>
                </c:pt>
                <c:pt idx="1">
                  <c:v>9.9999871492664039E-2</c:v>
                </c:pt>
                <c:pt idx="2">
                  <c:v>0.20000000036398224</c:v>
                </c:pt>
                <c:pt idx="3">
                  <c:v>0.29999999900757601</c:v>
                </c:pt>
                <c:pt idx="4">
                  <c:v>0.39999999765524069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9-42F8-9546-C2B3AAEB6E47}"/>
            </c:ext>
          </c:extLst>
        </c:ser>
        <c:ser>
          <c:idx val="1"/>
          <c:order val="1"/>
          <c:tx>
            <c:strRef>
              <c:f>'PART B'!#REF!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B'!$J$49</c:f>
              <c:numCache>
                <c:formatCode>0.00%</c:formatCode>
                <c:ptCount val="1"/>
                <c:pt idx="0">
                  <c:v>0.20050110793301376</c:v>
                </c:pt>
              </c:numCache>
            </c:numRef>
          </c:xVal>
          <c:yVal>
            <c:numRef>
              <c:f>'PART B'!$J$48</c:f>
              <c:numCache>
                <c:formatCode>0.00%</c:formatCode>
                <c:ptCount val="1"/>
                <c:pt idx="0">
                  <c:v>0.1298111178863095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4-4593-8D52-D8A6E177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64064"/>
        <c:axId val="1944365728"/>
      </c:scatterChart>
      <c:valAx>
        <c:axId val="19443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65728"/>
        <c:crosses val="autoZero"/>
        <c:crossBetween val="midCat"/>
      </c:valAx>
      <c:valAx>
        <c:axId val="19443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Return</a:t>
                </a:r>
              </a:p>
            </c:rich>
          </c:tx>
          <c:layout>
            <c:manualLayout>
              <c:xMode val="edge"/>
              <c:yMode val="edge"/>
              <c:x val="3.467063240461993E-3"/>
              <c:y val="0.38195518690548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64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Shorting Vs</a:t>
            </a:r>
            <a:r>
              <a:rPr lang="en-IN" baseline="0"/>
              <a:t> No-Shorting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64191097391E-2"/>
          <c:y val="2.5751277933884879E-2"/>
          <c:w val="0.88152276190768408"/>
          <c:h val="0.82945288757015756"/>
        </c:manualLayout>
      </c:layout>
      <c:scatterChart>
        <c:scatterStyle val="smoothMarker"/>
        <c:varyColors val="0"/>
        <c:ser>
          <c:idx val="0"/>
          <c:order val="0"/>
          <c:tx>
            <c:v>No Shorting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'PART B'!$B$49:$I$49</c:f>
              <c:numCache>
                <c:formatCode>0.00%</c:formatCode>
                <c:ptCount val="8"/>
                <c:pt idx="0">
                  <c:v>0.14760778186589987</c:v>
                </c:pt>
                <c:pt idx="1">
                  <c:v>0.15004657267519797</c:v>
                </c:pt>
                <c:pt idx="2">
                  <c:v>0.15802835570862989</c:v>
                </c:pt>
                <c:pt idx="3">
                  <c:v>0.17292549374570457</c:v>
                </c:pt>
                <c:pt idx="4">
                  <c:v>0.20281623124700351</c:v>
                </c:pt>
                <c:pt idx="5">
                  <c:v>0.24682676482007704</c:v>
                </c:pt>
                <c:pt idx="6">
                  <c:v>0.43297787487984524</c:v>
                </c:pt>
                <c:pt idx="7">
                  <c:v>0.46351544619097551</c:v>
                </c:pt>
              </c:numCache>
            </c:numRef>
          </c:xVal>
          <c:yVal>
            <c:numRef>
              <c:f>'PART B'!$B$48:$I$48</c:f>
              <c:numCache>
                <c:formatCode>0.00%</c:formatCode>
                <c:ptCount val="8"/>
                <c:pt idx="0">
                  <c:v>9.1455473570726892E-2</c:v>
                </c:pt>
                <c:pt idx="1">
                  <c:v>0.11145547233382559</c:v>
                </c:pt>
                <c:pt idx="2">
                  <c:v>0.13145500090508011</c:v>
                </c:pt>
                <c:pt idx="3">
                  <c:v>0.15145500032672973</c:v>
                </c:pt>
                <c:pt idx="4">
                  <c:v>0.17145500000905503</c:v>
                </c:pt>
                <c:pt idx="5">
                  <c:v>0.19145501715505592</c:v>
                </c:pt>
                <c:pt idx="6">
                  <c:v>0.21145512981111786</c:v>
                </c:pt>
                <c:pt idx="7">
                  <c:v>0.21384802009415244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0-497E-B89A-A4A14604B7BF}"/>
            </c:ext>
          </c:extLst>
        </c:ser>
        <c:ser>
          <c:idx val="1"/>
          <c:order val="1"/>
          <c:tx>
            <c:v>Shorting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'PART B'!$N$37:$R$37</c:f>
              <c:numCache>
                <c:formatCode>0.00%</c:formatCode>
                <c:ptCount val="5"/>
                <c:pt idx="0">
                  <c:v>0.1534321884133161</c:v>
                </c:pt>
                <c:pt idx="1">
                  <c:v>0.14355236991319392</c:v>
                </c:pt>
                <c:pt idx="2">
                  <c:v>0.18771010146428113</c:v>
                </c:pt>
                <c:pt idx="3">
                  <c:v>0.2778327463563422</c:v>
                </c:pt>
                <c:pt idx="4">
                  <c:v>0.38272046843282365</c:v>
                </c:pt>
              </c:numCache>
            </c:numRef>
          </c:xVal>
          <c:yVal>
            <c:numRef>
              <c:f>'PART B'!$N$36:$R$36</c:f>
              <c:numCache>
                <c:formatCode>0.00%</c:formatCode>
                <c:ptCount val="5"/>
                <c:pt idx="0">
                  <c:v>4.999987268374638E-2</c:v>
                </c:pt>
                <c:pt idx="1">
                  <c:v>9.9999871492664039E-2</c:v>
                </c:pt>
                <c:pt idx="2">
                  <c:v>0.20000000036398224</c:v>
                </c:pt>
                <c:pt idx="3">
                  <c:v>0.29999999900757601</c:v>
                </c:pt>
                <c:pt idx="4">
                  <c:v>0.39999999765524069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B0-497E-B89A-A4A14604B7BF}"/>
            </c:ext>
          </c:extLst>
        </c:ser>
        <c:ser>
          <c:idx val="2"/>
          <c:order val="2"/>
          <c:tx>
            <c:strRef>
              <c:f>'PART B'!$J$45</c:f>
              <c:strCache>
                <c:ptCount val="1"/>
                <c:pt idx="0">
                  <c:v>Equal Weighted Portfolio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Equally Weighted Portfolio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32B-4B2A-9EEC-FC72F287E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'PART B'!$J$49</c:f>
              <c:numCache>
                <c:formatCode>0.00%</c:formatCode>
                <c:ptCount val="1"/>
                <c:pt idx="0">
                  <c:v>0.20050110793301376</c:v>
                </c:pt>
              </c:numCache>
            </c:numRef>
          </c:xVal>
          <c:yVal>
            <c:numRef>
              <c:f>'PART B'!$J$48</c:f>
              <c:numCache>
                <c:formatCode>0.00%</c:formatCode>
                <c:ptCount val="1"/>
                <c:pt idx="0">
                  <c:v>0.1298111178863095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B0-497E-B89A-A4A14604B7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7029440"/>
        <c:axId val="1547024448"/>
      </c:scatterChart>
      <c:valAx>
        <c:axId val="15470294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24448"/>
        <c:crosses val="autoZero"/>
        <c:crossBetween val="midCat"/>
      </c:valAx>
      <c:valAx>
        <c:axId val="1547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Return</a:t>
                </a:r>
              </a:p>
            </c:rich>
          </c:tx>
          <c:layout>
            <c:manualLayout>
              <c:xMode val="edge"/>
              <c:yMode val="edge"/>
              <c:x val="8.0307584201086968E-3"/>
              <c:y val="0.39686736693327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294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406530514037999E-2"/>
          <c:y val="0.15648582148357898"/>
          <c:w val="0.27732410906237304"/>
          <c:h val="0.23846451480841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Tangency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41353876250583E-2"/>
          <c:y val="0.17189085998837497"/>
          <c:w val="0.83918279290451903"/>
          <c:h val="0.72059838853289349"/>
        </c:manualLayout>
      </c:layout>
      <c:scatterChart>
        <c:scatterStyle val="smoothMarker"/>
        <c:varyColors val="0"/>
        <c:ser>
          <c:idx val="0"/>
          <c:order val="0"/>
          <c:tx>
            <c:v>Asset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B'!$X$44:$AD$44</c:f>
              <c:numCache>
                <c:formatCode>0.00%</c:formatCode>
                <c:ptCount val="7"/>
                <c:pt idx="0">
                  <c:v>5.2299372861988542E-6</c:v>
                </c:pt>
                <c:pt idx="1">
                  <c:v>4.23336557109441E-2</c:v>
                </c:pt>
                <c:pt idx="2">
                  <c:v>8.9162946796569678E-2</c:v>
                </c:pt>
                <c:pt idx="3">
                  <c:v>0.1828217351841124</c:v>
                </c:pt>
                <c:pt idx="4">
                  <c:v>0.276480209748171</c:v>
                </c:pt>
                <c:pt idx="5">
                  <c:v>0.37013871899864814</c:v>
                </c:pt>
                <c:pt idx="6" formatCode="0.000%">
                  <c:v>0.23981468301725481</c:v>
                </c:pt>
              </c:numCache>
            </c:numRef>
          </c:xVal>
          <c:yVal>
            <c:numRef>
              <c:f>'PART B'!$X$43:$AD$43</c:f>
              <c:numCache>
                <c:formatCode>0.00%</c:formatCode>
                <c:ptCount val="7"/>
                <c:pt idx="0">
                  <c:v>4.7995007810450793E-3</c:v>
                </c:pt>
                <c:pt idx="1">
                  <c:v>5.0000014037400717E-2</c:v>
                </c:pt>
                <c:pt idx="2">
                  <c:v>9.9999999390693178E-2</c:v>
                </c:pt>
                <c:pt idx="3">
                  <c:v>0.20000011759442887</c:v>
                </c:pt>
                <c:pt idx="4">
                  <c:v>0.300000107827328</c:v>
                </c:pt>
                <c:pt idx="5">
                  <c:v>0.39999999610304748</c:v>
                </c:pt>
                <c:pt idx="6" formatCode="0.000%">
                  <c:v>0.26085223383036216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9-49AF-8CB7-728D9F40826C}"/>
            </c:ext>
          </c:extLst>
        </c:ser>
        <c:ser>
          <c:idx val="1"/>
          <c:order val="1"/>
          <c:tx>
            <c:v>Short Sales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B'!$N$37:$R$37</c:f>
              <c:numCache>
                <c:formatCode>0.00%</c:formatCode>
                <c:ptCount val="5"/>
                <c:pt idx="0">
                  <c:v>0.1534321884133161</c:v>
                </c:pt>
                <c:pt idx="1">
                  <c:v>0.14355236991319392</c:v>
                </c:pt>
                <c:pt idx="2">
                  <c:v>0.18771010146428113</c:v>
                </c:pt>
                <c:pt idx="3">
                  <c:v>0.2778327463563422</c:v>
                </c:pt>
                <c:pt idx="4">
                  <c:v>0.38272046843282365</c:v>
                </c:pt>
              </c:numCache>
            </c:numRef>
          </c:xVal>
          <c:yVal>
            <c:numRef>
              <c:f>'PART B'!$N$36:$R$36</c:f>
              <c:numCache>
                <c:formatCode>0.00%</c:formatCode>
                <c:ptCount val="5"/>
                <c:pt idx="0">
                  <c:v>4.999987268374638E-2</c:v>
                </c:pt>
                <c:pt idx="1">
                  <c:v>9.9999871492664039E-2</c:v>
                </c:pt>
                <c:pt idx="2">
                  <c:v>0.20000000036398224</c:v>
                </c:pt>
                <c:pt idx="3">
                  <c:v>0.29999999900757601</c:v>
                </c:pt>
                <c:pt idx="4">
                  <c:v>0.39999999765524069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C9-49AF-8CB7-728D9F40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69936"/>
        <c:axId val="1596579920"/>
      </c:scatterChart>
      <c:valAx>
        <c:axId val="15965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79920"/>
        <c:crosses val="autoZero"/>
        <c:crossBetween val="midCat"/>
      </c:valAx>
      <c:valAx>
        <c:axId val="15965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6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397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ALPHA Vs ESG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14065283519138E-2"/>
          <c:y val="9.7756160882307278E-2"/>
          <c:w val="0.90428808571226238"/>
          <c:h val="0.78626299465729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C '!$B$14:$J$14</c:f>
              <c:strCache>
                <c:ptCount val="9"/>
                <c:pt idx="0">
                  <c:v>Siemens</c:v>
                </c:pt>
                <c:pt idx="1">
                  <c:v>Mercedes</c:v>
                </c:pt>
                <c:pt idx="2">
                  <c:v>Adidas</c:v>
                </c:pt>
                <c:pt idx="3">
                  <c:v>Deutsche Post</c:v>
                </c:pt>
                <c:pt idx="4">
                  <c:v>Airbus</c:v>
                </c:pt>
                <c:pt idx="5">
                  <c:v>Danone</c:v>
                </c:pt>
                <c:pt idx="6">
                  <c:v>L'Oreal</c:v>
                </c:pt>
                <c:pt idx="7">
                  <c:v>Essilor</c:v>
                </c:pt>
                <c:pt idx="8">
                  <c:v>LVMH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597ADA-30E5-4881-BAC8-BAA696055C1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B9F-4EBB-B7F5-C3A13EAA21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07FDB6-1126-4882-A884-9A9C7727209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9F-4EBB-B7F5-C3A13EAA21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F67371-7DF7-42F6-A760-2D300FBBE9F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9F-4EBB-B7F5-C3A13EAA21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5EDCE2-56E8-4F21-83DF-016BB9D8906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9F-4EBB-B7F5-C3A13EAA21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EBE42C-965F-416B-95D4-2E23DF233F1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9F-4EBB-B7F5-C3A13EAA21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3ED7B1-0AAB-48F9-962B-EB074BE32C4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9F-4EBB-B7F5-C3A13EAA21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0786B2-589B-499F-966C-E87E37017CA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9F-4EBB-B7F5-C3A13EAA21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57D8F4-0B09-42BE-BF17-F53C97D301D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9F-4EBB-B7F5-C3A13EAA21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4DF83E-15CA-4DB0-81A9-C80F3BD6259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9F-4EBB-B7F5-C3A13EAA21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C '!$B$16:$J$16</c:f>
              <c:numCache>
                <c:formatCode>General</c:formatCode>
                <c:ptCount val="9"/>
                <c:pt idx="0">
                  <c:v>30</c:v>
                </c:pt>
                <c:pt idx="1">
                  <c:v>23</c:v>
                </c:pt>
                <c:pt idx="2">
                  <c:v>13</c:v>
                </c:pt>
                <c:pt idx="3">
                  <c:v>15</c:v>
                </c:pt>
                <c:pt idx="4">
                  <c:v>27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12</c:v>
                </c:pt>
              </c:numCache>
            </c:numRef>
          </c:xVal>
          <c:yVal>
            <c:numRef>
              <c:f>'PART C '!$B$15:$J$15</c:f>
              <c:numCache>
                <c:formatCode>General</c:formatCode>
                <c:ptCount val="9"/>
                <c:pt idx="0">
                  <c:v>6.357361460199858E-3</c:v>
                </c:pt>
                <c:pt idx="1">
                  <c:v>6.9092028187475009E-3</c:v>
                </c:pt>
                <c:pt idx="2">
                  <c:v>1.137495941715988E-2</c:v>
                </c:pt>
                <c:pt idx="3">
                  <c:v>9.6721661262253802E-3</c:v>
                </c:pt>
                <c:pt idx="4">
                  <c:v>1.4993305884414413E-2</c:v>
                </c:pt>
                <c:pt idx="5">
                  <c:v>3.2028777135999654E-3</c:v>
                </c:pt>
                <c:pt idx="6">
                  <c:v>1.0466782832576764E-2</c:v>
                </c:pt>
                <c:pt idx="7">
                  <c:v>9.228900714150506E-3</c:v>
                </c:pt>
                <c:pt idx="8">
                  <c:v>1.5401774065373854E-2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'PART C '!$B$14:$J$14</c15:f>
                <c15:dlblRangeCache>
                  <c:ptCount val="9"/>
                  <c:pt idx="0">
                    <c:v>Siemens</c:v>
                  </c:pt>
                  <c:pt idx="1">
                    <c:v>Mercedes</c:v>
                  </c:pt>
                  <c:pt idx="2">
                    <c:v>Adidas</c:v>
                  </c:pt>
                  <c:pt idx="3">
                    <c:v>Deutsche Post</c:v>
                  </c:pt>
                  <c:pt idx="4">
                    <c:v>Airbus</c:v>
                  </c:pt>
                  <c:pt idx="5">
                    <c:v>Danone</c:v>
                  </c:pt>
                  <c:pt idx="6">
                    <c:v>L'Oreal</c:v>
                  </c:pt>
                  <c:pt idx="7">
                    <c:v>Essilor</c:v>
                  </c:pt>
                  <c:pt idx="8">
                    <c:v>LVMH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B9F-4EBB-B7F5-C3A13EAA21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04711328"/>
        <c:axId val="1604697184"/>
      </c:scatterChart>
      <c:valAx>
        <c:axId val="16047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baseline="0">
                    <a:effectLst/>
                  </a:rPr>
                  <a:t>ESG Scores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97184"/>
        <c:crosses val="autoZero"/>
        <c:crossBetween val="midCat"/>
      </c:valAx>
      <c:valAx>
        <c:axId val="16046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 i="0" baseline="0">
                    <a:effectLst/>
                  </a:rPr>
                  <a:t>Alpha</a:t>
                </a: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1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73406</xdr:colOff>
      <xdr:row>40</xdr:row>
      <xdr:rowOff>12748</xdr:rowOff>
    </xdr:from>
    <xdr:to>
      <xdr:col>11</xdr:col>
      <xdr:colOff>628401</xdr:colOff>
      <xdr:row>65</xdr:row>
      <xdr:rowOff>58386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D2919-27D2-417A-AD19-C5BCC8AA4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80684</xdr:colOff>
      <xdr:row>51</xdr:row>
      <xdr:rowOff>32657</xdr:rowOff>
    </xdr:from>
    <xdr:to>
      <xdr:col>10</xdr:col>
      <xdr:colOff>10886</xdr:colOff>
      <xdr:row>72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63F11-A680-799C-34FB-A55E0CEA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925286</xdr:colOff>
      <xdr:row>57</xdr:row>
      <xdr:rowOff>155121</xdr:rowOff>
    </xdr:from>
    <xdr:to>
      <xdr:col>20</xdr:col>
      <xdr:colOff>1208314</xdr:colOff>
      <xdr:row>75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8E638-BF90-9240-6962-D1C07198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947056</xdr:colOff>
      <xdr:row>37</xdr:row>
      <xdr:rowOff>163286</xdr:rowOff>
    </xdr:from>
    <xdr:to>
      <xdr:col>20</xdr:col>
      <xdr:colOff>1208313</xdr:colOff>
      <xdr:row>55</xdr:row>
      <xdr:rowOff>76200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41F94E44-713C-D435-23E1-F733CA3AD535}"/>
            </a:ext>
            <a:ext uri="{147F2762-F138-4A5C-976F-8EAC2B608ADB}">
              <a16:predDERef xmlns:a16="http://schemas.microsoft.com/office/drawing/2014/main" pred="{BCD8E638-BF90-9240-6962-D1C07198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870856</xdr:colOff>
      <xdr:row>61</xdr:row>
      <xdr:rowOff>141574</xdr:rowOff>
    </xdr:from>
    <xdr:ext cx="3624944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09BB21B-C740-C7C6-F27E-4FEC9F0A43B8}"/>
            </a:ext>
          </a:extLst>
        </xdr:cNvPr>
        <xdr:cNvSpPr txBox="1"/>
      </xdr:nvSpPr>
      <xdr:spPr>
        <a:xfrm rot="10800000" flipV="1">
          <a:off x="15011399" y="12812545"/>
          <a:ext cx="36249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/>
            <a:t>Efficient Porfolio</a:t>
          </a:r>
          <a:r>
            <a:rPr lang="en-IN" sz="1400" baseline="0"/>
            <a:t> With Short Sales</a:t>
          </a:r>
          <a:endParaRPr lang="en-IN" sz="1400"/>
        </a:p>
      </xdr:txBody>
    </xdr:sp>
    <xdr:clientData/>
  </xdr:oneCellAnchor>
  <xdr:twoCellAnchor>
    <xdr:from>
      <xdr:col>22</xdr:col>
      <xdr:colOff>7403</xdr:colOff>
      <xdr:row>44</xdr:row>
      <xdr:rowOff>185473</xdr:rowOff>
    </xdr:from>
    <xdr:to>
      <xdr:col>28</xdr:col>
      <xdr:colOff>1023256</xdr:colOff>
      <xdr:row>60</xdr:row>
      <xdr:rowOff>126786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11264-188D-3633-1AAD-2B4577412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0.15725</cdr:x>
      <cdr:y>0.55556</cdr:y>
    </cdr:from>
    <cdr:to>
      <cdr:x>0.42896</cdr:x>
      <cdr:y>0.62358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A79A55-DA21-EB82-04B3-4F76AF04093D}"/>
            </a:ext>
          </a:extLst>
        </cdr:cNvPr>
        <cdr:cNvSpPr txBox="1"/>
      </cdr:nvSpPr>
      <cdr:spPr>
        <a:xfrm xmlns:a="http://schemas.openxmlformats.org/drawingml/2006/main">
          <a:off x="1486859" y="2667000"/>
          <a:ext cx="2569029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/>
            <a:t>Minimum Variance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0.51677</cdr:x>
      <cdr:y>0.6291</cdr:y>
    </cdr:from>
    <cdr:to>
      <cdr:x>0.60623</cdr:x>
      <cdr:y>0.79593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2B352D-18F4-7A97-2E91-C94076867158}"/>
            </a:ext>
          </a:extLst>
        </cdr:cNvPr>
        <cdr:cNvSpPr txBox="1"/>
      </cdr:nvSpPr>
      <cdr:spPr>
        <a:xfrm xmlns:a="http://schemas.openxmlformats.org/drawingml/2006/main">
          <a:off x="5282294" y="3448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0.50399</cdr:x>
      <cdr:y>0.59732</cdr:y>
    </cdr:from>
    <cdr:to>
      <cdr:x>0.76597</cdr:x>
      <cdr:y>0.65889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B975A82-2607-B4C5-526B-E1700C9102F4}"/>
            </a:ext>
          </a:extLst>
        </cdr:cNvPr>
        <cdr:cNvSpPr txBox="1"/>
      </cdr:nvSpPr>
      <cdr:spPr>
        <a:xfrm xmlns:a="http://schemas.openxmlformats.org/drawingml/2006/main">
          <a:off x="5151666" y="3273879"/>
          <a:ext cx="2677886" cy="337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0.50293</cdr:x>
      <cdr:y>0.62512</cdr:y>
    </cdr:from>
    <cdr:to>
      <cdr:x>0.78834</cdr:x>
      <cdr:y>0.83215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E6CA6B8-3D97-1271-0F70-FD47CA9964AB}"/>
            </a:ext>
          </a:extLst>
        </cdr:cNvPr>
        <cdr:cNvSpPr txBox="1"/>
      </cdr:nvSpPr>
      <cdr:spPr>
        <a:xfrm xmlns:a="http://schemas.openxmlformats.org/drawingml/2006/main">
          <a:off x="3684508" y="2148641"/>
          <a:ext cx="2090938" cy="7115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/>
            <a:t>Equally Weighted Portfolio </a:t>
          </a:r>
        </a:p>
      </cdr:txBody>
    </cdr:sp>
  </cdr:relSizeAnchor>
  <cdr:relSizeAnchor xmlns:cdr="http://schemas.openxmlformats.org/drawingml/2006/chartDrawing">
    <cdr:from>
      <cdr:x>0.23173</cdr:x>
      <cdr:y>0.6345</cdr:y>
    </cdr:from>
    <cdr:to>
      <cdr:x>0.48414</cdr:x>
      <cdr:y>0.72358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67D4CF6-612E-59A8-292B-104D81529314}"/>
            </a:ext>
          </a:extLst>
        </cdr:cNvPr>
        <cdr:cNvSpPr txBox="1"/>
      </cdr:nvSpPr>
      <cdr:spPr>
        <a:xfrm xmlns:a="http://schemas.openxmlformats.org/drawingml/2006/main">
          <a:off x="2358572" y="2325915"/>
          <a:ext cx="2569029" cy="326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400"/>
            <a:t>Minimum Variance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0.57373</cdr:x>
      <cdr:y>0.12678</cdr:y>
    </cdr:from>
    <cdr:to>
      <cdr:x>0.83263</cdr:x>
      <cdr:y>0.2017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A4E6EF-CC83-8FC1-F39E-1503DC311EC3}"/>
            </a:ext>
          </a:extLst>
        </cdr:cNvPr>
        <cdr:cNvSpPr txBox="1"/>
      </cdr:nvSpPr>
      <cdr:spPr>
        <a:xfrm xmlns:a="http://schemas.openxmlformats.org/drawingml/2006/main">
          <a:off x="5827016" y="485799"/>
          <a:ext cx="2629484" cy="287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/>
            <a:t>Short Selling</a:t>
          </a:r>
        </a:p>
      </cdr:txBody>
    </cdr:sp>
  </cdr:relSizeAnchor>
  <cdr:relSizeAnchor xmlns:cdr="http://schemas.openxmlformats.org/drawingml/2006/chartDrawing">
    <cdr:from>
      <cdr:x>0.6957</cdr:x>
      <cdr:y>0.40788</cdr:y>
    </cdr:from>
    <cdr:to>
      <cdr:x>0.95049</cdr:x>
      <cdr:y>0.47575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7CC999-1F8B-BF57-29C1-A2864BC63EA8}"/>
            </a:ext>
          </a:extLst>
        </cdr:cNvPr>
        <cdr:cNvSpPr txBox="1"/>
      </cdr:nvSpPr>
      <cdr:spPr>
        <a:xfrm xmlns:a="http://schemas.openxmlformats.org/drawingml/2006/main">
          <a:off x="7065815" y="1562909"/>
          <a:ext cx="2587742" cy="26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200"/>
            <a:t>Without Shorting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0.48181</cdr:x>
      <cdr:y>0.37454</cdr:y>
    </cdr:from>
    <cdr:to>
      <cdr:x>0.65979</cdr:x>
      <cdr:y>0.55542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FCE864-2646-BBA6-7C8D-BF2CC4375217}"/>
            </a:ext>
          </a:extLst>
        </cdr:cNvPr>
        <cdr:cNvSpPr txBox="1"/>
      </cdr:nvSpPr>
      <cdr:spPr>
        <a:xfrm xmlns:a="http://schemas.openxmlformats.org/drawingml/2006/main">
          <a:off x="3388937" y="1262326"/>
          <a:ext cx="1251857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0.43538</cdr:x>
      <cdr:y>0.38746</cdr:y>
    </cdr:from>
    <cdr:to>
      <cdr:x>0.58396</cdr:x>
      <cdr:y>0.46821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133D7B-26CA-D131-7CF5-0D190CEB7523}"/>
            </a:ext>
          </a:extLst>
        </cdr:cNvPr>
        <cdr:cNvSpPr txBox="1"/>
      </cdr:nvSpPr>
      <cdr:spPr>
        <a:xfrm xmlns:a="http://schemas.openxmlformats.org/drawingml/2006/main">
          <a:off x="3062366" y="1305869"/>
          <a:ext cx="1045029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Tangency point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110834</xdr:colOff>
      <xdr:row>18</xdr:row>
      <xdr:rowOff>110835</xdr:rowOff>
    </xdr:from>
    <xdr:to>
      <xdr:col>11</xdr:col>
      <xdr:colOff>195943</xdr:colOff>
      <xdr:row>47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C21A5-BD28-F73A-1585-FE31C552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355F-6202-4615-8FEF-AAFF7471EE42}">
  <sheetPr>
    <tabColor theme="7" tint="0.39997558519241921"/>
  </sheetPr>
  <dimension ref="A1:Q266"/>
  <sheetViews>
    <sheetView topLeftCell="A77" zoomScale="70" zoomScaleNormal="70" workbookViewId="0">
      <selection activeCell="M43" sqref="M43"/>
    </sheetView>
  </sheetViews>
  <sheetFormatPr defaultColWidth="11.19921875" defaultRowHeight="15.6" x14ac:dyDescent="0.3"/>
  <cols>
    <col min="1" max="1" width="22.3984375" customWidth="1"/>
    <col min="2" max="2" width="16" bestFit="1" customWidth="1"/>
    <col min="3" max="3" width="16.09765625" customWidth="1"/>
    <col min="5" max="5" width="18.8984375" customWidth="1"/>
    <col min="6" max="6" width="11.19921875" customWidth="1"/>
    <col min="12" max="12" width="18.59765625" customWidth="1"/>
    <col min="16" max="16" width="11.69921875" bestFit="1" customWidth="1"/>
  </cols>
  <sheetData>
    <row r="1" spans="1:14" x14ac:dyDescent="0.3">
      <c r="A1" s="37" t="s">
        <v>0</v>
      </c>
      <c r="B1" s="220" t="s">
        <v>1</v>
      </c>
      <c r="C1" s="220"/>
      <c r="D1" s="220"/>
      <c r="E1" s="220"/>
      <c r="F1" s="220"/>
      <c r="G1" s="220"/>
      <c r="H1" s="220"/>
      <c r="I1" s="220"/>
      <c r="J1" s="220"/>
      <c r="K1" s="220"/>
    </row>
    <row r="2" spans="1:14" x14ac:dyDescent="0.3">
      <c r="A2" s="37" t="s">
        <v>2</v>
      </c>
      <c r="B2" s="37" t="s">
        <v>3</v>
      </c>
      <c r="C2" s="37" t="s">
        <v>4</v>
      </c>
      <c r="D2" s="37" t="s">
        <v>5</v>
      </c>
      <c r="E2" s="37" t="s">
        <v>6</v>
      </c>
      <c r="F2" s="37" t="s">
        <v>7</v>
      </c>
      <c r="G2" s="37" t="s">
        <v>8</v>
      </c>
      <c r="H2" s="37" t="s">
        <v>9</v>
      </c>
      <c r="I2" s="37" t="s">
        <v>10</v>
      </c>
      <c r="J2" s="37" t="s">
        <v>11</v>
      </c>
      <c r="K2" s="37" t="s">
        <v>12</v>
      </c>
      <c r="L2" s="172" t="s">
        <v>13</v>
      </c>
    </row>
    <row r="3" spans="1:14" x14ac:dyDescent="0.3">
      <c r="A3" s="37" t="s">
        <v>14</v>
      </c>
      <c r="B3" s="40">
        <f>AVERAGE(Siemens!C3:C14)</f>
        <v>-1.0584278737880681E-2</v>
      </c>
      <c r="C3" s="40">
        <f>AVERAGE(Mercedes!C3:C14)</f>
        <v>-3.1839550310444643E-2</v>
      </c>
      <c r="D3" s="40">
        <f>AVERAGE(Adidas!C3:C14)</f>
        <v>-2.0859374122463551E-3</v>
      </c>
      <c r="E3" s="40">
        <f>AVERAGE('Deutsche Post'!C3:C14)</f>
        <v>-1.7133941723744914E-2</v>
      </c>
      <c r="F3" s="40">
        <f>AVERAGE(Airbus!C3:C14)</f>
        <v>-1.9517213898013443E-2</v>
      </c>
      <c r="G3" s="40">
        <f>AVERAGE(Danone!C3:C14)</f>
        <v>-8.5315133161333531E-3</v>
      </c>
      <c r="H3" s="40">
        <f>AVERAGE('L''Oreal'!C3:C14)</f>
        <v>-1.5625262409088903E-2</v>
      </c>
      <c r="I3" s="40">
        <f>AVERAGE(Stellantis!C3:C14)</f>
        <v>-3.4448722198584365E-2</v>
      </c>
      <c r="J3" s="40">
        <f>AVERAGE('Essilor luxottica'!C3:C14)</f>
        <v>-9.9100468955694507E-3</v>
      </c>
      <c r="K3" s="40">
        <f>AVERAGE(LVMH!C3:C14)</f>
        <v>-5.7488648049627208E-3</v>
      </c>
      <c r="L3" s="41">
        <f>AVERAGE('PART A'!L86:L98)</f>
        <v>-1.5542536925453154E-2</v>
      </c>
    </row>
    <row r="4" spans="1:14" x14ac:dyDescent="0.3">
      <c r="A4" s="37" t="s">
        <v>15</v>
      </c>
      <c r="B4" s="40">
        <f>AVERAGE(Siemens!C15:C26)</f>
        <v>-4.4550431407193629E-3</v>
      </c>
      <c r="C4" s="40">
        <f>AVERAGE(Mercedes!C15:C26)</f>
        <v>-2.0004250623502102E-3</v>
      </c>
      <c r="D4" s="40">
        <f>AVERAGE(Adidas!C15:C26)</f>
        <v>-6.3435317598016594E-3</v>
      </c>
      <c r="E4" s="40">
        <f>AVERAGE('Deutsche Post'!C15:C26)</f>
        <v>2.8737722439769221E-3</v>
      </c>
      <c r="F4" s="40">
        <f>AVERAGE(Airbus!C15:C26)</f>
        <v>7.9651997395644783E-3</v>
      </c>
      <c r="G4" s="40">
        <f>AVERAGE(Danone!C15:C26)</f>
        <v>-9.5999350124102503E-3</v>
      </c>
      <c r="H4" s="40">
        <f>AVERAGE('L''Oreal'!C15:C26)</f>
        <v>7.5694071571180367E-3</v>
      </c>
      <c r="I4" s="40">
        <f>AVERAGE(Stellantis!C15:C26)</f>
        <v>3.755225831839272E-3</v>
      </c>
      <c r="J4" s="40">
        <f>AVERAGE('Essilor luxottica'!C15:C26)</f>
        <v>7.7890800468394606E-3</v>
      </c>
      <c r="K4" s="40">
        <f>AVERAGE(LVMH!C15:C26)</f>
        <v>2.7316722605578939E-3</v>
      </c>
      <c r="L4" s="41">
        <f>AVERAGE('PART A'!L99:L110)</f>
        <v>1.0285448447118529E-3</v>
      </c>
    </row>
    <row r="5" spans="1:14" x14ac:dyDescent="0.3">
      <c r="A5" s="37" t="s">
        <v>16</v>
      </c>
      <c r="B5" s="40">
        <f>AVERAGE(Siemens!C27:C38)</f>
        <v>1.8853702339858787E-2</v>
      </c>
      <c r="C5" s="40">
        <f>AVERAGE(Mercedes!C27:C38)</f>
        <v>1.9540259196712321E-2</v>
      </c>
      <c r="D5" s="40">
        <f>AVERAGE(Adidas!C27:C38)</f>
        <v>2.1425012621334352E-2</v>
      </c>
      <c r="E5" s="40">
        <f>AVERAGE('Deutsche Post'!C27:C38)</f>
        <v>1.1016931592160805E-2</v>
      </c>
      <c r="F5" s="40">
        <f>AVERAGE(Airbus!C27:C38)</f>
        <v>1.9845744387710241E-2</v>
      </c>
      <c r="G5" s="40">
        <f>AVERAGE(Danone!C27:C38)</f>
        <v>1.2714829663580673E-2</v>
      </c>
      <c r="H5" s="40">
        <f>AVERAGE('L''Oreal'!C27:C38)</f>
        <v>1.3269504193203401E-2</v>
      </c>
      <c r="I5" s="40">
        <f>AVERAGE(Stellantis!C27:C38)</f>
        <v>2.1046882471182651E-2</v>
      </c>
      <c r="J5" s="40">
        <f>AVERAGE('Essilor luxottica'!C27:C38)</f>
        <v>2.2173850522304611E-2</v>
      </c>
      <c r="K5" s="40">
        <f>AVERAGE(LVMH!C27:C38)</f>
        <v>2.9602291376852122E-2</v>
      </c>
      <c r="L5" s="41">
        <f>AVERAGE('PART A'!L111:L122)</f>
        <v>1.894890201148404E-2</v>
      </c>
    </row>
    <row r="6" spans="1:14" x14ac:dyDescent="0.3">
      <c r="A6" s="37" t="s">
        <v>17</v>
      </c>
      <c r="B6" s="40">
        <f>AVERAGE(Siemens!C39:C50)</f>
        <v>5.793979608702861E-3</v>
      </c>
      <c r="C6" s="40">
        <f>AVERAGE(Mercedes!C39:C50)</f>
        <v>7.1385764949269586E-3</v>
      </c>
      <c r="D6" s="40">
        <f>AVERAGE(Adidas!C39:C50)</f>
        <v>1.918652834409228E-2</v>
      </c>
      <c r="E6" s="40">
        <f>AVERAGE('Deutsche Post'!C39:C50)</f>
        <v>-9.9765032947965009E-3</v>
      </c>
      <c r="F6" s="40">
        <f>AVERAGE(Airbus!C39:C50)</f>
        <v>2.4874609562190397E-2</v>
      </c>
      <c r="G6" s="40">
        <f>AVERAGE(Danone!C39:C50)</f>
        <v>1.1681917491482405E-2</v>
      </c>
      <c r="H6" s="40">
        <f>AVERAGE('L''Oreal'!C39:C50)</f>
        <v>-2.0560447686871278E-4</v>
      </c>
      <c r="I6" s="40">
        <f>AVERAGE(Stellantis!C39:C50)</f>
        <v>2.4822845222265608E-2</v>
      </c>
      <c r="J6" s="40">
        <f>AVERAGE('Essilor luxottica'!C39:C50)</f>
        <v>1.0982590659497001E-2</v>
      </c>
      <c r="K6" s="40">
        <f>AVERAGE(LVMH!C39:C50)</f>
        <v>2.4693744378679969E-2</v>
      </c>
      <c r="L6" s="41">
        <f>AVERAGE('PART A'!L123:L134)</f>
        <v>1.1899267649416199E-2</v>
      </c>
    </row>
    <row r="7" spans="1:14" x14ac:dyDescent="0.3">
      <c r="A7" s="37" t="s">
        <v>18</v>
      </c>
      <c r="B7" s="40">
        <f>AVERAGE(Siemens!C51:C62)</f>
        <v>9.1389029382489047E-3</v>
      </c>
      <c r="C7" s="40">
        <f>AVERAGE(Mercedes!C51:C62)</f>
        <v>1.2246297218440233E-2</v>
      </c>
      <c r="D7" s="40">
        <f>AVERAGE(Adidas!C51:C62)</f>
        <v>2.4141066418888399E-2</v>
      </c>
      <c r="E7" s="40">
        <f>AVERAGE('Deutsche Post'!C51:C62)</f>
        <v>3.7796957267349052E-2</v>
      </c>
      <c r="F7" s="40">
        <f>AVERAGE(Airbus!C51:C62)</f>
        <v>3.1200904729659095E-2</v>
      </c>
      <c r="G7" s="40">
        <f>AVERAGE(Danone!C51:C62)</f>
        <v>7.2805375974307135E-3</v>
      </c>
      <c r="H7" s="40">
        <f>AVERAGE('L''Oreal'!C51:C62)</f>
        <v>2.3897218952932366E-2</v>
      </c>
      <c r="I7" s="40">
        <f>AVERAGE(Stellantis!C51:C62)</f>
        <v>6.4613499935828782E-3</v>
      </c>
      <c r="J7" s="40">
        <f>AVERAGE('Essilor luxottica'!C51:C62)</f>
        <v>2.4079276721001842E-2</v>
      </c>
      <c r="K7" s="40">
        <f>AVERAGE(LVMH!C51:C62)</f>
        <v>1.3582421187330407E-2</v>
      </c>
      <c r="L7" s="41">
        <f>AVERAGE('PART A'!L135:L146)</f>
        <v>1.8982493601831907E-2</v>
      </c>
      <c r="N7" s="6"/>
    </row>
    <row r="8" spans="1:14" x14ac:dyDescent="0.3">
      <c r="A8" s="37" t="s">
        <v>19</v>
      </c>
      <c r="B8" s="40">
        <f>AVERAGE(Siemens!C63:C74)</f>
        <v>1.1685809157455202E-2</v>
      </c>
      <c r="C8" s="40">
        <f>AVERAGE(Mercedes!C63:C74)</f>
        <v>3.2074113434920802E-2</v>
      </c>
      <c r="D8" s="40">
        <f>AVERAGE(Adidas!C63:C74)</f>
        <v>2.3640172318096394E-2</v>
      </c>
      <c r="E8" s="40">
        <f>AVERAGE('Deutsche Post'!C63:C74)</f>
        <v>3.2983482665473324E-2</v>
      </c>
      <c r="F8" s="40">
        <f>AVERAGE(Airbus!C63:C74)</f>
        <v>3.7240593476791338E-2</v>
      </c>
      <c r="G8" s="40">
        <f>AVERAGE(Danone!C63:C74)</f>
        <v>1.3460446895097412E-2</v>
      </c>
      <c r="H8" s="40">
        <f>AVERAGE('L''Oreal'!C63:C74)</f>
        <v>2.3769231968655467E-2</v>
      </c>
      <c r="I8" s="40">
        <f>AVERAGE(Stellantis!C63:C74)</f>
        <v>3.1190146175863621E-2</v>
      </c>
      <c r="J8" s="40">
        <f>AVERAGE('Essilor luxottica'!C63:C74)</f>
        <v>1.5450244840672783E-2</v>
      </c>
      <c r="K8" s="40">
        <f>AVERAGE(LVMH!C63:C74)</f>
        <v>5.5965838395057683E-3</v>
      </c>
      <c r="L8" s="41">
        <f>AVERAGE('PART A'!L147:L158)</f>
        <v>2.2709082746032411E-2</v>
      </c>
      <c r="N8" s="6"/>
    </row>
    <row r="9" spans="1:14" x14ac:dyDescent="0.3">
      <c r="A9" s="37" t="s">
        <v>20</v>
      </c>
      <c r="B9" s="40">
        <f>AVERAGE(Siemens!C75:C86)</f>
        <v>1.8234582630644095E-2</v>
      </c>
      <c r="C9" s="40">
        <f>AVERAGE(Mercedes!C75:C86)</f>
        <v>1.9433500618946112E-2</v>
      </c>
      <c r="D9" s="40">
        <f>AVERAGE(Adidas!C75:C86)</f>
        <v>-2.3490693985331199E-2</v>
      </c>
      <c r="E9" s="40">
        <f>AVERAGE('Deutsche Post'!C75:C86)</f>
        <v>1.4511045097208165E-2</v>
      </c>
      <c r="F9" s="40">
        <f>AVERAGE(Airbus!C75:C86)</f>
        <v>9.2021572212282379E-3</v>
      </c>
      <c r="G9" s="40">
        <f>AVERAGE(Danone!C75:C86)</f>
        <v>-2.0990701925028455E-3</v>
      </c>
      <c r="H9" s="40">
        <f>AVERAGE('L''Oreal'!C75:C86)</f>
        <v>1.9195638939904756E-3</v>
      </c>
      <c r="I9" s="40">
        <f>AVERAGE(Stellantis!C75:C86)</f>
        <v>2.5624111329249525E-2</v>
      </c>
      <c r="J9" s="40">
        <f>AVERAGE('Essilor luxottica'!C75:C86)</f>
        <v>8.8948943226424548E-4</v>
      </c>
      <c r="K9" s="40">
        <f>AVERAGE(LVMH!C75:C86)</f>
        <v>2.7546878714946135E-3</v>
      </c>
      <c r="L9" s="41">
        <f>AVERAGE('PART A'!L159:L170)</f>
        <v>6.6979355995805366E-3</v>
      </c>
      <c r="N9" s="6"/>
    </row>
    <row r="10" spans="1:14" x14ac:dyDescent="0.3">
      <c r="A10" s="37" t="s">
        <v>21</v>
      </c>
      <c r="B10" s="40">
        <f>AVERAGE(Siemens!C87:C98)</f>
        <v>-1.9014331655106281E-3</v>
      </c>
      <c r="C10" s="40">
        <f>AVERAGE(Mercedes!C87:C98)</f>
        <v>1.6558460904697387E-2</v>
      </c>
      <c r="D10" s="40">
        <f>AVERAGE(Adidas!C87:C98)</f>
        <v>1.7669037017484103E-2</v>
      </c>
      <c r="E10" s="40">
        <f>AVERAGE('Deutsche Post'!C87:C98)</f>
        <v>2.796408299805602E-3</v>
      </c>
      <c r="F10" s="40">
        <f>AVERAGE(Airbus!C87:C98)</f>
        <v>2.4568465426166326E-2</v>
      </c>
      <c r="G10" s="40">
        <f>AVERAGE(Danone!C87:C98)</f>
        <v>6.8650318677089955E-3</v>
      </c>
      <c r="H10" s="40">
        <f>AVERAGE('L''Oreal'!C87:C98)</f>
        <v>1.939259606664508E-2</v>
      </c>
      <c r="I10" s="40">
        <f>AVERAGE(Stellantis!C87:C98)</f>
        <v>5.0941344521812953E-2</v>
      </c>
      <c r="J10" s="40">
        <f>AVERAGE('Essilor luxottica'!C87:C98)</f>
        <v>2.515095151859785E-2</v>
      </c>
      <c r="K10" s="40">
        <f>AVERAGE(LVMH!C87:C98)</f>
        <v>1.4620141071023525E-2</v>
      </c>
      <c r="L10" s="41">
        <f>AVERAGE('PART A'!L171:L182)</f>
        <v>1.7666102129978017E-2</v>
      </c>
      <c r="N10" s="6"/>
    </row>
    <row r="11" spans="1:14" x14ac:dyDescent="0.3">
      <c r="A11" s="37" t="s">
        <v>22</v>
      </c>
      <c r="B11" s="40">
        <f>AVERAGE(Siemens!C99:C110)</f>
        <v>2.2077263726926189E-2</v>
      </c>
      <c r="C11" s="40">
        <f>AVERAGE(Mercedes!C99:C110)</f>
        <v>-1.1496908756130164E-3</v>
      </c>
      <c r="D11" s="40">
        <f>AVERAGE(Adidas!C99:C110)</f>
        <v>7.170457756288888E-2</v>
      </c>
      <c r="E11" s="40">
        <f>AVERAGE('Deutsche Post'!C99:C110)</f>
        <v>1.7154627636356463E-2</v>
      </c>
      <c r="F11" s="40">
        <f>AVERAGE(Airbus!C99:C110)</f>
        <v>-3.7024548941402987E-3</v>
      </c>
      <c r="G11" s="40">
        <f>AVERAGE(Danone!C99:C110)</f>
        <v>2.0766278570391018E-2</v>
      </c>
      <c r="H11" s="40">
        <f>AVERAGE('L''Oreal'!C$99:C$110)</f>
        <v>1.0977061484894426E-2</v>
      </c>
      <c r="I11" s="40">
        <f>AVERAGE(Stellantis!C99:C110)</f>
        <v>-1.8216114996305557E-2</v>
      </c>
      <c r="J11" s="40">
        <f>AVERAGE('Essilor luxottica'!C99:C110)</f>
        <v>7.3982511467907746E-3</v>
      </c>
      <c r="K11" s="40">
        <f>AVERAGE(LVMH!C99:C110)</f>
        <v>5.6065108636783748E-3</v>
      </c>
      <c r="L11" s="41">
        <f>AVERAGE('PART A'!L183:L194)</f>
        <v>1.3261630944607463E-2</v>
      </c>
    </row>
    <row r="12" spans="1:14" x14ac:dyDescent="0.3">
      <c r="A12" s="37" t="s">
        <v>23</v>
      </c>
      <c r="B12" s="40">
        <f>AVERAGE(Siemens!C111:C122)</f>
        <v>5.7561814111745891E-3</v>
      </c>
      <c r="C12" s="40">
        <f>AVERAGE(Mercedes!C111:C122)</f>
        <v>3.8454772197756594E-3</v>
      </c>
      <c r="D12" s="40">
        <f>AVERAGE(Adidas!C111:C122)</f>
        <v>2.3262618525032894E-2</v>
      </c>
      <c r="E12" s="40">
        <f>AVERAGE('Deutsche Post'!C111:C122)</f>
        <v>2.0346734347719348E-2</v>
      </c>
      <c r="F12" s="40">
        <f>AVERAGE(Airbus!C111:C122)</f>
        <v>2.7781797729858088E-2</v>
      </c>
      <c r="G12" s="40">
        <f>AVERAGE(Danone!C111:C122)</f>
        <v>5.8814156122265258E-4</v>
      </c>
      <c r="H12" s="40">
        <f>AVERAGE('L''Oreal'!C111:C122)</f>
        <v>6.0656772707244804E-3</v>
      </c>
      <c r="I12" s="40">
        <f>AVERAGE(Stellantis!C111:C122)</f>
        <v>6.7118672959775763E-2</v>
      </c>
      <c r="J12" s="40">
        <f>AVERAGE('Essilor luxottica'!C111:C122)</f>
        <v>-3.7563169423333862E-3</v>
      </c>
      <c r="K12" s="40">
        <f>AVERAGE(LVMH!C111:C122)</f>
        <v>3.4261802950774731E-2</v>
      </c>
      <c r="L12" s="41">
        <f>AVERAGE('PART A'!L195:L206)</f>
        <v>1.852707869516779E-2</v>
      </c>
    </row>
    <row r="13" spans="1:14" x14ac:dyDescent="0.3">
      <c r="A13" s="37" t="s">
        <v>24</v>
      </c>
      <c r="B13" s="40">
        <f>AVERAGE(Siemens!C123:C134)</f>
        <v>5.9799530808455079E-3</v>
      </c>
      <c r="C13" s="40">
        <f>AVERAGE(Mercedes!C123:C134)</f>
        <v>-1.6773701162708533E-3</v>
      </c>
      <c r="D13" s="40">
        <f>AVERAGE(Adidas!C123:C134)</f>
        <v>1.5299723809660506E-2</v>
      </c>
      <c r="E13" s="40">
        <f>AVERAGE('Deutsche Post'!C123:C134)</f>
        <v>-4.0728715462973273E-3</v>
      </c>
      <c r="F13" s="40">
        <f>AVERAGE(Airbus!C123:C134)</f>
        <v>3.7603065281074918E-2</v>
      </c>
      <c r="G13" s="40">
        <f>AVERAGE(Danone!C123:C134)</f>
        <v>4.9939807275026461E-3</v>
      </c>
      <c r="H13" s="40">
        <f>AVERAGE('L''Oreal'!C123:C134)</f>
        <v>1.5053361190572899E-2</v>
      </c>
      <c r="I13" s="40">
        <f>AVERAGE(Stellantis!C123:C134)</f>
        <v>1.9447620891970531E-2</v>
      </c>
      <c r="J13" s="40">
        <f>AVERAGE('Essilor luxottica'!C123:C134)</f>
        <v>1.4883947219796717E-2</v>
      </c>
      <c r="K13" s="40">
        <f>AVERAGE(LVMH!C123:C134)</f>
        <v>2.9735761150021921E-2</v>
      </c>
      <c r="L13" s="41">
        <f>AVERAGE('PART A'!L207:L218)</f>
        <v>1.3724717147697003E-2</v>
      </c>
    </row>
    <row r="14" spans="1:14" x14ac:dyDescent="0.3">
      <c r="A14" s="37" t="s">
        <v>25</v>
      </c>
      <c r="B14" s="40">
        <f>AVERAGE(Siemens!C135:C146)</f>
        <v>-1.2575621064945841E-2</v>
      </c>
      <c r="C14" s="40">
        <f>AVERAGE(Mercedes!C135:C146)</f>
        <v>-1.1987760073510753E-2</v>
      </c>
      <c r="D14" s="40">
        <f>AVERAGE(Adidas!C135:C146)</f>
        <v>2.2477054684705625E-2</v>
      </c>
      <c r="E14" s="40">
        <f>AVERAGE('Deutsche Post'!C135:C146)</f>
        <v>3.1741856519605437E-3</v>
      </c>
      <c r="F14" s="40">
        <f>AVERAGE(Airbus!C135:C146)</f>
        <v>1.8570245356533462E-2</v>
      </c>
      <c r="G14" s="40">
        <f>AVERAGE(Danone!C135:C146)</f>
        <v>1.8697946661723835E-2</v>
      </c>
      <c r="H14" s="40">
        <f>AVERAGE('L''Oreal'!C135:C146)</f>
        <v>1.7548335818500099E-2</v>
      </c>
      <c r="I14" s="40">
        <f>AVERAGE(Stellantis!C135:C146)</f>
        <v>8.198957012638886E-4</v>
      </c>
      <c r="J14" s="40">
        <f>AVERAGE('Essilor luxottica'!C135:C146)</f>
        <v>1.0732087477838418E-2</v>
      </c>
      <c r="K14" s="40">
        <f>AVERAGE(LVMH!C135:C146)</f>
        <v>1.9080507786887677E-2</v>
      </c>
      <c r="L14" s="41">
        <f>AVERAGE('PART A'!L219:L230)</f>
        <v>8.6536877342855284E-3</v>
      </c>
    </row>
    <row r="15" spans="1:14" x14ac:dyDescent="0.3">
      <c r="A15" s="37" t="s">
        <v>26</v>
      </c>
      <c r="B15" s="40">
        <f>AVERAGE(Siemens!C147:C158)</f>
        <v>2.7962937192239034E-2</v>
      </c>
      <c r="C15" s="40">
        <f>AVERAGE(Mercedes!C147:C158)</f>
        <v>1.3771804082075323E-2</v>
      </c>
      <c r="D15" s="40">
        <f>AVERAGE(Adidas!C147:C158)</f>
        <v>2.929848243598254E-4</v>
      </c>
      <c r="E15" s="40">
        <f>AVERAGE('Deutsche Post'!C147:C158)</f>
        <v>2.8681112334484116E-2</v>
      </c>
      <c r="F15" s="40">
        <f>AVERAGE(Airbus!C147:C158)</f>
        <v>-3.1634868139878265E-2</v>
      </c>
      <c r="G15" s="40">
        <f>AVERAGE(Danone!C147:C158)</f>
        <v>-2.5046091631224818E-2</v>
      </c>
      <c r="H15" s="40">
        <f>AVERAGE('L''Oreal'!C147:C158)</f>
        <v>1.2587658148916431E-2</v>
      </c>
      <c r="I15" s="40">
        <f>AVERAGE(Stellantis!C147:C158)</f>
        <v>-2.0852706096341233E-3</v>
      </c>
      <c r="J15" s="40">
        <f>AVERAGE('Essilor luxottica'!C147:C158)</f>
        <v>-1.173524102617896E-2</v>
      </c>
      <c r="K15" s="40">
        <f>AVERAGE(LVMH!C147:C158)</f>
        <v>1.0416460251335543E-2</v>
      </c>
      <c r="L15" s="41">
        <f>AVERAGE('PART A'!L231:L242)</f>
        <v>2.3211484929318862E-3</v>
      </c>
      <c r="N15" s="6"/>
    </row>
    <row r="16" spans="1:14" x14ac:dyDescent="0.3">
      <c r="A16" s="37" t="s">
        <v>27</v>
      </c>
      <c r="B16" s="40">
        <f>AVERAGE(Siemens!C159:C170)</f>
        <v>2.0752006949027169E-2</v>
      </c>
      <c r="C16" s="40">
        <f>AVERAGE(Mercedes!C159:C170)</f>
        <v>4.9208786368615337E-2</v>
      </c>
      <c r="D16" s="40">
        <f>AVERAGE(Adidas!C159:C170)</f>
        <v>1.839328406987319E-2</v>
      </c>
      <c r="E16" s="40">
        <f>AVERAGE('Deutsche Post'!C159:C170)</f>
        <v>4.3954596949977394E-2</v>
      </c>
      <c r="F16" s="40">
        <f>AVERAGE(Airbus!C159:C170)</f>
        <v>5.0600183897861084E-2</v>
      </c>
      <c r="G16" s="40">
        <f>AVERAGE(Danone!C159:C170)</f>
        <v>1.4371635583658811E-2</v>
      </c>
      <c r="H16" s="40">
        <f>AVERAGE('L''Oreal'!C159:C170)</f>
        <v>3.2292894190079163E-2</v>
      </c>
      <c r="I16" s="40">
        <f>AVERAGE(Stellantis!C159:C170)</f>
        <v>7.8528364746057455E-2</v>
      </c>
      <c r="J16" s="40">
        <f>AVERAGE('Essilor luxottica'!C159:C170)</f>
        <v>3.7220000502312243E-2</v>
      </c>
      <c r="K16" s="40">
        <f>AVERAGE(LVMH!C159:C170)</f>
        <v>4.2589211069075074E-2</v>
      </c>
      <c r="L16" s="41">
        <f>AVERAGE('PART A'!L243:L254)</f>
        <v>3.8791096439320591E-2</v>
      </c>
    </row>
    <row r="17" spans="1:12" x14ac:dyDescent="0.3">
      <c r="A17" s="37" t="s">
        <v>28</v>
      </c>
      <c r="B17" s="40">
        <f>AVERAGE(Siemens!C171:C182)</f>
        <v>-2.1256821170755502E-2</v>
      </c>
      <c r="C17" s="40">
        <f>AVERAGE(Mercedes!C171:C182)</f>
        <v>-1.0010734868414865E-2</v>
      </c>
      <c r="D17" s="40">
        <f>AVERAGE(Adidas!C171:C182)</f>
        <v>-5.4375046860528659E-2</v>
      </c>
      <c r="E17" s="40">
        <f>AVERAGE('Deutsche Post'!C171:C182)</f>
        <v>-3.452465989956098E-2</v>
      </c>
      <c r="F17" s="40">
        <f>AVERAGE(Airbus!C171:C182)</f>
        <v>-9.2413181791607766E-3</v>
      </c>
      <c r="G17" s="40">
        <f>AVERAGE(Danone!C171:C182)</f>
        <v>-8.8727341169539745E-3</v>
      </c>
      <c r="H17" s="40">
        <f>AVERAGE('L''Oreal'!C171:C182)</f>
        <v>-8.3228363971185257E-3</v>
      </c>
      <c r="I17" s="40">
        <f>AVERAGE(Stellantis!C171:C182)</f>
        <v>-7.6963428907524251E-3</v>
      </c>
      <c r="J17" s="40">
        <f>AVERAGE('Essilor luxottica'!C171:C182)</f>
        <v>-5.8104911646763699E-3</v>
      </c>
      <c r="K17" s="40">
        <f>AVERAGE(LVMH!C171:C182)</f>
        <v>6.0584480108699648E-3</v>
      </c>
      <c r="L17" s="41">
        <f>AVERAGE('PART A'!L255:L266)</f>
        <v>-1.5405253753705212E-2</v>
      </c>
    </row>
    <row r="18" spans="1:12" x14ac:dyDescent="0.3">
      <c r="A18" s="16"/>
      <c r="B18" s="6"/>
      <c r="C18" s="6"/>
      <c r="D18" s="6"/>
      <c r="E18" s="6"/>
      <c r="F18" s="6"/>
      <c r="G18" s="6"/>
      <c r="H18" s="6"/>
      <c r="I18" s="6"/>
      <c r="J18" s="6"/>
      <c r="K18" s="6"/>
      <c r="L18" s="43"/>
    </row>
    <row r="19" spans="1:12" x14ac:dyDescent="0.3">
      <c r="A19" s="1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2" x14ac:dyDescent="0.3">
      <c r="A20" s="37" t="s">
        <v>0</v>
      </c>
      <c r="B20" s="221" t="s">
        <v>29</v>
      </c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2" x14ac:dyDescent="0.3">
      <c r="A21" s="37" t="s">
        <v>2</v>
      </c>
      <c r="B21" s="37" t="s">
        <v>3</v>
      </c>
      <c r="C21" s="37" t="s">
        <v>4</v>
      </c>
      <c r="D21" s="37" t="s">
        <v>5</v>
      </c>
      <c r="E21" s="37" t="s">
        <v>6</v>
      </c>
      <c r="F21" s="37" t="s">
        <v>7</v>
      </c>
      <c r="G21" s="37" t="s">
        <v>8</v>
      </c>
      <c r="H21" s="37" t="s">
        <v>9</v>
      </c>
      <c r="I21" s="37" t="s">
        <v>10</v>
      </c>
      <c r="J21" s="37" t="s">
        <v>11</v>
      </c>
      <c r="K21" s="37" t="s">
        <v>12</v>
      </c>
      <c r="L21" s="172" t="s">
        <v>30</v>
      </c>
    </row>
    <row r="22" spans="1:12" x14ac:dyDescent="0.3">
      <c r="A22" s="37" t="s">
        <v>14</v>
      </c>
      <c r="B22" s="9">
        <f t="shared" ref="B22:L22" si="0">B3*12</f>
        <v>-0.12701134485456816</v>
      </c>
      <c r="C22" s="9">
        <f t="shared" si="0"/>
        <v>-0.38207460372533575</v>
      </c>
      <c r="D22" s="9">
        <f t="shared" si="0"/>
        <v>-2.5031248946956262E-2</v>
      </c>
      <c r="E22" s="9">
        <f t="shared" si="0"/>
        <v>-0.20560730068493899</v>
      </c>
      <c r="F22" s="9">
        <f t="shared" si="0"/>
        <v>-0.23420656677616131</v>
      </c>
      <c r="G22" s="9">
        <f t="shared" si="0"/>
        <v>-0.10237815979360024</v>
      </c>
      <c r="H22" s="9">
        <f t="shared" si="0"/>
        <v>-0.18750314890906683</v>
      </c>
      <c r="I22" s="9">
        <f t="shared" si="0"/>
        <v>-0.41338466638301241</v>
      </c>
      <c r="J22" s="9">
        <f t="shared" si="0"/>
        <v>-0.11892056274683341</v>
      </c>
      <c r="K22" s="9">
        <f t="shared" si="0"/>
        <v>-6.898637765955265E-2</v>
      </c>
      <c r="L22" s="10">
        <f t="shared" si="0"/>
        <v>-0.18651044310543785</v>
      </c>
    </row>
    <row r="23" spans="1:12" x14ac:dyDescent="0.3">
      <c r="A23" s="37" t="s">
        <v>15</v>
      </c>
      <c r="B23" s="9">
        <f t="shared" ref="B23:L23" si="1">B4*12</f>
        <v>-5.3460517688632359E-2</v>
      </c>
      <c r="C23" s="9">
        <f t="shared" si="1"/>
        <v>-2.4005100748202522E-2</v>
      </c>
      <c r="D23" s="9">
        <f t="shared" si="1"/>
        <v>-7.6122381117619917E-2</v>
      </c>
      <c r="E23" s="9">
        <f t="shared" si="1"/>
        <v>3.4485266927723066E-2</v>
      </c>
      <c r="F23" s="9">
        <f t="shared" si="1"/>
        <v>9.558239687477374E-2</v>
      </c>
      <c r="G23" s="9">
        <f t="shared" si="1"/>
        <v>-0.115199220148923</v>
      </c>
      <c r="H23" s="9">
        <f t="shared" si="1"/>
        <v>9.0832885885416437E-2</v>
      </c>
      <c r="I23" s="9">
        <f t="shared" si="1"/>
        <v>4.5062709982071264E-2</v>
      </c>
      <c r="J23" s="9">
        <f t="shared" si="1"/>
        <v>9.346896056207353E-2</v>
      </c>
      <c r="K23" s="9">
        <f t="shared" si="1"/>
        <v>3.2780067126694727E-2</v>
      </c>
      <c r="L23" s="10">
        <f t="shared" si="1"/>
        <v>1.2342538136542236E-2</v>
      </c>
    </row>
    <row r="24" spans="1:12" x14ac:dyDescent="0.3">
      <c r="A24" s="37" t="s">
        <v>16</v>
      </c>
      <c r="B24" s="9">
        <f t="shared" ref="B24:L24" si="2">B5*12</f>
        <v>0.22624442807830544</v>
      </c>
      <c r="C24" s="9">
        <f t="shared" si="2"/>
        <v>0.23448311036054786</v>
      </c>
      <c r="D24" s="9">
        <f t="shared" si="2"/>
        <v>0.25710015145601223</v>
      </c>
      <c r="E24" s="9">
        <f t="shared" si="2"/>
        <v>0.13220317910592966</v>
      </c>
      <c r="F24" s="9">
        <f t="shared" si="2"/>
        <v>0.2381489326525229</v>
      </c>
      <c r="G24" s="9">
        <f t="shared" si="2"/>
        <v>0.15257795596296808</v>
      </c>
      <c r="H24" s="9">
        <f t="shared" si="2"/>
        <v>0.15923405031844082</v>
      </c>
      <c r="I24" s="9">
        <f t="shared" si="2"/>
        <v>0.25256258965419182</v>
      </c>
      <c r="J24" s="9">
        <f t="shared" si="2"/>
        <v>0.26608620626765533</v>
      </c>
      <c r="K24" s="9">
        <f t="shared" si="2"/>
        <v>0.35522749652222546</v>
      </c>
      <c r="L24" s="10">
        <f t="shared" si="2"/>
        <v>0.22738682413780847</v>
      </c>
    </row>
    <row r="25" spans="1:12" x14ac:dyDescent="0.3">
      <c r="A25" s="37" t="s">
        <v>17</v>
      </c>
      <c r="B25" s="9">
        <f t="shared" ref="B25:L25" si="3">B6*12</f>
        <v>6.9527755304434335E-2</v>
      </c>
      <c r="C25" s="9">
        <f t="shared" si="3"/>
        <v>8.5662917939123506E-2</v>
      </c>
      <c r="D25" s="9">
        <f t="shared" si="3"/>
        <v>0.23023834012910738</v>
      </c>
      <c r="E25" s="9">
        <f t="shared" si="3"/>
        <v>-0.11971803953755801</v>
      </c>
      <c r="F25" s="9">
        <f t="shared" si="3"/>
        <v>0.29849531474628477</v>
      </c>
      <c r="G25" s="9">
        <f t="shared" si="3"/>
        <v>0.14018300989778887</v>
      </c>
      <c r="H25" s="9">
        <f t="shared" si="3"/>
        <v>-2.4672537224245533E-3</v>
      </c>
      <c r="I25" s="9">
        <f t="shared" si="3"/>
        <v>0.29787414266718731</v>
      </c>
      <c r="J25" s="9">
        <f t="shared" si="3"/>
        <v>0.13179108791396402</v>
      </c>
      <c r="K25" s="9">
        <f t="shared" si="3"/>
        <v>0.29632493254415965</v>
      </c>
      <c r="L25" s="10">
        <f t="shared" si="3"/>
        <v>0.14279121179299439</v>
      </c>
    </row>
    <row r="26" spans="1:12" x14ac:dyDescent="0.3">
      <c r="A26" s="37" t="s">
        <v>18</v>
      </c>
      <c r="B26" s="9">
        <f t="shared" ref="B26:L26" si="4">B7*12</f>
        <v>0.10966683525898685</v>
      </c>
      <c r="C26" s="9">
        <f t="shared" si="4"/>
        <v>0.14695556662128278</v>
      </c>
      <c r="D26" s="9">
        <f t="shared" si="4"/>
        <v>0.28969279702666079</v>
      </c>
      <c r="E26" s="9">
        <f t="shared" si="4"/>
        <v>0.45356348720818862</v>
      </c>
      <c r="F26" s="9">
        <f t="shared" si="4"/>
        <v>0.37441085675590913</v>
      </c>
      <c r="G26" s="9">
        <f t="shared" si="4"/>
        <v>8.7366451169168566E-2</v>
      </c>
      <c r="H26" s="9">
        <f t="shared" si="4"/>
        <v>0.28676662743518838</v>
      </c>
      <c r="I26" s="9">
        <f t="shared" si="4"/>
        <v>7.7536199922994542E-2</v>
      </c>
      <c r="J26" s="9">
        <f t="shared" si="4"/>
        <v>0.28895132065202211</v>
      </c>
      <c r="K26" s="9">
        <f t="shared" si="4"/>
        <v>0.16298905424796489</v>
      </c>
      <c r="L26" s="10">
        <f t="shared" si="4"/>
        <v>0.22778992322198288</v>
      </c>
    </row>
    <row r="27" spans="1:12" x14ac:dyDescent="0.3">
      <c r="A27" s="37" t="s">
        <v>19</v>
      </c>
      <c r="B27" s="9">
        <f t="shared" ref="B27:L27" si="5">B8*12</f>
        <v>0.14022970988946243</v>
      </c>
      <c r="C27" s="9">
        <f t="shared" si="5"/>
        <v>0.3848893612190496</v>
      </c>
      <c r="D27" s="9">
        <f t="shared" si="5"/>
        <v>0.28368206781715671</v>
      </c>
      <c r="E27" s="9">
        <f t="shared" si="5"/>
        <v>0.39580179198567988</v>
      </c>
      <c r="F27" s="9">
        <f t="shared" si="5"/>
        <v>0.44688712172149603</v>
      </c>
      <c r="G27" s="9">
        <f t="shared" si="5"/>
        <v>0.16152536274116894</v>
      </c>
      <c r="H27" s="9">
        <f t="shared" si="5"/>
        <v>0.28523078362386561</v>
      </c>
      <c r="I27" s="9">
        <f t="shared" si="5"/>
        <v>0.37428175411036346</v>
      </c>
      <c r="J27" s="9">
        <f t="shared" si="5"/>
        <v>0.1854029380880734</v>
      </c>
      <c r="K27" s="9">
        <f t="shared" si="5"/>
        <v>6.7159006074069216E-2</v>
      </c>
      <c r="L27" s="10">
        <f t="shared" si="5"/>
        <v>0.27250899295238895</v>
      </c>
    </row>
    <row r="28" spans="1:12" x14ac:dyDescent="0.3">
      <c r="A28" s="37" t="s">
        <v>20</v>
      </c>
      <c r="B28" s="9">
        <f t="shared" ref="B28:L28" si="6">B9*12</f>
        <v>0.21881499156772916</v>
      </c>
      <c r="C28" s="9">
        <f t="shared" si="6"/>
        <v>0.23320200742735336</v>
      </c>
      <c r="D28" s="9">
        <f t="shared" si="6"/>
        <v>-0.28188832782397438</v>
      </c>
      <c r="E28" s="9">
        <f t="shared" si="6"/>
        <v>0.17413254116649798</v>
      </c>
      <c r="F28" s="9">
        <f t="shared" si="6"/>
        <v>0.11042588665473885</v>
      </c>
      <c r="G28" s="9">
        <f t="shared" si="6"/>
        <v>-2.5188842310034147E-2</v>
      </c>
      <c r="H28" s="9">
        <f t="shared" si="6"/>
        <v>2.3034766727885708E-2</v>
      </c>
      <c r="I28" s="9">
        <f t="shared" si="6"/>
        <v>0.30748933595099431</v>
      </c>
      <c r="J28" s="9">
        <f t="shared" si="6"/>
        <v>1.0673873187170946E-2</v>
      </c>
      <c r="K28" s="9">
        <f t="shared" si="6"/>
        <v>3.3056254457935363E-2</v>
      </c>
      <c r="L28" s="10">
        <f t="shared" si="6"/>
        <v>8.0375227194966439E-2</v>
      </c>
    </row>
    <row r="29" spans="1:12" x14ac:dyDescent="0.3">
      <c r="A29" s="37" t="s">
        <v>21</v>
      </c>
      <c r="B29" s="9">
        <f t="shared" ref="B29:L29" si="7">B10*12</f>
        <v>-2.2817197986127538E-2</v>
      </c>
      <c r="C29" s="9">
        <f t="shared" si="7"/>
        <v>0.19870153085636866</v>
      </c>
      <c r="D29" s="9">
        <f t="shared" si="7"/>
        <v>0.21202844420980924</v>
      </c>
      <c r="E29" s="9">
        <f t="shared" si="7"/>
        <v>3.3556899597667222E-2</v>
      </c>
      <c r="F29" s="9">
        <f t="shared" si="7"/>
        <v>0.29482158511399592</v>
      </c>
      <c r="G29" s="9">
        <f t="shared" si="7"/>
        <v>8.2380382412507946E-2</v>
      </c>
      <c r="H29" s="9">
        <f t="shared" si="7"/>
        <v>0.23271115279974097</v>
      </c>
      <c r="I29" s="9">
        <f t="shared" si="7"/>
        <v>0.61129613426175544</v>
      </c>
      <c r="J29" s="9">
        <f t="shared" si="7"/>
        <v>0.3018114182231742</v>
      </c>
      <c r="K29" s="9">
        <f t="shared" si="7"/>
        <v>0.17544169285228231</v>
      </c>
      <c r="L29" s="10">
        <f t="shared" si="7"/>
        <v>0.21199322555973621</v>
      </c>
    </row>
    <row r="30" spans="1:12" x14ac:dyDescent="0.3">
      <c r="A30" s="37" t="s">
        <v>22</v>
      </c>
      <c r="B30" s="9">
        <f t="shared" ref="B30:L30" si="8">B11*12</f>
        <v>0.26492716472311428</v>
      </c>
      <c r="C30" s="9">
        <f t="shared" si="8"/>
        <v>-1.3796290507356198E-2</v>
      </c>
      <c r="D30" s="9">
        <f t="shared" si="8"/>
        <v>0.8604549307546665</v>
      </c>
      <c r="E30" s="9">
        <f t="shared" si="8"/>
        <v>0.20585553163627757</v>
      </c>
      <c r="F30" s="9">
        <f t="shared" si="8"/>
        <v>-4.4429458729683582E-2</v>
      </c>
      <c r="G30" s="9">
        <f t="shared" si="8"/>
        <v>0.24919534284469222</v>
      </c>
      <c r="H30" s="9">
        <f t="shared" si="8"/>
        <v>0.13172473781873312</v>
      </c>
      <c r="I30" s="9">
        <f t="shared" si="8"/>
        <v>-0.21859337995566669</v>
      </c>
      <c r="J30" s="9">
        <f t="shared" si="8"/>
        <v>8.8779013761489292E-2</v>
      </c>
      <c r="K30" s="9">
        <f t="shared" si="8"/>
        <v>6.7278130364140501E-2</v>
      </c>
      <c r="L30" s="10">
        <f t="shared" si="8"/>
        <v>0.15913957133528955</v>
      </c>
    </row>
    <row r="31" spans="1:12" x14ac:dyDescent="0.3">
      <c r="A31" s="37" t="s">
        <v>23</v>
      </c>
      <c r="B31" s="9">
        <f t="shared" ref="B31:L31" si="9">B12*12</f>
        <v>6.9074176934095066E-2</v>
      </c>
      <c r="C31" s="9">
        <f t="shared" si="9"/>
        <v>4.6145726637307913E-2</v>
      </c>
      <c r="D31" s="9">
        <f t="shared" si="9"/>
        <v>0.27915142230039475</v>
      </c>
      <c r="E31" s="9">
        <f t="shared" si="9"/>
        <v>0.24416081217263219</v>
      </c>
      <c r="F31" s="9">
        <f t="shared" si="9"/>
        <v>0.33338157275829705</v>
      </c>
      <c r="G31" s="9">
        <f t="shared" si="9"/>
        <v>7.0576987346718315E-3</v>
      </c>
      <c r="H31" s="9">
        <f t="shared" si="9"/>
        <v>7.2788127248693768E-2</v>
      </c>
      <c r="I31" s="9">
        <f t="shared" si="9"/>
        <v>0.80542407551730921</v>
      </c>
      <c r="J31" s="9">
        <f t="shared" si="9"/>
        <v>-4.5075803308000637E-2</v>
      </c>
      <c r="K31" s="9">
        <f t="shared" si="9"/>
        <v>0.41114163540929677</v>
      </c>
      <c r="L31" s="10">
        <f t="shared" si="9"/>
        <v>0.2223249443420135</v>
      </c>
    </row>
    <row r="32" spans="1:12" x14ac:dyDescent="0.3">
      <c r="A32" s="37" t="s">
        <v>24</v>
      </c>
      <c r="B32" s="9">
        <f t="shared" ref="B32:L32" si="10">B13*12</f>
        <v>7.1759436970146098E-2</v>
      </c>
      <c r="C32" s="9">
        <f t="shared" si="10"/>
        <v>-2.0128441395250239E-2</v>
      </c>
      <c r="D32" s="9">
        <f t="shared" si="10"/>
        <v>0.18359668571592608</v>
      </c>
      <c r="E32" s="9">
        <f t="shared" si="10"/>
        <v>-4.8874458555567928E-2</v>
      </c>
      <c r="F32" s="9">
        <f t="shared" si="10"/>
        <v>0.45123678337289902</v>
      </c>
      <c r="G32" s="9">
        <f t="shared" si="10"/>
        <v>5.992776873003175E-2</v>
      </c>
      <c r="H32" s="9">
        <f t="shared" si="10"/>
        <v>0.18064033428687479</v>
      </c>
      <c r="I32" s="9">
        <f t="shared" si="10"/>
        <v>0.23337145070364637</v>
      </c>
      <c r="J32" s="9">
        <f t="shared" si="10"/>
        <v>0.17860736663756061</v>
      </c>
      <c r="K32" s="9">
        <f t="shared" si="10"/>
        <v>0.35682913380026304</v>
      </c>
      <c r="L32" s="10">
        <f t="shared" si="10"/>
        <v>0.16469660577236403</v>
      </c>
    </row>
    <row r="33" spans="1:12" x14ac:dyDescent="0.3">
      <c r="A33" s="37" t="s">
        <v>25</v>
      </c>
      <c r="B33" s="9">
        <f t="shared" ref="B33:L33" si="11">B14*12</f>
        <v>-0.15090745277935008</v>
      </c>
      <c r="C33" s="9">
        <f t="shared" si="11"/>
        <v>-0.14385312088212904</v>
      </c>
      <c r="D33" s="9">
        <f t="shared" si="11"/>
        <v>0.26972465621646752</v>
      </c>
      <c r="E33" s="9">
        <f t="shared" si="11"/>
        <v>3.8090227823526522E-2</v>
      </c>
      <c r="F33" s="9">
        <f t="shared" si="11"/>
        <v>0.22284294427840154</v>
      </c>
      <c r="G33" s="9">
        <f t="shared" si="11"/>
        <v>0.22437535994068603</v>
      </c>
      <c r="H33" s="9">
        <f t="shared" si="11"/>
        <v>0.21058002982200119</v>
      </c>
      <c r="I33" s="9">
        <f t="shared" si="11"/>
        <v>9.8387484151666628E-3</v>
      </c>
      <c r="J33" s="9">
        <f t="shared" si="11"/>
        <v>0.12878504973406102</v>
      </c>
      <c r="K33" s="9">
        <f t="shared" si="11"/>
        <v>0.22896609344265212</v>
      </c>
      <c r="L33" s="10">
        <f t="shared" si="11"/>
        <v>0.10384425281142634</v>
      </c>
    </row>
    <row r="34" spans="1:12" x14ac:dyDescent="0.3">
      <c r="A34" s="37" t="s">
        <v>26</v>
      </c>
      <c r="B34" s="9">
        <f t="shared" ref="B34:L34" si="12">B15*12</f>
        <v>0.33555524630686839</v>
      </c>
      <c r="C34" s="9">
        <f t="shared" si="12"/>
        <v>0.16526164898490386</v>
      </c>
      <c r="D34" s="9">
        <f t="shared" si="12"/>
        <v>3.5158178923179045E-3</v>
      </c>
      <c r="E34" s="9">
        <f t="shared" si="12"/>
        <v>0.34417334801380939</v>
      </c>
      <c r="F34" s="9">
        <f t="shared" si="12"/>
        <v>-0.37961841767853921</v>
      </c>
      <c r="G34" s="9">
        <f t="shared" si="12"/>
        <v>-0.30055309957469784</v>
      </c>
      <c r="H34" s="9">
        <f t="shared" si="12"/>
        <v>0.15105189778699718</v>
      </c>
      <c r="I34" s="9">
        <f t="shared" si="12"/>
        <v>-2.5023247315609481E-2</v>
      </c>
      <c r="J34" s="9">
        <f t="shared" si="12"/>
        <v>-0.14082289231414752</v>
      </c>
      <c r="K34" s="9">
        <f t="shared" si="12"/>
        <v>0.12499752301602651</v>
      </c>
      <c r="L34" s="10">
        <f t="shared" si="12"/>
        <v>2.7853781915182632E-2</v>
      </c>
    </row>
    <row r="35" spans="1:12" x14ac:dyDescent="0.3">
      <c r="A35" s="37" t="s">
        <v>27</v>
      </c>
      <c r="B35" s="9">
        <f t="shared" ref="B35:L35" si="13">B16*12</f>
        <v>0.24902408338832605</v>
      </c>
      <c r="C35" s="9">
        <f t="shared" si="13"/>
        <v>0.59050543642338404</v>
      </c>
      <c r="D35" s="9">
        <f t="shared" si="13"/>
        <v>0.22071940883847829</v>
      </c>
      <c r="E35" s="9">
        <f t="shared" si="13"/>
        <v>0.52745516339972875</v>
      </c>
      <c r="F35" s="9">
        <f t="shared" si="13"/>
        <v>0.60720220677433301</v>
      </c>
      <c r="G35" s="9">
        <f t="shared" si="13"/>
        <v>0.17245962700390574</v>
      </c>
      <c r="H35" s="9">
        <f t="shared" si="13"/>
        <v>0.38751473028094996</v>
      </c>
      <c r="I35" s="9">
        <f t="shared" si="13"/>
        <v>0.94234037695268946</v>
      </c>
      <c r="J35" s="9">
        <f t="shared" si="13"/>
        <v>0.44664000602774689</v>
      </c>
      <c r="K35" s="9">
        <f t="shared" si="13"/>
        <v>0.51107053282890091</v>
      </c>
      <c r="L35" s="10">
        <f t="shared" si="13"/>
        <v>0.46549315727184709</v>
      </c>
    </row>
    <row r="36" spans="1:12" x14ac:dyDescent="0.3">
      <c r="A36" s="37" t="s">
        <v>28</v>
      </c>
      <c r="B36" s="9">
        <f t="shared" ref="B36:L36" si="14">B17*12</f>
        <v>-0.25508185404906603</v>
      </c>
      <c r="C36" s="9">
        <f t="shared" si="14"/>
        <v>-0.12012881842097838</v>
      </c>
      <c r="D36" s="9">
        <f t="shared" si="14"/>
        <v>-0.6525005623263439</v>
      </c>
      <c r="E36" s="9">
        <f t="shared" si="14"/>
        <v>-0.41429591879473177</v>
      </c>
      <c r="F36" s="9">
        <f t="shared" si="14"/>
        <v>-0.11089581814992933</v>
      </c>
      <c r="G36" s="9">
        <f t="shared" si="14"/>
        <v>-0.10647280940344769</v>
      </c>
      <c r="H36" s="9">
        <f t="shared" si="14"/>
        <v>-9.9874036765422308E-2</v>
      </c>
      <c r="I36" s="9">
        <f t="shared" si="14"/>
        <v>-9.2356114689029101E-2</v>
      </c>
      <c r="J36" s="9">
        <f t="shared" si="14"/>
        <v>-6.9725893976116435E-2</v>
      </c>
      <c r="K36" s="9">
        <f t="shared" si="14"/>
        <v>7.2701376130439574E-2</v>
      </c>
      <c r="L36" s="42">
        <f t="shared" si="14"/>
        <v>-0.18486304504446255</v>
      </c>
    </row>
    <row r="37" spans="1:12" x14ac:dyDescent="0.3">
      <c r="A37" s="16"/>
    </row>
    <row r="38" spans="1:12" x14ac:dyDescent="0.3">
      <c r="A38" s="65" t="s">
        <v>31</v>
      </c>
      <c r="B38" s="58">
        <f t="shared" ref="B38:L38" si="15">AVERAGE(B22:B36)</f>
        <v>7.6369697404248246E-2</v>
      </c>
      <c r="C38" s="58">
        <f t="shared" si="15"/>
        <v>9.2121395386004654E-2</v>
      </c>
      <c r="D38" s="58">
        <f t="shared" si="15"/>
        <v>0.13695748014280687</v>
      </c>
      <c r="E38" s="58">
        <f t="shared" si="15"/>
        <v>0.11966550209765763</v>
      </c>
      <c r="F38" s="58">
        <f t="shared" si="15"/>
        <v>0.18028568935795591</v>
      </c>
      <c r="G38" s="58">
        <f t="shared" si="15"/>
        <v>4.5817121880459138E-2</v>
      </c>
      <c r="H38" s="58">
        <f t="shared" si="15"/>
        <v>0.12815104564252497</v>
      </c>
      <c r="I38" s="58">
        <f t="shared" si="15"/>
        <v>0.21384800731967013</v>
      </c>
      <c r="J38" s="58">
        <f t="shared" si="15"/>
        <v>0.11643013924732622</v>
      </c>
      <c r="K38" s="58">
        <f t="shared" si="15"/>
        <v>0.18846510341049988</v>
      </c>
      <c r="L38" s="58">
        <f t="shared" si="15"/>
        <v>0.1298111178863095</v>
      </c>
    </row>
    <row r="39" spans="1:12" x14ac:dyDescent="0.3">
      <c r="A39" s="65" t="s">
        <v>32</v>
      </c>
      <c r="B39" s="58">
        <f>_xlfn.STDEV.S('PART A'!B86:B266)*SQRT(12)</f>
        <v>0.26170259088205616</v>
      </c>
      <c r="C39" s="58">
        <f>_xlfn.STDEV.S('PART A'!C86:C266)*SQRT(12)</f>
        <v>0.34718305343583655</v>
      </c>
      <c r="D39" s="58">
        <f>_xlfn.STDEV.S('PART A'!D86:D266)*SQRT(12)</f>
        <v>0.27502319761213345</v>
      </c>
      <c r="E39" s="58">
        <f>_xlfn.STDEV.S('PART A'!E86:E266)*SQRT(12)</f>
        <v>0.28364355207343245</v>
      </c>
      <c r="F39" s="58">
        <f>_xlfn.STDEV.S('PART A'!F86:F266)*SQRT(12)</f>
        <v>0.34743755401973442</v>
      </c>
      <c r="G39" s="58">
        <f>_xlfn.STDEV.S('PART A'!G86:G266)*SQRT(12)</f>
        <v>0.17694958923862514</v>
      </c>
      <c r="H39" s="58">
        <f>_xlfn.STDEV.S('PART A'!H86:H266)*SQRT(12)</f>
        <v>0.17895594954393157</v>
      </c>
      <c r="I39" s="58">
        <f>_xlfn.STDEV.S('PART A'!I86:I266)*SQRT(12)</f>
        <v>0.46351537991100605</v>
      </c>
      <c r="J39" s="58">
        <f>_xlfn.STDEV.S('PART A'!J86:J266)*SQRT(12)</f>
        <v>0.20054106565838836</v>
      </c>
      <c r="K39" s="58">
        <f>_xlfn.STDEV.S('PART A'!K86:K266)*SQRT(12)</f>
        <v>0.24159226962627664</v>
      </c>
      <c r="L39" s="58">
        <f>_xlfn.STDEV.S('PART A'!L86:L266)*SQRT(12)</f>
        <v>0.20050110793301376</v>
      </c>
    </row>
    <row r="60" spans="3:17" x14ac:dyDescent="0.3">
      <c r="N60" s="8"/>
      <c r="O60" s="8"/>
      <c r="P60" s="8"/>
      <c r="Q60" s="8"/>
    </row>
    <row r="61" spans="3:17" x14ac:dyDescent="0.3">
      <c r="N61" s="6"/>
      <c r="O61" s="6"/>
      <c r="P61" s="6"/>
      <c r="Q61" s="6"/>
    </row>
    <row r="62" spans="3:17" x14ac:dyDescent="0.3">
      <c r="N62" s="6"/>
      <c r="O62" s="6"/>
      <c r="P62" s="6"/>
      <c r="Q62" s="6"/>
    </row>
    <row r="63" spans="3:17" x14ac:dyDescent="0.3">
      <c r="N63" s="6"/>
      <c r="O63" s="6"/>
      <c r="P63" s="6"/>
      <c r="Q63" s="6"/>
    </row>
    <row r="64" spans="3:17" x14ac:dyDescent="0.3">
      <c r="C64" s="66"/>
      <c r="D64" s="66"/>
      <c r="E64" s="66"/>
      <c r="F64" s="66"/>
      <c r="G64" s="66"/>
      <c r="H64" s="66"/>
      <c r="I64" s="66"/>
      <c r="J64" s="66"/>
      <c r="K64" s="66"/>
      <c r="N64" s="6"/>
      <c r="O64" s="6"/>
      <c r="P64" s="6"/>
      <c r="Q64" s="6"/>
    </row>
    <row r="67" spans="1:13" x14ac:dyDescent="0.3">
      <c r="B67" s="37" t="s">
        <v>3</v>
      </c>
      <c r="C67" s="37" t="s">
        <v>4</v>
      </c>
      <c r="D67" s="37" t="s">
        <v>5</v>
      </c>
      <c r="E67" s="37" t="s">
        <v>6</v>
      </c>
      <c r="F67" s="37" t="s">
        <v>7</v>
      </c>
      <c r="G67" s="37" t="s">
        <v>8</v>
      </c>
      <c r="H67" s="37" t="s">
        <v>9</v>
      </c>
      <c r="I67" s="37" t="s">
        <v>10</v>
      </c>
      <c r="J67" s="37" t="s">
        <v>11</v>
      </c>
      <c r="K67" s="37" t="s">
        <v>12</v>
      </c>
    </row>
    <row r="68" spans="1:13" x14ac:dyDescent="0.3">
      <c r="A68" s="65" t="s">
        <v>34</v>
      </c>
      <c r="B68" s="173">
        <v>0.1</v>
      </c>
      <c r="C68" s="11">
        <v>0.1</v>
      </c>
      <c r="D68" s="11">
        <v>0.1</v>
      </c>
      <c r="E68" s="11">
        <v>0.1</v>
      </c>
      <c r="F68" s="11">
        <v>0.1</v>
      </c>
      <c r="G68" s="11">
        <v>0.1</v>
      </c>
      <c r="H68" s="11">
        <v>0.1</v>
      </c>
      <c r="I68" s="11">
        <v>0.1</v>
      </c>
      <c r="J68" s="11">
        <v>0.1</v>
      </c>
      <c r="K68" s="11">
        <v>0.1</v>
      </c>
    </row>
    <row r="69" spans="1:13" x14ac:dyDescent="0.3">
      <c r="A69" s="174" t="s">
        <v>33</v>
      </c>
      <c r="B69" s="10">
        <f t="shared" ref="B69:K69" si="16">B38*B68</f>
        <v>7.6369697404248251E-3</v>
      </c>
      <c r="C69" s="10">
        <f t="shared" si="16"/>
        <v>9.2121395386004657E-3</v>
      </c>
      <c r="D69" s="10">
        <f t="shared" si="16"/>
        <v>1.3695748014280688E-2</v>
      </c>
      <c r="E69" s="10">
        <f t="shared" si="16"/>
        <v>1.1966550209765763E-2</v>
      </c>
      <c r="F69" s="10">
        <f t="shared" si="16"/>
        <v>1.8028568935795592E-2</v>
      </c>
      <c r="G69" s="10">
        <f t="shared" si="16"/>
        <v>4.5817121880459138E-3</v>
      </c>
      <c r="H69" s="10">
        <f t="shared" si="16"/>
        <v>1.2815104564252498E-2</v>
      </c>
      <c r="I69" s="10">
        <f t="shared" si="16"/>
        <v>2.1384800731967014E-2</v>
      </c>
      <c r="J69" s="10">
        <f t="shared" si="16"/>
        <v>1.1643013924732623E-2</v>
      </c>
      <c r="K69" s="10">
        <f t="shared" si="16"/>
        <v>1.8846510341049991E-2</v>
      </c>
    </row>
    <row r="74" spans="1:13" x14ac:dyDescent="0.3">
      <c r="B74" s="222" t="s">
        <v>34</v>
      </c>
      <c r="C74" s="222"/>
      <c r="D74" s="222"/>
      <c r="E74" s="222"/>
      <c r="F74" s="222"/>
      <c r="G74" s="222"/>
      <c r="H74" s="222"/>
      <c r="I74" s="222"/>
      <c r="J74" s="222"/>
      <c r="K74" s="222"/>
    </row>
    <row r="75" spans="1:13" x14ac:dyDescent="0.3">
      <c r="B75" s="37" t="s">
        <v>3</v>
      </c>
      <c r="C75" s="37" t="s">
        <v>4</v>
      </c>
      <c r="D75" s="37" t="s">
        <v>5</v>
      </c>
      <c r="E75" s="37" t="s">
        <v>6</v>
      </c>
      <c r="F75" s="37" t="s">
        <v>7</v>
      </c>
      <c r="G75" s="37" t="s">
        <v>8</v>
      </c>
      <c r="H75" s="37" t="s">
        <v>9</v>
      </c>
      <c r="I75" s="37" t="s">
        <v>10</v>
      </c>
      <c r="J75" s="37" t="s">
        <v>11</v>
      </c>
      <c r="K75" s="37" t="s">
        <v>12</v>
      </c>
    </row>
    <row r="76" spans="1:13" x14ac:dyDescent="0.3">
      <c r="B76" s="15">
        <v>0.1</v>
      </c>
      <c r="C76" s="15">
        <v>0.1</v>
      </c>
      <c r="D76" s="15">
        <v>0.1</v>
      </c>
      <c r="E76" s="15">
        <v>0.1</v>
      </c>
      <c r="F76" s="15">
        <v>0.1</v>
      </c>
      <c r="G76" s="15">
        <v>0.1</v>
      </c>
      <c r="H76" s="15">
        <v>0.1</v>
      </c>
      <c r="I76" s="15">
        <v>0.1</v>
      </c>
      <c r="J76" s="15">
        <v>0.1</v>
      </c>
      <c r="K76" s="15">
        <v>0.1</v>
      </c>
    </row>
    <row r="77" spans="1:13" x14ac:dyDescent="0.3">
      <c r="E77" s="13" t="s">
        <v>35</v>
      </c>
      <c r="F77" s="12">
        <f>AVERAGE(L86:L266)*12</f>
        <v>0.1298111178863095</v>
      </c>
    </row>
    <row r="78" spans="1:13" x14ac:dyDescent="0.3">
      <c r="E78" s="13" t="s">
        <v>36</v>
      </c>
      <c r="F78" s="12">
        <f>_xlfn.STDEV.S(L86:L266)*SQRT(12)</f>
        <v>0.20050110793301376</v>
      </c>
    </row>
    <row r="80" spans="1:13" x14ac:dyDescent="0.3">
      <c r="A80" s="65" t="s">
        <v>31</v>
      </c>
      <c r="B80" s="58">
        <f t="shared" ref="B80:L80" si="17">AVERAGE(B87:B266)</f>
        <v>6.3641414503540217E-3</v>
      </c>
      <c r="C80" s="58">
        <f t="shared" si="17"/>
        <v>7.6767829488337191E-3</v>
      </c>
      <c r="D80" s="58">
        <f t="shared" si="17"/>
        <v>1.1413123345233915E-2</v>
      </c>
      <c r="E80" s="58">
        <f t="shared" si="17"/>
        <v>9.9721251748047992E-3</v>
      </c>
      <c r="F80" s="58">
        <f t="shared" si="17"/>
        <v>1.502380744649633E-2</v>
      </c>
      <c r="G80" s="58">
        <f t="shared" si="17"/>
        <v>3.8180934900382646E-3</v>
      </c>
      <c r="H80" s="58">
        <f t="shared" si="17"/>
        <v>1.0679253803543742E-2</v>
      </c>
      <c r="I80" s="58">
        <f t="shared" si="17"/>
        <v>1.7820667276639182E-2</v>
      </c>
      <c r="J80" s="58">
        <f t="shared" si="17"/>
        <v>9.7025113517722871E-3</v>
      </c>
      <c r="K80" s="58">
        <f t="shared" si="17"/>
        <v>1.5705425284208326E-2</v>
      </c>
      <c r="L80" s="58">
        <f t="shared" si="17"/>
        <v>1.0817593157192457E-2</v>
      </c>
      <c r="M80" s="8"/>
    </row>
    <row r="81" spans="1:13" x14ac:dyDescent="0.3">
      <c r="A81" s="65" t="s">
        <v>32</v>
      </c>
      <c r="B81" s="57">
        <f t="shared" ref="B81:L81" si="18">_xlfn.STDEV.S(B87:B266)</f>
        <v>7.5547030646688815E-2</v>
      </c>
      <c r="C81" s="57">
        <f t="shared" si="18"/>
        <v>0.10022311467962823</v>
      </c>
      <c r="D81" s="57">
        <f t="shared" si="18"/>
        <v>7.9392358587378448E-2</v>
      </c>
      <c r="E81" s="57">
        <f t="shared" si="18"/>
        <v>8.1880840571748936E-2</v>
      </c>
      <c r="F81" s="57">
        <f t="shared" si="18"/>
        <v>0.1002965826699394</v>
      </c>
      <c r="G81" s="57">
        <f t="shared" si="18"/>
        <v>5.1080946489956966E-2</v>
      </c>
      <c r="H81" s="57">
        <f t="shared" si="18"/>
        <v>5.1660132821136989E-2</v>
      </c>
      <c r="I81" s="57">
        <f t="shared" si="18"/>
        <v>0.13380536468257551</v>
      </c>
      <c r="J81" s="57">
        <f t="shared" si="18"/>
        <v>5.7891219120722474E-2</v>
      </c>
      <c r="K81" s="57">
        <f t="shared" si="18"/>
        <v>6.9741680951431739E-2</v>
      </c>
      <c r="L81" s="57">
        <f t="shared" si="18"/>
        <v>5.7879684318971857E-2</v>
      </c>
      <c r="M81" s="6"/>
    </row>
    <row r="82" spans="1:13" x14ac:dyDescent="0.3">
      <c r="A82" s="65" t="s">
        <v>37</v>
      </c>
      <c r="B82" s="57">
        <f>B80*12</f>
        <v>7.636969740424826E-2</v>
      </c>
      <c r="C82" s="57">
        <f t="shared" ref="C82:L82" si="19">C80*12</f>
        <v>9.2121395386004626E-2</v>
      </c>
      <c r="D82" s="57">
        <f t="shared" si="19"/>
        <v>0.13695748014280698</v>
      </c>
      <c r="E82" s="57">
        <f t="shared" si="19"/>
        <v>0.11966550209765758</v>
      </c>
      <c r="F82" s="57">
        <f t="shared" si="19"/>
        <v>0.18028568935795597</v>
      </c>
      <c r="G82" s="57">
        <f t="shared" si="19"/>
        <v>4.5817121880459173E-2</v>
      </c>
      <c r="H82" s="57">
        <f t="shared" si="19"/>
        <v>0.12815104564252489</v>
      </c>
      <c r="I82" s="57">
        <f t="shared" si="19"/>
        <v>0.21384800731967019</v>
      </c>
      <c r="J82" s="57">
        <f t="shared" si="19"/>
        <v>0.11643013622126744</v>
      </c>
      <c r="K82" s="57">
        <f t="shared" si="19"/>
        <v>0.18846510341049991</v>
      </c>
      <c r="L82" s="57">
        <f t="shared" si="19"/>
        <v>0.1298111178863095</v>
      </c>
      <c r="M82" s="6"/>
    </row>
    <row r="83" spans="1:13" x14ac:dyDescent="0.3">
      <c r="A83" s="65" t="s">
        <v>38</v>
      </c>
      <c r="B83" s="57">
        <f>B81*SQRT(12)</f>
        <v>0.26170259088205616</v>
      </c>
      <c r="C83" s="57">
        <f t="shared" ref="C83:L83" si="20">C81*SQRT(12)</f>
        <v>0.34718305343583655</v>
      </c>
      <c r="D83" s="57">
        <f t="shared" si="20"/>
        <v>0.27502319761213345</v>
      </c>
      <c r="E83" s="57">
        <f t="shared" si="20"/>
        <v>0.28364355207343245</v>
      </c>
      <c r="F83" s="57">
        <f t="shared" si="20"/>
        <v>0.34743755401973442</v>
      </c>
      <c r="G83" s="57">
        <f t="shared" si="20"/>
        <v>0.17694958923862514</v>
      </c>
      <c r="H83" s="57">
        <f t="shared" si="20"/>
        <v>0.17895594954393157</v>
      </c>
      <c r="I83" s="57">
        <f t="shared" si="20"/>
        <v>0.46351537991100605</v>
      </c>
      <c r="J83" s="57">
        <f t="shared" si="20"/>
        <v>0.20054106565838836</v>
      </c>
      <c r="K83" s="57">
        <f t="shared" si="20"/>
        <v>0.24159226962627664</v>
      </c>
      <c r="L83" s="57">
        <f t="shared" si="20"/>
        <v>0.20050110793301376</v>
      </c>
      <c r="M83" s="6"/>
    </row>
    <row r="84" spans="1:13" x14ac:dyDescent="0.3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x14ac:dyDescent="0.3">
      <c r="A85" s="39" t="s">
        <v>39</v>
      </c>
      <c r="B85" s="37" t="s">
        <v>3</v>
      </c>
      <c r="C85" s="37" t="s">
        <v>4</v>
      </c>
      <c r="D85" s="37" t="s">
        <v>5</v>
      </c>
      <c r="E85" s="37" t="s">
        <v>6</v>
      </c>
      <c r="F85" s="37" t="s">
        <v>7</v>
      </c>
      <c r="G85" s="37" t="s">
        <v>8</v>
      </c>
      <c r="H85" s="37" t="s">
        <v>9</v>
      </c>
      <c r="I85" s="37" t="s">
        <v>10</v>
      </c>
      <c r="J85" s="37" t="s">
        <v>11</v>
      </c>
      <c r="K85" s="37" t="s">
        <v>12</v>
      </c>
      <c r="L85" s="37" t="s">
        <v>40</v>
      </c>
      <c r="M85" s="55"/>
    </row>
    <row r="86" spans="1:13" x14ac:dyDescent="0.3">
      <c r="A86" s="105">
        <v>39295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185" t="s">
        <v>41</v>
      </c>
      <c r="M86" s="186"/>
    </row>
    <row r="87" spans="1:13" x14ac:dyDescent="0.3">
      <c r="A87" s="105">
        <v>39326</v>
      </c>
      <c r="B87" s="38">
        <v>4.5883569491779019E-2</v>
      </c>
      <c r="C87" s="38">
        <v>8.3768129287934492E-2</v>
      </c>
      <c r="D87" s="38">
        <v>6.60484023842626E-2</v>
      </c>
      <c r="E87" s="38">
        <v>-4.3600386204987053E-2</v>
      </c>
      <c r="F87" s="38">
        <v>-1.0101410379444063E-2</v>
      </c>
      <c r="G87" s="38">
        <v>-1.2522338117972888E-2</v>
      </c>
      <c r="H87" s="38">
        <v>7.0016493626370524E-2</v>
      </c>
      <c r="I87" s="38">
        <v>8.7692433299702693E-2</v>
      </c>
      <c r="J87" s="38">
        <v>-1.3453021490947899E-2</v>
      </c>
      <c r="K87" s="38">
        <v>2.5368920425110224E-2</v>
      </c>
      <c r="L87" s="185">
        <f t="shared" ref="L87:L118" si="21">SUMPRODUCT(B87:K87,B$76:K$76)</f>
        <v>2.9910079232180767E-2</v>
      </c>
      <c r="M87" s="187" t="s">
        <v>42</v>
      </c>
    </row>
    <row r="88" spans="1:13" x14ac:dyDescent="0.3">
      <c r="A88" s="105">
        <v>39356</v>
      </c>
      <c r="B88" s="38">
        <v>-2.8002452045987843E-2</v>
      </c>
      <c r="C88" s="38">
        <v>7.516990323291145E-2</v>
      </c>
      <c r="D88" s="38">
        <v>1.0870418963164104E-3</v>
      </c>
      <c r="E88" s="38">
        <v>2.5000079954494398E-2</v>
      </c>
      <c r="F88" s="38">
        <v>8.7198743140784074E-2</v>
      </c>
      <c r="G88" s="38">
        <v>7.2463912768493677E-2</v>
      </c>
      <c r="H88" s="38">
        <v>-1.4782694189198814E-2</v>
      </c>
      <c r="I88" s="38">
        <v>5.0447708168249797E-2</v>
      </c>
      <c r="J88" s="38">
        <v>0</v>
      </c>
      <c r="K88" s="38">
        <v>5.7214380433603079E-2</v>
      </c>
      <c r="L88" s="185">
        <f t="shared" si="21"/>
        <v>3.2579662335966625E-2</v>
      </c>
      <c r="M88" s="187"/>
    </row>
    <row r="89" spans="1:13" x14ac:dyDescent="0.3">
      <c r="A89" s="105">
        <v>39387</v>
      </c>
      <c r="B89" s="38">
        <v>0.10670082044637325</v>
      </c>
      <c r="C89" s="38">
        <v>-8.4265745159922981E-2</v>
      </c>
      <c r="D89" s="38">
        <v>-1.2595129852116764E-2</v>
      </c>
      <c r="E89" s="38">
        <v>0.10999517799217438</v>
      </c>
      <c r="F89" s="38">
        <v>-6.3993397322449588E-2</v>
      </c>
      <c r="G89" s="38">
        <v>1.8580971131732675E-2</v>
      </c>
      <c r="H89" s="38">
        <v>4.7330302737995621E-2</v>
      </c>
      <c r="I89" s="38">
        <v>-0.1575402571048512</v>
      </c>
      <c r="J89" s="38">
        <v>-2.7272774458585607E-2</v>
      </c>
      <c r="K89" s="38">
        <v>-6.6832022315823997E-2</v>
      </c>
      <c r="L89" s="185">
        <f t="shared" si="21"/>
        <v>-1.2989205390547421E-2</v>
      </c>
      <c r="M89" s="187"/>
    </row>
    <row r="90" spans="1:13" x14ac:dyDescent="0.3">
      <c r="A90" s="105">
        <v>39417</v>
      </c>
      <c r="B90" s="38">
        <v>4.955654745454658E-2</v>
      </c>
      <c r="C90" s="38">
        <v>-4.3853629256757745E-2</v>
      </c>
      <c r="D90" s="38">
        <v>0.12733665783614309</v>
      </c>
      <c r="E90" s="38">
        <v>1.2925612613111927E-2</v>
      </c>
      <c r="F90" s="38">
        <v>-5.0134917241728008E-3</v>
      </c>
      <c r="G90" s="38">
        <v>1.8242238244828037E-2</v>
      </c>
      <c r="H90" s="38">
        <v>3.21288964928267E-2</v>
      </c>
      <c r="I90" s="38">
        <v>-5.7006026450059394E-2</v>
      </c>
      <c r="J90" s="38">
        <v>2.1028177966607553E-2</v>
      </c>
      <c r="K90" s="38">
        <v>1.2603392513776148E-3</v>
      </c>
      <c r="L90" s="185">
        <f t="shared" si="21"/>
        <v>1.5660532242845158E-2</v>
      </c>
      <c r="M90" s="187"/>
    </row>
    <row r="91" spans="1:13" x14ac:dyDescent="0.3">
      <c r="A91" s="105">
        <v>39448</v>
      </c>
      <c r="B91" s="38">
        <v>-0.20834113059654769</v>
      </c>
      <c r="C91" s="38">
        <v>-0.21518802404019549</v>
      </c>
      <c r="D91" s="38">
        <v>-0.17128360959332861</v>
      </c>
      <c r="E91" s="38">
        <v>-7.8690011321659231E-2</v>
      </c>
      <c r="F91" s="38">
        <v>-0.21942278978721563</v>
      </c>
      <c r="G91" s="38">
        <v>-0.1200326101267484</v>
      </c>
      <c r="H91" s="38">
        <v>-0.1583999093902817</v>
      </c>
      <c r="I91" s="38">
        <v>-0.11807891300879439</v>
      </c>
      <c r="J91" s="38">
        <v>-0.11418748632485974</v>
      </c>
      <c r="K91" s="38">
        <v>-0.17114187795129329</v>
      </c>
      <c r="L91" s="185">
        <f t="shared" si="21"/>
        <v>-0.15747663621409244</v>
      </c>
      <c r="M91" s="187"/>
    </row>
    <row r="92" spans="1:13" x14ac:dyDescent="0.3">
      <c r="A92" s="105">
        <v>39479</v>
      </c>
      <c r="B92" s="38">
        <v>1.0983146126307965E-2</v>
      </c>
      <c r="C92" s="38">
        <v>6.8979139519803667E-2</v>
      </c>
      <c r="D92" s="38">
        <v>-1.2711884880829692E-2</v>
      </c>
      <c r="E92" s="38">
        <v>1.4773665533472561E-2</v>
      </c>
      <c r="F92" s="38">
        <v>2.2887308858866907E-2</v>
      </c>
      <c r="G92" s="38">
        <v>-3.7941996696737972E-2</v>
      </c>
      <c r="H92" s="38">
        <v>-4.5355150059501956E-2</v>
      </c>
      <c r="I92" s="38">
        <v>-9.8654923747015302E-2</v>
      </c>
      <c r="J92" s="38">
        <v>1.524144516864384E-2</v>
      </c>
      <c r="K92" s="38">
        <v>-4.3776033624370256E-3</v>
      </c>
      <c r="L92" s="185">
        <f t="shared" si="21"/>
        <v>-6.6176853539426988E-3</v>
      </c>
      <c r="M92" s="187"/>
    </row>
    <row r="93" spans="1:13" x14ac:dyDescent="0.3">
      <c r="A93" s="105">
        <v>39508</v>
      </c>
      <c r="B93" s="38">
        <v>-0.19632429032240933</v>
      </c>
      <c r="C93" s="38">
        <v>-2.9395987212503395E-2</v>
      </c>
      <c r="D93" s="38">
        <v>4.053582308908326E-3</v>
      </c>
      <c r="E93" s="38">
        <v>-0.11965413222786557</v>
      </c>
      <c r="F93" s="38">
        <v>-0.13884112789110731</v>
      </c>
      <c r="G93" s="38">
        <v>8.9650011419964259E-2</v>
      </c>
      <c r="H93" s="38">
        <v>2.1849774389090519E-2</v>
      </c>
      <c r="I93" s="38">
        <v>4.1222286280127834E-2</v>
      </c>
      <c r="J93" s="38">
        <v>5.3180581181929941E-2</v>
      </c>
      <c r="K93" s="38">
        <v>3.3269555389157025E-2</v>
      </c>
      <c r="L93" s="185">
        <f t="shared" si="21"/>
        <v>-2.4098974668470764E-2</v>
      </c>
      <c r="M93" s="187"/>
    </row>
    <row r="94" spans="1:13" x14ac:dyDescent="0.3">
      <c r="A94" s="105">
        <v>39539</v>
      </c>
      <c r="B94" s="38">
        <v>0.10080136359624398</v>
      </c>
      <c r="C94" s="38">
        <v>-7.7931959728574571E-2</v>
      </c>
      <c r="D94" s="38">
        <v>-2.6596950219281212E-2</v>
      </c>
      <c r="E94" s="38">
        <v>3.5142035322952507E-2</v>
      </c>
      <c r="F94" s="38">
        <v>7.5949488035335258E-2</v>
      </c>
      <c r="G94" s="38">
        <v>3.5313232686349622E-3</v>
      </c>
      <c r="H94" s="38">
        <v>-5.2585826594833587E-2</v>
      </c>
      <c r="I94" s="38">
        <v>-1.7747300975361535E-2</v>
      </c>
      <c r="J94" s="38">
        <v>-3.4791038667331929E-2</v>
      </c>
      <c r="K94" s="38">
        <v>4.1418503358685486E-2</v>
      </c>
      <c r="L94" s="185">
        <f t="shared" si="21"/>
        <v>4.7189637396469353E-3</v>
      </c>
      <c r="M94" s="187"/>
    </row>
    <row r="95" spans="1:13" x14ac:dyDescent="0.3">
      <c r="A95" s="105">
        <v>39569</v>
      </c>
      <c r="B95" s="38">
        <v>-3.5066716276643893E-2</v>
      </c>
      <c r="C95" s="38">
        <v>1.8498014386425468E-2</v>
      </c>
      <c r="D95" s="38">
        <v>0.10563527077095439</v>
      </c>
      <c r="E95" s="38">
        <v>2.0968548294332541E-2</v>
      </c>
      <c r="F95" s="38">
        <v>-6.1236467390091316E-2</v>
      </c>
      <c r="G95" s="38">
        <v>-1.0028331877027324E-2</v>
      </c>
      <c r="H95" s="38">
        <v>4.5924474112444269E-2</v>
      </c>
      <c r="I95" s="38">
        <v>0.10918772033637815</v>
      </c>
      <c r="J95" s="38">
        <v>1.2014943976826148E-2</v>
      </c>
      <c r="K95" s="38">
        <v>2.4380333966838964E-2</v>
      </c>
      <c r="L95" s="185">
        <f t="shared" si="21"/>
        <v>2.3027779030043737E-2</v>
      </c>
      <c r="M95" s="187"/>
    </row>
    <row r="96" spans="1:13" x14ac:dyDescent="0.3">
      <c r="A96" s="105">
        <v>39600</v>
      </c>
      <c r="B96" s="38">
        <v>-3.2913007343155505E-2</v>
      </c>
      <c r="C96" s="38">
        <v>-0.19705657793570161</v>
      </c>
      <c r="D96" s="38">
        <v>-0.10479194808758294</v>
      </c>
      <c r="E96" s="38">
        <v>-0.15180882486453731</v>
      </c>
      <c r="F96" s="38">
        <v>-0.19168019845063561</v>
      </c>
      <c r="G96" s="38">
        <v>-0.19159824005895629</v>
      </c>
      <c r="H96" s="38">
        <v>-0.11659431870973541</v>
      </c>
      <c r="I96" s="38">
        <v>-0.27304481187641555</v>
      </c>
      <c r="J96" s="38">
        <v>-2.1390998003770131E-2</v>
      </c>
      <c r="K96" s="38">
        <v>-0.10012948846622455</v>
      </c>
      <c r="L96" s="185">
        <f t="shared" si="21"/>
        <v>-0.13810084137967152</v>
      </c>
      <c r="M96" s="187"/>
    </row>
    <row r="97" spans="1:13" x14ac:dyDescent="0.3">
      <c r="A97" s="105">
        <v>39630</v>
      </c>
      <c r="B97" s="38">
        <v>0.11684626689842047</v>
      </c>
      <c r="C97" s="38">
        <v>-4.9643361297326612E-2</v>
      </c>
      <c r="D97" s="38">
        <v>-1.7452097358881487E-2</v>
      </c>
      <c r="E97" s="38">
        <v>-9.0963772425552342E-2</v>
      </c>
      <c r="F97" s="38">
        <v>1.2458424737322116E-2</v>
      </c>
      <c r="G97" s="38">
        <v>7.0627352426164303E-2</v>
      </c>
      <c r="H97" s="38">
        <v>-2.4601930740101231E-2</v>
      </c>
      <c r="I97" s="38">
        <v>6.4361393346185236E-2</v>
      </c>
      <c r="J97" s="38">
        <v>-0.15570119384883463</v>
      </c>
      <c r="K97" s="38">
        <v>6.5635152837795099E-2</v>
      </c>
      <c r="L97" s="185">
        <f t="shared" si="21"/>
        <v>-8.433765424809064E-4</v>
      </c>
      <c r="M97" s="187"/>
    </row>
    <row r="98" spans="1:13" x14ac:dyDescent="0.3">
      <c r="A98" s="105">
        <v>39661</v>
      </c>
      <c r="B98" s="38">
        <v>-5.713546228349517E-2</v>
      </c>
      <c r="C98" s="38">
        <v>6.8845494478571592E-2</v>
      </c>
      <c r="D98" s="38">
        <v>1.6239415848479627E-2</v>
      </c>
      <c r="E98" s="38">
        <v>6.0304706649124198E-2</v>
      </c>
      <c r="F98" s="38">
        <v>0.25758835139664671</v>
      </c>
      <c r="G98" s="38">
        <v>-3.350452175975259E-3</v>
      </c>
      <c r="H98" s="38">
        <v>7.566739415858224E-3</v>
      </c>
      <c r="I98" s="38">
        <v>-4.4223974651158758E-2</v>
      </c>
      <c r="J98" s="38">
        <v>0.14641035117913659</v>
      </c>
      <c r="K98" s="38">
        <v>2.4947428773658693E-2</v>
      </c>
      <c r="L98" s="185">
        <f t="shared" si="21"/>
        <v>4.7719259863084652E-2</v>
      </c>
      <c r="M98" s="188"/>
    </row>
    <row r="99" spans="1:13" x14ac:dyDescent="0.3">
      <c r="A99" s="105">
        <v>39692</v>
      </c>
      <c r="B99" s="38">
        <v>-0.11459735661998706</v>
      </c>
      <c r="C99" s="38">
        <v>-0.11278220182942274</v>
      </c>
      <c r="D99" s="38">
        <v>-5.8676448697367406E-2</v>
      </c>
      <c r="E99" s="38">
        <v>-7.6249845018147522E-2</v>
      </c>
      <c r="F99" s="38">
        <v>-0.21722117456785023</v>
      </c>
      <c r="G99" s="38">
        <v>5.0640951048953053E-2</v>
      </c>
      <c r="H99" s="38">
        <v>1.9731814302979763E-2</v>
      </c>
      <c r="I99" s="38">
        <v>-0.11520318827223608</v>
      </c>
      <c r="J99" s="38">
        <v>-3.5704328349504703E-2</v>
      </c>
      <c r="K99" s="38">
        <v>-0.15085276259745584</v>
      </c>
      <c r="L99" s="185">
        <f t="shared" si="21"/>
        <v>-8.1091454060003884E-2</v>
      </c>
      <c r="M99" s="189" t="s">
        <v>43</v>
      </c>
    </row>
    <row r="100" spans="1:13" x14ac:dyDescent="0.3">
      <c r="A100" s="105">
        <v>39722</v>
      </c>
      <c r="B100" s="38">
        <v>-0.29338410390356479</v>
      </c>
      <c r="C100" s="38">
        <v>-0.24265524847968745</v>
      </c>
      <c r="D100" s="38">
        <v>-0.26976140064411502</v>
      </c>
      <c r="E100" s="38">
        <v>-0.41474978101788024</v>
      </c>
      <c r="F100" s="38">
        <v>7.8333225435600104E-2</v>
      </c>
      <c r="G100" s="38">
        <v>-0.13120006453445435</v>
      </c>
      <c r="H100" s="38">
        <v>-0.14779773113576142</v>
      </c>
      <c r="I100" s="38">
        <v>-0.34204866514363913</v>
      </c>
      <c r="J100" s="38">
        <v>-1.4240527630033904E-3</v>
      </c>
      <c r="K100" s="38">
        <v>-0.1600810638559067</v>
      </c>
      <c r="L100" s="185">
        <f t="shared" si="21"/>
        <v>-0.19247688860424123</v>
      </c>
      <c r="M100" s="187"/>
    </row>
    <row r="101" spans="1:13" x14ac:dyDescent="0.3">
      <c r="A101" s="105">
        <v>39753</v>
      </c>
      <c r="B101" s="38">
        <v>1.3129653646063838E-2</v>
      </c>
      <c r="C101" s="38">
        <v>-8.0380403034256018E-2</v>
      </c>
      <c r="D101" s="38">
        <v>-0.11151464506867219</v>
      </c>
      <c r="E101" s="38">
        <v>0.30520238915036502</v>
      </c>
      <c r="F101" s="38">
        <v>-3.7094104510035385E-2</v>
      </c>
      <c r="G101" s="38">
        <v>4.224207410002212E-2</v>
      </c>
      <c r="H101" s="38">
        <v>7.8708907069694453E-2</v>
      </c>
      <c r="I101" s="38">
        <v>-6.3260789569968806E-2</v>
      </c>
      <c r="J101" s="38">
        <v>-0.10310901139197086</v>
      </c>
      <c r="K101" s="38">
        <v>-0.14046060565348076</v>
      </c>
      <c r="L101" s="185">
        <f t="shared" si="21"/>
        <v>-9.6536535262238595E-3</v>
      </c>
      <c r="M101" s="187"/>
    </row>
    <row r="102" spans="1:13" x14ac:dyDescent="0.3">
      <c r="A102" s="105">
        <v>39783</v>
      </c>
      <c r="B102" s="38">
        <v>0.11918405326822883</v>
      </c>
      <c r="C102" s="38">
        <v>8.2944381732174513E-2</v>
      </c>
      <c r="D102" s="38">
        <v>0.10956656289635934</v>
      </c>
      <c r="E102" s="38">
        <v>5.4915744451698903E-2</v>
      </c>
      <c r="F102" s="38">
        <v>-3.4510563962486175E-2</v>
      </c>
      <c r="G102" s="38">
        <v>-4.62727377380577E-2</v>
      </c>
      <c r="H102" s="38">
        <v>-2.136370093005921E-2</v>
      </c>
      <c r="I102" s="38">
        <v>-0.20519429357405941</v>
      </c>
      <c r="J102" s="38">
        <v>6.757837339449993E-2</v>
      </c>
      <c r="K102" s="38">
        <v>8.6444667087351046E-2</v>
      </c>
      <c r="L102" s="185">
        <f t="shared" si="21"/>
        <v>2.1329248662565012E-2</v>
      </c>
      <c r="M102" s="187"/>
    </row>
    <row r="103" spans="1:13" x14ac:dyDescent="0.3">
      <c r="A103" s="105">
        <v>39814</v>
      </c>
      <c r="B103" s="38">
        <v>-0.16514810848692307</v>
      </c>
      <c r="C103" s="38">
        <v>-0.1760297393526607</v>
      </c>
      <c r="D103" s="38">
        <v>-3.6846445804109023E-4</v>
      </c>
      <c r="E103" s="38">
        <v>-0.178841109478765</v>
      </c>
      <c r="F103" s="38">
        <v>0.13923540805879139</v>
      </c>
      <c r="G103" s="38">
        <v>-6.7855476598012651E-2</v>
      </c>
      <c r="H103" s="38">
        <v>-0.16372365693350444</v>
      </c>
      <c r="I103" s="38">
        <v>-0.16448926601086483</v>
      </c>
      <c r="J103" s="38">
        <v>-0.10991966895866387</v>
      </c>
      <c r="K103" s="38">
        <v>-0.10393559471117969</v>
      </c>
      <c r="L103" s="185">
        <f t="shared" si="21"/>
        <v>-9.9107567692982415E-2</v>
      </c>
      <c r="M103" s="187"/>
    </row>
    <row r="104" spans="1:13" x14ac:dyDescent="0.3">
      <c r="A104" s="105">
        <v>39845</v>
      </c>
      <c r="B104" s="38">
        <v>-4.78773057015415E-2</v>
      </c>
      <c r="C104" s="38">
        <v>-0.18136369958972481</v>
      </c>
      <c r="D104" s="38">
        <v>-0.15186122232199403</v>
      </c>
      <c r="E104" s="38">
        <v>-0.21881388317592917</v>
      </c>
      <c r="F104" s="38">
        <v>-0.14921576460369299</v>
      </c>
      <c r="G104" s="38">
        <v>-5.9627159038875582E-2</v>
      </c>
      <c r="H104" s="38">
        <v>-1.4971225384383134E-2</v>
      </c>
      <c r="I104" s="38">
        <v>-7.105659652351537E-2</v>
      </c>
      <c r="J104" s="38">
        <v>-8.2998662010616744E-2</v>
      </c>
      <c r="K104" s="38">
        <v>6.0156178839622744E-2</v>
      </c>
      <c r="L104" s="185">
        <f t="shared" si="21"/>
        <v>-9.1762933951065051E-2</v>
      </c>
      <c r="M104" s="187"/>
    </row>
    <row r="105" spans="1:13" x14ac:dyDescent="0.3">
      <c r="A105" s="105">
        <v>39873</v>
      </c>
      <c r="B105" s="38">
        <v>6.6451670421589046E-2</v>
      </c>
      <c r="C105" s="38">
        <v>5.9411651838952292E-2</v>
      </c>
      <c r="D105" s="38">
        <v>8.9091373100074034E-2</v>
      </c>
      <c r="E105" s="38">
        <v>6.1518017446882095E-2</v>
      </c>
      <c r="F105" s="38">
        <v>-0.24871338664678619</v>
      </c>
      <c r="G105" s="38">
        <v>-3.1440100207118613E-2</v>
      </c>
      <c r="H105" s="38">
        <v>9.3528531546667355E-3</v>
      </c>
      <c r="I105" s="38">
        <v>0.47929955950333453</v>
      </c>
      <c r="J105" s="38">
        <v>6.2043812078783261E-2</v>
      </c>
      <c r="K105" s="38">
        <v>4.2089239243253806E-2</v>
      </c>
      <c r="L105" s="185">
        <f t="shared" si="21"/>
        <v>5.8910468993363101E-2</v>
      </c>
      <c r="M105" s="187"/>
    </row>
    <row r="106" spans="1:13" x14ac:dyDescent="0.3">
      <c r="A106" s="105">
        <v>39904</v>
      </c>
      <c r="B106" s="38">
        <v>0.18646840999296455</v>
      </c>
      <c r="C106" s="38">
        <v>0.42269384974378549</v>
      </c>
      <c r="D106" s="38">
        <v>0.14205944336668808</v>
      </c>
      <c r="E106" s="38">
        <v>7.8914997967468939E-2</v>
      </c>
      <c r="F106" s="38">
        <v>0.25570759515315228</v>
      </c>
      <c r="G106" s="38">
        <v>-1.43212028647674E-2</v>
      </c>
      <c r="H106" s="38">
        <v>4.6718194759831376E-2</v>
      </c>
      <c r="I106" s="38">
        <v>0.4259968309410046</v>
      </c>
      <c r="J106" s="38">
        <v>0.12508608739479368</v>
      </c>
      <c r="K106" s="38">
        <v>0.21357560636497722</v>
      </c>
      <c r="L106" s="185">
        <f t="shared" si="21"/>
        <v>0.18828998128198987</v>
      </c>
      <c r="M106" s="187"/>
    </row>
    <row r="107" spans="1:13" x14ac:dyDescent="0.3">
      <c r="A107" s="105">
        <v>39934</v>
      </c>
      <c r="B107" s="38">
        <v>8.0342506062893813E-3</v>
      </c>
      <c r="C107" s="38">
        <v>-2.3689480019334547E-2</v>
      </c>
      <c r="D107" s="38">
        <v>-9.8183194139525157E-2</v>
      </c>
      <c r="E107" s="38">
        <v>0.19051979200816832</v>
      </c>
      <c r="F107" s="38">
        <v>4.1363721181640598E-2</v>
      </c>
      <c r="G107" s="38">
        <v>3.7268734073471806E-3</v>
      </c>
      <c r="H107" s="38">
        <v>5.8401554710355644E-2</v>
      </c>
      <c r="I107" s="38">
        <v>-6.6481184448746679E-4</v>
      </c>
      <c r="J107" s="38">
        <v>-6.87241266353946E-3</v>
      </c>
      <c r="K107" s="38">
        <v>1.9864237385554252E-2</v>
      </c>
      <c r="L107" s="185">
        <f t="shared" si="21"/>
        <v>1.9250053063246873E-2</v>
      </c>
      <c r="M107" s="187"/>
    </row>
    <row r="108" spans="1:13" x14ac:dyDescent="0.3">
      <c r="A108" s="105">
        <v>39965</v>
      </c>
      <c r="B108" s="38">
        <v>-4.4323413047374451E-2</v>
      </c>
      <c r="C108" s="38">
        <v>-2.7078379440072073E-3</v>
      </c>
      <c r="D108" s="38">
        <v>7.1166554347719888E-2</v>
      </c>
      <c r="E108" s="38">
        <v>-4.7692425989477184E-2</v>
      </c>
      <c r="F108" s="38">
        <v>4.8012783610028604E-3</v>
      </c>
      <c r="G108" s="38">
        <v>6.1268559196940853E-2</v>
      </c>
      <c r="H108" s="38">
        <v>-4.5079643578547775E-2</v>
      </c>
      <c r="I108" s="38">
        <v>-4.6604794304805061E-2</v>
      </c>
      <c r="J108" s="38">
        <v>6.5617680859972799E-2</v>
      </c>
      <c r="K108" s="38">
        <v>-5.1159877334853492E-2</v>
      </c>
      <c r="L108" s="185">
        <f t="shared" si="21"/>
        <v>-3.4713919433428777E-3</v>
      </c>
      <c r="M108" s="187"/>
    </row>
    <row r="109" spans="1:13" x14ac:dyDescent="0.3">
      <c r="A109" s="105">
        <v>39995</v>
      </c>
      <c r="B109" s="38">
        <v>0.13913740793205445</v>
      </c>
      <c r="C109" s="38">
        <v>0.25950333823447674</v>
      </c>
      <c r="D109" s="38">
        <v>9.4095995633586463E-2</v>
      </c>
      <c r="E109" s="38">
        <v>0.19601541653673901</v>
      </c>
      <c r="F109" s="38">
        <v>0.18217849429967772</v>
      </c>
      <c r="G109" s="38">
        <v>7.0068152534641576E-2</v>
      </c>
      <c r="H109" s="38">
        <v>0.14143592099564206</v>
      </c>
      <c r="I109" s="38">
        <v>8.6591641699968011E-2</v>
      </c>
      <c r="J109" s="38">
        <v>0.14479112005585099</v>
      </c>
      <c r="K109" s="38">
        <v>0.16341927305024845</v>
      </c>
      <c r="L109" s="185">
        <f t="shared" si="21"/>
        <v>0.14772367609728856</v>
      </c>
      <c r="M109" s="187"/>
    </row>
    <row r="110" spans="1:13" x14ac:dyDescent="0.3">
      <c r="A110" s="105">
        <v>40026</v>
      </c>
      <c r="B110" s="38">
        <v>7.9464324203568443E-2</v>
      </c>
      <c r="C110" s="38">
        <v>-2.8949712048498021E-2</v>
      </c>
      <c r="D110" s="38">
        <v>0.10826306486766725</v>
      </c>
      <c r="E110" s="38">
        <v>8.3745954046599888E-2</v>
      </c>
      <c r="F110" s="38">
        <v>8.0717668675759746E-2</v>
      </c>
      <c r="G110" s="38">
        <v>7.5709105444585244E-3</v>
      </c>
      <c r="H110" s="38">
        <v>0.12941959885450233</v>
      </c>
      <c r="I110" s="38">
        <v>6.169708308134017E-2</v>
      </c>
      <c r="J110" s="38">
        <v>-3.1619663374480772E-2</v>
      </c>
      <c r="K110" s="38">
        <v>5.3720769308563641E-2</v>
      </c>
      <c r="L110" s="185">
        <f t="shared" si="21"/>
        <v>5.4402999815948122E-2</v>
      </c>
      <c r="M110" s="188"/>
    </row>
    <row r="111" spans="1:13" x14ac:dyDescent="0.3">
      <c r="A111" s="105">
        <v>40057</v>
      </c>
      <c r="B111" s="38">
        <v>4.6815612420858625E-2</v>
      </c>
      <c r="C111" s="38">
        <v>9.1183015848019272E-2</v>
      </c>
      <c r="D111" s="38">
        <v>0.10073033477205041</v>
      </c>
      <c r="E111" s="38">
        <v>6.3564851034794922E-2</v>
      </c>
      <c r="F111" s="38">
        <v>6.1203256282663265E-2</v>
      </c>
      <c r="G111" s="38">
        <v>8.5684138498367715E-2</v>
      </c>
      <c r="H111" s="38">
        <v>-1.0629025735215299E-2</v>
      </c>
      <c r="I111" s="38">
        <v>6.4164168628712062E-2</v>
      </c>
      <c r="J111" s="38">
        <v>3.3846591567436274E-2</v>
      </c>
      <c r="K111" s="38">
        <v>3.0589334467711778E-2</v>
      </c>
      <c r="L111" s="185">
        <f t="shared" si="21"/>
        <v>5.6715227778539899E-2</v>
      </c>
      <c r="M111" s="189" t="s">
        <v>44</v>
      </c>
    </row>
    <row r="112" spans="1:13" x14ac:dyDescent="0.3">
      <c r="A112" s="105">
        <v>40087</v>
      </c>
      <c r="B112" s="38">
        <v>-2.8603184330120393E-2</v>
      </c>
      <c r="C112" s="38">
        <v>-3.8511737441199637E-2</v>
      </c>
      <c r="D112" s="38">
        <v>-0.12911258601897613</v>
      </c>
      <c r="E112" s="38">
        <v>-0.10195349101744773</v>
      </c>
      <c r="F112" s="38">
        <v>-0.16682944907421457</v>
      </c>
      <c r="G112" s="38">
        <v>-5.4638574979983716E-3</v>
      </c>
      <c r="H112" s="38">
        <v>2.5312461135216572E-2</v>
      </c>
      <c r="I112" s="38">
        <v>0.15585972110396654</v>
      </c>
      <c r="J112" s="38">
        <v>-2.0413287700403078E-2</v>
      </c>
      <c r="K112" s="38">
        <v>2.793538228718485E-2</v>
      </c>
      <c r="L112" s="185">
        <f t="shared" si="21"/>
        <v>-2.8178002855399197E-2</v>
      </c>
      <c r="M112" s="187"/>
    </row>
    <row r="113" spans="1:13" x14ac:dyDescent="0.3">
      <c r="A113" s="105">
        <v>40118</v>
      </c>
      <c r="B113" s="38">
        <v>6.1656187656721387E-2</v>
      </c>
      <c r="C113" s="38">
        <v>1.9346918630203297E-2</v>
      </c>
      <c r="D113" s="38">
        <v>0.21047621516721479</v>
      </c>
      <c r="E113" s="38">
        <v>8.4819481868295354E-2</v>
      </c>
      <c r="F113" s="38">
        <v>-6.8048622086527358E-2</v>
      </c>
      <c r="G113" s="38">
        <v>-2.7957491791863423E-2</v>
      </c>
      <c r="H113" s="38">
        <v>3.7175402735709809E-2</v>
      </c>
      <c r="I113" s="38">
        <v>-3.248016030789283E-2</v>
      </c>
      <c r="J113" s="38">
        <v>1.271284444478434E-2</v>
      </c>
      <c r="K113" s="38">
        <v>-1.8259021642706839E-2</v>
      </c>
      <c r="L113" s="185">
        <f t="shared" si="21"/>
        <v>2.7944175467393854E-2</v>
      </c>
      <c r="M113" s="187"/>
    </row>
    <row r="114" spans="1:13" x14ac:dyDescent="0.3">
      <c r="A114" s="105">
        <v>40148</v>
      </c>
      <c r="B114" s="38">
        <v>-1.6089377459816048E-2</v>
      </c>
      <c r="C114" s="38">
        <v>0.10409250647430714</v>
      </c>
      <c r="D114" s="38">
        <v>-9.4411405111331902E-3</v>
      </c>
      <c r="E114" s="38">
        <v>8.1395481179929619E-2</v>
      </c>
      <c r="F114" s="38">
        <v>0.18212339640676112</v>
      </c>
      <c r="G114" s="38">
        <v>7.5860321069982348E-2</v>
      </c>
      <c r="H114" s="38">
        <v>7.9435115975294374E-2</v>
      </c>
      <c r="I114" s="38">
        <v>4.272619741905706E-2</v>
      </c>
      <c r="J114" s="38">
        <v>8.0626551061357798E-2</v>
      </c>
      <c r="K114" s="38">
        <v>0.13568547048902718</v>
      </c>
      <c r="L114" s="185">
        <f t="shared" si="21"/>
        <v>7.5641452210476759E-2</v>
      </c>
      <c r="M114" s="187"/>
    </row>
    <row r="115" spans="1:13" x14ac:dyDescent="0.3">
      <c r="A115" s="105">
        <v>40179</v>
      </c>
      <c r="B115" s="38">
        <v>1.2770441635076121E-2</v>
      </c>
      <c r="C115" s="38">
        <v>-0.10220255801972485</v>
      </c>
      <c r="D115" s="38">
        <v>-2.2769587789367718E-2</v>
      </c>
      <c r="E115" s="38">
        <v>-6.2662321863073356E-2</v>
      </c>
      <c r="F115" s="38">
        <v>8.164784514807108E-3</v>
      </c>
      <c r="G115" s="38">
        <v>-3.233712445593355E-2</v>
      </c>
      <c r="H115" s="38">
        <v>-1.9871561955297174E-2</v>
      </c>
      <c r="I115" s="38">
        <v>-0.10878050318431186</v>
      </c>
      <c r="J115" s="38">
        <v>8.502935969166606E-3</v>
      </c>
      <c r="K115" s="38">
        <v>8.8034877156124135E-3</v>
      </c>
      <c r="L115" s="185">
        <f t="shared" si="21"/>
        <v>-3.1038200743304628E-2</v>
      </c>
      <c r="M115" s="187"/>
    </row>
    <row r="116" spans="1:13" x14ac:dyDescent="0.3">
      <c r="A116" s="105">
        <v>40210</v>
      </c>
      <c r="B116" s="38">
        <v>-7.236007323393745E-3</v>
      </c>
      <c r="C116" s="38">
        <v>-8.2722507352649091E-2</v>
      </c>
      <c r="D116" s="38">
        <v>-1.4088311167351559E-2</v>
      </c>
      <c r="E116" s="38">
        <v>-5.4984022647022714E-2</v>
      </c>
      <c r="F116" s="38">
        <v>6.7253464732781779E-2</v>
      </c>
      <c r="G116" s="38">
        <v>3.6313161845308556E-2</v>
      </c>
      <c r="H116" s="38">
        <v>-5.6246363798466842E-3</v>
      </c>
      <c r="I116" s="38">
        <v>-0.1538045189385765</v>
      </c>
      <c r="J116" s="38">
        <v>5.2012813443542527E-2</v>
      </c>
      <c r="K116" s="38">
        <v>6.7029031136650466E-3</v>
      </c>
      <c r="L116" s="185">
        <f t="shared" si="21"/>
        <v>-1.561776606735424E-2</v>
      </c>
      <c r="M116" s="187"/>
    </row>
    <row r="117" spans="1:13" x14ac:dyDescent="0.3">
      <c r="A117" s="105">
        <v>40238</v>
      </c>
      <c r="B117" s="38">
        <v>0.18851641475044215</v>
      </c>
      <c r="C117" s="38">
        <v>0.13682327112769804</v>
      </c>
      <c r="D117" s="38">
        <v>8.8210978052877656E-2</v>
      </c>
      <c r="E117" s="38">
        <v>7.5345100600291634E-2</v>
      </c>
      <c r="F117" s="38">
        <v>-1.7155836228618555E-2</v>
      </c>
      <c r="G117" s="38">
        <v>3.8416803094285946E-2</v>
      </c>
      <c r="H117" s="38">
        <v>2.4204265991213034E-2</v>
      </c>
      <c r="I117" s="38">
        <v>0.24708946488294323</v>
      </c>
      <c r="J117" s="38">
        <v>6.7163458209481289E-2</v>
      </c>
      <c r="K117" s="38">
        <v>8.7185959758538503E-2</v>
      </c>
      <c r="L117" s="185">
        <f t="shared" si="21"/>
        <v>9.3579988023915289E-2</v>
      </c>
      <c r="M117" s="187"/>
    </row>
    <row r="118" spans="1:13" x14ac:dyDescent="0.3">
      <c r="A118" s="105">
        <v>40269</v>
      </c>
      <c r="B118" s="38">
        <v>2.5624378365692582E-3</v>
      </c>
      <c r="C118" s="38">
        <v>0.11361356230277185</v>
      </c>
      <c r="D118" s="38">
        <v>0.11515160477806986</v>
      </c>
      <c r="E118" s="38">
        <v>-4.7489335571251491E-2</v>
      </c>
      <c r="F118" s="38">
        <v>-5.8073340670411693E-2</v>
      </c>
      <c r="G118" s="38">
        <v>-4.9329080229938548E-3</v>
      </c>
      <c r="H118" s="38">
        <v>5.779437252232191E-3</v>
      </c>
      <c r="I118" s="38">
        <v>3.2157820316066975E-2</v>
      </c>
      <c r="J118" s="38">
        <v>-2.8242176405075238E-2</v>
      </c>
      <c r="K118" s="38">
        <v>3.4665665871382884E-3</v>
      </c>
      <c r="L118" s="185">
        <f t="shared" si="21"/>
        <v>1.3399366840311618E-2</v>
      </c>
      <c r="M118" s="187"/>
    </row>
    <row r="119" spans="1:13" x14ac:dyDescent="0.3">
      <c r="A119" s="105">
        <v>40299</v>
      </c>
      <c r="B119" s="38">
        <v>-4.3046543681535404E-3</v>
      </c>
      <c r="C119" s="38">
        <v>5.6292700755669153E-2</v>
      </c>
      <c r="D119" s="38">
        <v>-7.3369564153031031E-2</v>
      </c>
      <c r="E119" s="38">
        <v>2.5271117776987772E-2</v>
      </c>
      <c r="F119" s="38">
        <v>0.16108342627514149</v>
      </c>
      <c r="G119" s="38">
        <v>-5.3177119535722142E-2</v>
      </c>
      <c r="H119" s="38">
        <v>-6.1357112608150764E-3</v>
      </c>
      <c r="I119" s="38">
        <v>-4.3352865864709086E-2</v>
      </c>
      <c r="J119" s="38">
        <v>1.1211423306759746E-2</v>
      </c>
      <c r="K119" s="38">
        <v>-7.1395138152562853E-3</v>
      </c>
      <c r="L119" s="185">
        <f t="shared" ref="L119:L150" si="22">SUMPRODUCT(B119:K119,B$76:K$76)</f>
        <v>6.6379239116871004E-3</v>
      </c>
      <c r="M119" s="187"/>
    </row>
    <row r="120" spans="1:13" x14ac:dyDescent="0.3">
      <c r="A120" s="105">
        <v>40330</v>
      </c>
      <c r="B120" s="38">
        <v>0</v>
      </c>
      <c r="C120" s="38">
        <v>2.2438999347171036E-2</v>
      </c>
      <c r="D120" s="38">
        <v>-1.737924538681343E-2</v>
      </c>
      <c r="E120" s="38">
        <v>-9.0760857267217637E-3</v>
      </c>
      <c r="F120" s="38">
        <v>3.5604681996296454E-2</v>
      </c>
      <c r="G120" s="38">
        <v>8.1169979175417184E-2</v>
      </c>
      <c r="H120" s="38">
        <v>6.0232878285879865E-2</v>
      </c>
      <c r="I120" s="38">
        <v>-4.5938799871260504E-2</v>
      </c>
      <c r="J120" s="38">
        <v>7.08608710950345E-2</v>
      </c>
      <c r="K120" s="38">
        <v>5.7594895025513848E-2</v>
      </c>
      <c r="L120" s="185">
        <f t="shared" si="22"/>
        <v>2.5550817394051718E-2</v>
      </c>
      <c r="M120" s="187"/>
    </row>
    <row r="121" spans="1:13" x14ac:dyDescent="0.3">
      <c r="A121" s="105">
        <v>40360</v>
      </c>
      <c r="B121" s="38">
        <v>1.0402522198520678E-2</v>
      </c>
      <c r="C121" s="38">
        <v>-1.3000987947180116E-2</v>
      </c>
      <c r="D121" s="38">
        <v>4.2257045608898321E-2</v>
      </c>
      <c r="E121" s="38">
        <v>0.10949229258982832</v>
      </c>
      <c r="F121" s="38">
        <v>7.7652657379823228E-2</v>
      </c>
      <c r="G121" s="38">
        <v>-2.6244027960075089E-2</v>
      </c>
      <c r="H121" s="38">
        <v>-5.5575342822509078E-3</v>
      </c>
      <c r="I121" s="38">
        <v>0.15443396347269844</v>
      </c>
      <c r="J121" s="38">
        <v>-2.0008058739678529E-2</v>
      </c>
      <c r="K121" s="38">
        <v>4.2422912061995444E-2</v>
      </c>
      <c r="L121" s="185">
        <f t="shared" si="22"/>
        <v>3.7185078438257989E-2</v>
      </c>
      <c r="M121" s="187"/>
    </row>
    <row r="122" spans="1:13" x14ac:dyDescent="0.3">
      <c r="A122" s="105">
        <v>40391</v>
      </c>
      <c r="B122" s="38">
        <v>-4.0245964938399027E-2</v>
      </c>
      <c r="C122" s="38">
        <v>-7.287007336453824E-2</v>
      </c>
      <c r="D122" s="38">
        <v>-3.3565591896425787E-2</v>
      </c>
      <c r="E122" s="38">
        <v>-3.1519889118680908E-2</v>
      </c>
      <c r="F122" s="38">
        <v>-4.4829486875979395E-2</v>
      </c>
      <c r="G122" s="38">
        <v>-1.4753918455807261E-2</v>
      </c>
      <c r="H122" s="38">
        <v>-2.5087041443679878E-2</v>
      </c>
      <c r="I122" s="38">
        <v>-5.9511898002501715E-2</v>
      </c>
      <c r="J122" s="38">
        <v>-2.1876189854658427E-3</v>
      </c>
      <c r="K122" s="38">
        <v>-1.9760879526198736E-2</v>
      </c>
      <c r="L122" s="185">
        <f t="shared" si="22"/>
        <v>-3.4433236260767677E-2</v>
      </c>
      <c r="M122" s="188"/>
    </row>
    <row r="123" spans="1:13" x14ac:dyDescent="0.3">
      <c r="A123" s="105">
        <v>40422</v>
      </c>
      <c r="B123" s="38">
        <v>7.8712865856722769E-2</v>
      </c>
      <c r="C123" s="38">
        <v>0.21115754281389709</v>
      </c>
      <c r="D123" s="38">
        <v>0.13058588896990628</v>
      </c>
      <c r="E123" s="38">
        <v>3.0995715999614405E-2</v>
      </c>
      <c r="F123" s="38">
        <v>5.3555920169720536E-2</v>
      </c>
      <c r="G123" s="38">
        <v>3.4665825653094756E-2</v>
      </c>
      <c r="H123" s="38">
        <v>5.0700722252996357E-2</v>
      </c>
      <c r="I123" s="38">
        <v>0.22444554277616005</v>
      </c>
      <c r="J123" s="38">
        <v>5.3763671815616886E-2</v>
      </c>
      <c r="K123" s="38">
        <v>0.17249653241106874</v>
      </c>
      <c r="L123" s="185">
        <f t="shared" si="22"/>
        <v>0.1041080228718798</v>
      </c>
      <c r="M123" s="187" t="s">
        <v>45</v>
      </c>
    </row>
    <row r="124" spans="1:13" x14ac:dyDescent="0.3">
      <c r="A124" s="105">
        <v>40452</v>
      </c>
      <c r="B124" s="38">
        <v>6.0054053254819918E-2</v>
      </c>
      <c r="C124" s="38">
        <v>2.0878065960250516E-2</v>
      </c>
      <c r="D124" s="38">
        <v>3.2151622737960454E-2</v>
      </c>
      <c r="E124" s="38">
        <v>7.1400830556346056E-3</v>
      </c>
      <c r="F124" s="38">
        <v>3.2249236774499139E-2</v>
      </c>
      <c r="G124" s="38">
        <v>3.6466978230186874E-2</v>
      </c>
      <c r="H124" s="38">
        <v>2.2793226230200598E-2</v>
      </c>
      <c r="I124" s="38">
        <v>7.4204956454890753E-2</v>
      </c>
      <c r="J124" s="38">
        <v>-4.9336356993529437E-2</v>
      </c>
      <c r="K124" s="38">
        <v>4.6468749688629178E-2</v>
      </c>
      <c r="L124" s="185">
        <f t="shared" si="22"/>
        <v>2.8307061539354261E-2</v>
      </c>
      <c r="M124" s="187"/>
    </row>
    <row r="125" spans="1:13" x14ac:dyDescent="0.3">
      <c r="A125" s="105">
        <v>40483</v>
      </c>
      <c r="B125" s="38">
        <v>2.6925010087560482E-2</v>
      </c>
      <c r="C125" s="38">
        <v>5.1444194703153236E-2</v>
      </c>
      <c r="D125" s="38">
        <v>3.1790001263915652E-2</v>
      </c>
      <c r="E125" s="38">
        <v>-7.8731259772151424E-2</v>
      </c>
      <c r="F125" s="38">
        <v>-8.6047057456512158E-2</v>
      </c>
      <c r="G125" s="38">
        <v>-7.6963089308968351E-3</v>
      </c>
      <c r="H125" s="38">
        <v>-2.8805025922686339E-2</v>
      </c>
      <c r="I125" s="38">
        <v>4.8519879056633679E-2</v>
      </c>
      <c r="J125" s="38">
        <v>3.2304137154280017E-3</v>
      </c>
      <c r="K125" s="38">
        <v>3.7744095920727055E-2</v>
      </c>
      <c r="L125" s="185">
        <f t="shared" si="22"/>
        <v>-1.6260573348286485E-4</v>
      </c>
      <c r="M125" s="187"/>
    </row>
    <row r="126" spans="1:13" x14ac:dyDescent="0.3">
      <c r="A126" s="105">
        <v>40513</v>
      </c>
      <c r="B126" s="38">
        <v>9.9774609487789823E-2</v>
      </c>
      <c r="C126" s="38">
        <v>1.7245006794495487E-2</v>
      </c>
      <c r="D126" s="38">
        <v>1.0959423245375311E-2</v>
      </c>
      <c r="E126" s="38">
        <v>2.8756522490266449E-2</v>
      </c>
      <c r="F126" s="38">
        <v>1.0428781545209239E-2</v>
      </c>
      <c r="G126" s="38">
        <v>4.1994337167336755E-2</v>
      </c>
      <c r="H126" s="38">
        <v>1.4036527894622111E-2</v>
      </c>
      <c r="I126" s="38">
        <v>0.21019602959622463</v>
      </c>
      <c r="J126" s="38">
        <v>8.3126035690988132E-4</v>
      </c>
      <c r="K126" s="38">
        <v>5.9676577850498229E-2</v>
      </c>
      <c r="L126" s="185">
        <f t="shared" si="22"/>
        <v>4.9389907642872793E-2</v>
      </c>
      <c r="M126" s="187"/>
    </row>
    <row r="127" spans="1:13" x14ac:dyDescent="0.3">
      <c r="A127" s="105">
        <v>40544</v>
      </c>
      <c r="B127" s="38">
        <v>1.0032481455653724E-2</v>
      </c>
      <c r="C127" s="38">
        <v>5.3025596302815788E-2</v>
      </c>
      <c r="D127" s="38">
        <v>-6.954373257719608E-2</v>
      </c>
      <c r="E127" s="38">
        <v>5.4331004428607013E-2</v>
      </c>
      <c r="F127" s="38">
        <v>0.20699525476134245</v>
      </c>
      <c r="G127" s="38">
        <v>-6.4440484044876775E-2</v>
      </c>
      <c r="H127" s="38">
        <v>2.0702835272815592E-2</v>
      </c>
      <c r="I127" s="38">
        <v>0.10264430403212373</v>
      </c>
      <c r="J127" s="38">
        <v>1.3492390878971812E-2</v>
      </c>
      <c r="K127" s="38">
        <v>-7.3517535611825918E-2</v>
      </c>
      <c r="L127" s="185">
        <f t="shared" si="22"/>
        <v>2.537221148984314E-2</v>
      </c>
      <c r="M127" s="187"/>
    </row>
    <row r="128" spans="1:13" x14ac:dyDescent="0.3">
      <c r="A128" s="105">
        <v>40575</v>
      </c>
      <c r="B128" s="38">
        <v>7.4269401807648683E-2</v>
      </c>
      <c r="C128" s="38">
        <v>-4.4365353655067004E-2</v>
      </c>
      <c r="D128" s="38">
        <v>2.2202572384073853E-2</v>
      </c>
      <c r="E128" s="38">
        <v>-7.4682530569824138E-3</v>
      </c>
      <c r="F128" s="38">
        <v>-4.2756716860520554E-3</v>
      </c>
      <c r="G128" s="38">
        <v>3.2734760100354622E-2</v>
      </c>
      <c r="H128" s="38">
        <v>-6.6036207371193067E-3</v>
      </c>
      <c r="I128" s="38">
        <v>-5.1480676758682217E-2</v>
      </c>
      <c r="J128" s="38">
        <v>5.990768944218014E-2</v>
      </c>
      <c r="K128" s="38">
        <v>1.7535627919177913E-3</v>
      </c>
      <c r="L128" s="185">
        <f t="shared" si="22"/>
        <v>7.6674410632272087E-3</v>
      </c>
      <c r="M128" s="187"/>
    </row>
    <row r="129" spans="1:13" x14ac:dyDescent="0.3">
      <c r="A129" s="105">
        <v>40603</v>
      </c>
      <c r="B129" s="38">
        <v>-9.017271751338032E-3</v>
      </c>
      <c r="C129" s="38">
        <v>-2.3506334962583145E-2</v>
      </c>
      <c r="D129" s="38">
        <v>-4.3978406703093574E-2</v>
      </c>
      <c r="E129" s="38">
        <v>-4.2889569452194867E-2</v>
      </c>
      <c r="F129" s="38">
        <v>-2.0038039741989987E-2</v>
      </c>
      <c r="G129" s="38">
        <v>1.4637722745934891E-2</v>
      </c>
      <c r="H129" s="38">
        <v>-2.4216641893742626E-2</v>
      </c>
      <c r="I129" s="38">
        <v>-4.9814342493037699E-2</v>
      </c>
      <c r="J129" s="38">
        <v>1.256057923157617E-2</v>
      </c>
      <c r="K129" s="38">
        <v>-2.2319599666841671E-2</v>
      </c>
      <c r="L129" s="185">
        <f t="shared" si="22"/>
        <v>-2.085819046873106E-2</v>
      </c>
      <c r="M129" s="187"/>
    </row>
    <row r="130" spans="1:13" x14ac:dyDescent="0.3">
      <c r="A130" s="105">
        <v>40634</v>
      </c>
      <c r="B130" s="38">
        <v>1.5613633054077775E-2</v>
      </c>
      <c r="C130" s="38">
        <v>4.6940874268848472E-2</v>
      </c>
      <c r="D130" s="38">
        <v>0.13058124927841683</v>
      </c>
      <c r="E130" s="38">
        <v>5.0314504494506689E-2</v>
      </c>
      <c r="F130" s="38">
        <v>1.7040023554527585E-2</v>
      </c>
      <c r="G130" s="38">
        <v>7.289310695739748E-2</v>
      </c>
      <c r="H130" s="38">
        <v>4.1483953982072212E-2</v>
      </c>
      <c r="I130" s="38">
        <v>0.12754306382528019</v>
      </c>
      <c r="J130" s="38">
        <v>7.8625729908126371E-2</v>
      </c>
      <c r="K130" s="38">
        <v>8.5497008292755888E-2</v>
      </c>
      <c r="L130" s="185">
        <f t="shared" si="22"/>
        <v>6.6653314761600954E-2</v>
      </c>
      <c r="M130" s="187"/>
    </row>
    <row r="131" spans="1:13" x14ac:dyDescent="0.3">
      <c r="A131" s="105">
        <v>40664</v>
      </c>
      <c r="B131" s="38">
        <v>-5.3145949572658877E-2</v>
      </c>
      <c r="C131" s="38">
        <v>-2.3767919579615531E-2</v>
      </c>
      <c r="D131" s="38">
        <v>4.2379795968705065E-2</v>
      </c>
      <c r="E131" s="38">
        <v>-2.0583756050955974E-2</v>
      </c>
      <c r="F131" s="38">
        <v>9.5260792469524722E-2</v>
      </c>
      <c r="G131" s="38">
        <v>3.0229392280881659E-2</v>
      </c>
      <c r="H131" s="38">
        <v>4.2893667947007282E-2</v>
      </c>
      <c r="I131" s="38">
        <v>4.7040032414569999E-2</v>
      </c>
      <c r="J131" s="38">
        <v>-4.4230665524830348E-3</v>
      </c>
      <c r="K131" s="38">
        <v>-2.8866287609887564E-3</v>
      </c>
      <c r="L131" s="185">
        <f t="shared" si="22"/>
        <v>1.5299636056398655E-2</v>
      </c>
      <c r="M131" s="187"/>
    </row>
    <row r="132" spans="1:13" x14ac:dyDescent="0.3">
      <c r="A132" s="105">
        <v>40695</v>
      </c>
      <c r="B132" s="38">
        <v>1.8279643666203493E-2</v>
      </c>
      <c r="C132" s="38">
        <v>5.6918754965216159E-2</v>
      </c>
      <c r="D132" s="38">
        <v>6.0124503086126865E-2</v>
      </c>
      <c r="E132" s="38">
        <v>6.3751937984496188E-2</v>
      </c>
      <c r="F132" s="38">
        <v>8.7411937902155505E-3</v>
      </c>
      <c r="G132" s="38">
        <v>3.6992753878854978E-2</v>
      </c>
      <c r="H132" s="38">
        <v>2.4362517703960123E-2</v>
      </c>
      <c r="I132" s="38">
        <v>2.5050841159663811E-2</v>
      </c>
      <c r="J132" s="38">
        <v>8.7477011590802196E-3</v>
      </c>
      <c r="K132" s="38">
        <v>3.8544389671741341E-2</v>
      </c>
      <c r="L132" s="185">
        <f t="shared" si="22"/>
        <v>3.415142370655587E-2</v>
      </c>
      <c r="M132" s="187"/>
    </row>
    <row r="133" spans="1:13" x14ac:dyDescent="0.3">
      <c r="A133" s="105">
        <v>40725</v>
      </c>
      <c r="B133" s="38">
        <v>-5.6177307755885884E-2</v>
      </c>
      <c r="C133" s="38">
        <v>-2.389210631194481E-2</v>
      </c>
      <c r="D133" s="38">
        <v>-5.3199392344782361E-2</v>
      </c>
      <c r="E133" s="38">
        <v>-7.0188905626463904E-2</v>
      </c>
      <c r="F133" s="38">
        <v>6.9709078236129068E-2</v>
      </c>
      <c r="G133" s="38">
        <v>-3.2070128591270293E-2</v>
      </c>
      <c r="H133" s="38">
        <v>-6.1969851084106242E-2</v>
      </c>
      <c r="I133" s="38">
        <v>-8.7846880451771692E-2</v>
      </c>
      <c r="J133" s="38">
        <v>-3.5767349971016965E-4</v>
      </c>
      <c r="K133" s="38">
        <v>3.1023271346289124E-2</v>
      </c>
      <c r="L133" s="185">
        <f t="shared" si="22"/>
        <v>-2.849698960835171E-2</v>
      </c>
      <c r="M133" s="187"/>
    </row>
    <row r="134" spans="1:13" x14ac:dyDescent="0.3">
      <c r="A134" s="105">
        <v>40756</v>
      </c>
      <c r="B134" s="38">
        <v>-0.19579341428615948</v>
      </c>
      <c r="C134" s="38">
        <v>-0.25641540336034269</v>
      </c>
      <c r="D134" s="38">
        <v>-6.3815185180300882E-2</v>
      </c>
      <c r="E134" s="38">
        <v>-0.13514606403193477</v>
      </c>
      <c r="F134" s="38">
        <v>-8.5124197670329305E-2</v>
      </c>
      <c r="G134" s="38">
        <v>-5.6224945549209274E-2</v>
      </c>
      <c r="H134" s="38">
        <v>-9.7845565368444312E-2</v>
      </c>
      <c r="I134" s="38">
        <v>-0.37262860694486805</v>
      </c>
      <c r="J134" s="38">
        <v>-4.5251341500326475E-2</v>
      </c>
      <c r="K134" s="38">
        <v>-7.8155491389811357E-2</v>
      </c>
      <c r="L134" s="185">
        <f t="shared" si="22"/>
        <v>-0.13864002152817265</v>
      </c>
      <c r="M134" s="188"/>
    </row>
    <row r="135" spans="1:13" x14ac:dyDescent="0.3">
      <c r="A135" s="105">
        <v>40787</v>
      </c>
      <c r="B135" s="38">
        <v>-5.2309461472993715E-2</v>
      </c>
      <c r="C135" s="38">
        <v>-0.10724700041072513</v>
      </c>
      <c r="D135" s="38">
        <v>-5.5893722176540171E-2</v>
      </c>
      <c r="E135" s="38">
        <v>-9.6668290531522733E-2</v>
      </c>
      <c r="F135" s="38">
        <v>-4.2231304979928462E-2</v>
      </c>
      <c r="G135" s="38">
        <v>-1.7021088848103594E-2</v>
      </c>
      <c r="H135" s="38">
        <v>-3.1798266434385165E-2</v>
      </c>
      <c r="I135" s="38">
        <v>-5.4939762061426783E-2</v>
      </c>
      <c r="J135" s="38">
        <v>1.142762037709121E-2</v>
      </c>
      <c r="K135" s="38">
        <v>-0.15515052908342175</v>
      </c>
      <c r="L135" s="185">
        <f t="shared" si="22"/>
        <v>-6.0183180562195626E-2</v>
      </c>
      <c r="M135" s="187" t="s">
        <v>46</v>
      </c>
    </row>
    <row r="136" spans="1:13" x14ac:dyDescent="0.3">
      <c r="A136" s="105">
        <v>40817</v>
      </c>
      <c r="B136" s="38">
        <v>0.11890811190405159</v>
      </c>
      <c r="C136" s="38">
        <v>0.10020817592343038</v>
      </c>
      <c r="D136" s="38">
        <v>0.11764079874006748</v>
      </c>
      <c r="E136" s="38">
        <v>0.14389599772029515</v>
      </c>
      <c r="F136" s="38">
        <v>7.7816649463767398E-3</v>
      </c>
      <c r="G136" s="38">
        <v>8.8744685897579625E-2</v>
      </c>
      <c r="H136" s="38">
        <v>8.7626083507025512E-2</v>
      </c>
      <c r="I136" s="38">
        <v>8.4513565575502936E-2</v>
      </c>
      <c r="J136" s="38">
        <v>-2.9449863832621628E-2</v>
      </c>
      <c r="K136" s="38">
        <v>0.20672358831315785</v>
      </c>
      <c r="L136" s="185">
        <f t="shared" si="22"/>
        <v>9.2659280869486563E-2</v>
      </c>
      <c r="M136" s="187"/>
    </row>
    <row r="137" spans="1:13" x14ac:dyDescent="0.3">
      <c r="A137" s="105">
        <v>40848</v>
      </c>
      <c r="B137" s="38">
        <v>-1.6137560393359739E-2</v>
      </c>
      <c r="C137" s="38">
        <v>-9.1621844639085695E-2</v>
      </c>
      <c r="D137" s="38">
        <v>2.15009237749457E-2</v>
      </c>
      <c r="E137" s="38">
        <v>1.8619697788207407E-2</v>
      </c>
      <c r="F137" s="38">
        <v>3.8605257408459916E-2</v>
      </c>
      <c r="G137" s="38">
        <v>-2.4950545604561034E-2</v>
      </c>
      <c r="H137" s="38">
        <v>6.3901075013378158E-3</v>
      </c>
      <c r="I137" s="38">
        <v>-0.1387387547905414</v>
      </c>
      <c r="J137" s="38">
        <v>1.3549574660685614E-2</v>
      </c>
      <c r="K137" s="38">
        <v>-3.035341801155747E-2</v>
      </c>
      <c r="L137" s="185">
        <f t="shared" si="22"/>
        <v>-2.031365623054689E-2</v>
      </c>
      <c r="M137" s="187"/>
    </row>
    <row r="138" spans="1:13" x14ac:dyDescent="0.3">
      <c r="A138" s="105">
        <v>40878</v>
      </c>
      <c r="B138" s="38">
        <v>-1.4002048033798901E-2</v>
      </c>
      <c r="C138" s="38">
        <v>9.2236150851299457E-3</v>
      </c>
      <c r="D138" s="38">
        <v>-3.8270137764488364E-2</v>
      </c>
      <c r="E138" s="38">
        <v>5.9295473510694585E-2</v>
      </c>
      <c r="F138" s="38">
        <v>8.8082949253376702E-2</v>
      </c>
      <c r="G138" s="38">
        <v>-9.6848390665298587E-3</v>
      </c>
      <c r="H138" s="38">
        <v>4.731248460261241E-3</v>
      </c>
      <c r="I138" s="38">
        <v>-7.1652441728611169E-2</v>
      </c>
      <c r="J138" s="38">
        <v>2.7113562537096875E-2</v>
      </c>
      <c r="K138" s="38">
        <v>-5.5017869156339681E-2</v>
      </c>
      <c r="L138" s="185">
        <f t="shared" si="22"/>
        <v>-1.8048690320862648E-5</v>
      </c>
      <c r="M138" s="187"/>
    </row>
    <row r="139" spans="1:13" x14ac:dyDescent="0.3">
      <c r="A139" s="105">
        <v>40909</v>
      </c>
      <c r="B139" s="38">
        <v>-2.434386797772764E-2</v>
      </c>
      <c r="C139" s="38">
        <v>0.24543050539824876</v>
      </c>
      <c r="D139" s="38">
        <v>9.590136766733072E-2</v>
      </c>
      <c r="E139" s="38">
        <v>6.9023491767365441E-2</v>
      </c>
      <c r="F139" s="38">
        <v>6.335399170216803E-2</v>
      </c>
      <c r="G139" s="38">
        <v>-2.851558426940478E-2</v>
      </c>
      <c r="H139" s="38">
        <v>7.55881278951846E-3</v>
      </c>
      <c r="I139" s="38">
        <v>0.29183046293788006</v>
      </c>
      <c r="J139" s="38">
        <v>2.658098564714376E-2</v>
      </c>
      <c r="K139" s="38">
        <v>0.12979876158275921</v>
      </c>
      <c r="L139" s="185">
        <f t="shared" si="22"/>
        <v>8.7661892724528193E-2</v>
      </c>
      <c r="M139" s="187"/>
    </row>
    <row r="140" spans="1:13" x14ac:dyDescent="0.3">
      <c r="A140" s="105">
        <v>40940</v>
      </c>
      <c r="B140" s="38">
        <v>8.0946123385521124E-2</v>
      </c>
      <c r="C140" s="38">
        <v>7.4564961642450786E-2</v>
      </c>
      <c r="D140" s="38">
        <v>7.0806190475418432E-2</v>
      </c>
      <c r="E140" s="38">
        <v>3.8189246071405489E-2</v>
      </c>
      <c r="F140" s="38">
        <v>6.1721148438537848E-2</v>
      </c>
      <c r="G140" s="38">
        <v>7.6189758676938002E-2</v>
      </c>
      <c r="H140" s="38">
        <v>5.2883739917379616E-2</v>
      </c>
      <c r="I140" s="38">
        <v>-5.3205206992394768E-2</v>
      </c>
      <c r="J140" s="38">
        <v>6.714289793961771E-2</v>
      </c>
      <c r="K140" s="38">
        <v>2.1845119605002246E-2</v>
      </c>
      <c r="L140" s="185">
        <f t="shared" si="22"/>
        <v>4.9108397915987645E-2</v>
      </c>
      <c r="M140" s="187"/>
    </row>
    <row r="141" spans="1:13" x14ac:dyDescent="0.3">
      <c r="A141" s="105">
        <v>40969</v>
      </c>
      <c r="B141" s="38">
        <v>9.751489126778182E-3</v>
      </c>
      <c r="C141" s="38">
        <v>-4.0754373551021026E-3</v>
      </c>
      <c r="D141" s="38">
        <v>-7.4600863855038982E-3</v>
      </c>
      <c r="E141" s="38">
        <v>9.4804541493912015E-2</v>
      </c>
      <c r="F141" s="38">
        <v>0.12616893558069553</v>
      </c>
      <c r="G141" s="38">
        <v>2.993287815041026E-2</v>
      </c>
      <c r="H141" s="38">
        <v>8.0364511071511172E-2</v>
      </c>
      <c r="I141" s="38">
        <v>1.5200877275889894E-2</v>
      </c>
      <c r="J141" s="38">
        <v>0.11830669312732035</v>
      </c>
      <c r="K141" s="38">
        <v>2.0189763048358306E-2</v>
      </c>
      <c r="L141" s="185">
        <f t="shared" si="22"/>
        <v>4.8318416513426971E-2</v>
      </c>
      <c r="M141" s="187"/>
    </row>
    <row r="142" spans="1:13" x14ac:dyDescent="0.3">
      <c r="A142" s="105">
        <v>41000</v>
      </c>
      <c r="B142" s="38">
        <v>-7.4348347576110307E-2</v>
      </c>
      <c r="C142" s="38">
        <v>-7.6199852695247247E-2</v>
      </c>
      <c r="D142" s="38">
        <v>7.6187227743152772E-2</v>
      </c>
      <c r="E142" s="38">
        <v>-2.3207501603793278E-2</v>
      </c>
      <c r="F142" s="38">
        <v>-2.8659818396354533E-2</v>
      </c>
      <c r="G142" s="38">
        <v>1.6252418609852094E-2</v>
      </c>
      <c r="H142" s="38">
        <v>-1.729904022214801E-2</v>
      </c>
      <c r="I142" s="38">
        <v>-0.17241414121020013</v>
      </c>
      <c r="J142" s="38">
        <v>-4.3394697576147057E-3</v>
      </c>
      <c r="K142" s="38">
        <v>-2.8715493009757551E-2</v>
      </c>
      <c r="L142" s="185">
        <f t="shared" si="22"/>
        <v>-3.3274401811822091E-2</v>
      </c>
      <c r="M142" s="187"/>
    </row>
    <row r="143" spans="1:13" x14ac:dyDescent="0.3">
      <c r="A143" s="105">
        <v>41030</v>
      </c>
      <c r="B143" s="38">
        <v>-4.9449869973480706E-2</v>
      </c>
      <c r="C143" s="38">
        <v>-5.7408677960850502E-2</v>
      </c>
      <c r="D143" s="38">
        <v>-4.4603195669463587E-2</v>
      </c>
      <c r="E143" s="38">
        <v>-5.5319046046000089E-2</v>
      </c>
      <c r="F143" s="38">
        <v>-9.2372043727283137E-2</v>
      </c>
      <c r="G143" s="38">
        <v>-2.370655055577979E-2</v>
      </c>
      <c r="H143" s="38">
        <v>2.223583174850613E-2</v>
      </c>
      <c r="I143" s="38">
        <v>4.1666497246584895E-2</v>
      </c>
      <c r="J143" s="38">
        <v>3.817254000778221E-2</v>
      </c>
      <c r="K143" s="38">
        <v>-3.1787331266645735E-2</v>
      </c>
      <c r="L143" s="185">
        <f t="shared" si="22"/>
        <v>-2.5257184619663028E-2</v>
      </c>
      <c r="M143" s="187"/>
    </row>
    <row r="144" spans="1:13" x14ac:dyDescent="0.3">
      <c r="A144" s="105">
        <v>41061</v>
      </c>
      <c r="B144" s="38">
        <v>-5.5630181997167712E-3</v>
      </c>
      <c r="C144" s="38">
        <v>-5.5703851967069583E-2</v>
      </c>
      <c r="D144" s="38">
        <v>-4.6476136159076968E-2</v>
      </c>
      <c r="E144" s="38">
        <v>9.9728138683859366E-2</v>
      </c>
      <c r="F144" s="38">
        <v>3.2138805165089587E-2</v>
      </c>
      <c r="G144" s="38">
        <v>-3.0776502205017833E-2</v>
      </c>
      <c r="H144" s="38">
        <v>1.4518353558732402E-2</v>
      </c>
      <c r="I144" s="38">
        <v>4.4210353742682611E-2</v>
      </c>
      <c r="J144" s="38">
        <v>7.4476278136448013E-2</v>
      </c>
      <c r="K144" s="38">
        <v>3.7687195450318693E-3</v>
      </c>
      <c r="L144" s="185">
        <f t="shared" si="22"/>
        <v>1.303211403009627E-2</v>
      </c>
      <c r="M144" s="187"/>
    </row>
    <row r="145" spans="1:13" x14ac:dyDescent="0.3">
      <c r="A145" s="105">
        <v>41091</v>
      </c>
      <c r="B145" s="38">
        <v>4.4753541940653889E-2</v>
      </c>
      <c r="C145" s="38">
        <v>0.15178939497071203</v>
      </c>
      <c r="D145" s="38">
        <v>8.235923887910214E-2</v>
      </c>
      <c r="E145" s="38">
        <v>5.021535799623749E-2</v>
      </c>
      <c r="F145" s="38">
        <v>8.3594159747897176E-2</v>
      </c>
      <c r="G145" s="38">
        <v>9.4868698492634341E-3</v>
      </c>
      <c r="H145" s="38">
        <v>5.832610737173867E-2</v>
      </c>
      <c r="I145" s="38">
        <v>8.0651090113652828E-3</v>
      </c>
      <c r="J145" s="38">
        <v>-3.356078476773372E-2</v>
      </c>
      <c r="K145" s="38">
        <v>2.2528343857503536E-2</v>
      </c>
      <c r="L145" s="185">
        <f t="shared" si="22"/>
        <v>4.7755733885673994E-2</v>
      </c>
      <c r="M145" s="187"/>
    </row>
    <row r="146" spans="1:13" x14ac:dyDescent="0.3">
      <c r="A146" s="105">
        <v>41122</v>
      </c>
      <c r="B146" s="38">
        <v>9.1461742529169845E-2</v>
      </c>
      <c r="C146" s="38">
        <v>-4.2004421370608884E-2</v>
      </c>
      <c r="D146" s="38">
        <v>1.8000327901716552E-2</v>
      </c>
      <c r="E146" s="38">
        <v>5.4986380357527717E-2</v>
      </c>
      <c r="F146" s="38">
        <v>3.6227111616873683E-2</v>
      </c>
      <c r="G146" s="38">
        <v>1.4149505345220318E-3</v>
      </c>
      <c r="H146" s="38">
        <v>1.2291381657104992E-3</v>
      </c>
      <c r="I146" s="38">
        <v>8.299964091626312E-2</v>
      </c>
      <c r="J146" s="38">
        <v>-2.0468677501731414E-2</v>
      </c>
      <c r="K146" s="38">
        <v>5.9159398823874082E-2</v>
      </c>
      <c r="L146" s="185">
        <f t="shared" si="22"/>
        <v>2.8300559197331723E-2</v>
      </c>
      <c r="M146" s="188"/>
    </row>
    <row r="147" spans="1:13" x14ac:dyDescent="0.3">
      <c r="A147" s="105">
        <v>41153</v>
      </c>
      <c r="B147" s="38">
        <v>2.9037228741130416E-2</v>
      </c>
      <c r="C147" s="38">
        <v>-3.4230894785747611E-2</v>
      </c>
      <c r="D147" s="38">
        <v>2.6201536648574622E-2</v>
      </c>
      <c r="E147" s="38">
        <v>-1.5862655492667438E-2</v>
      </c>
      <c r="F147" s="38">
        <v>-0.18651066522233981</v>
      </c>
      <c r="G147" s="38">
        <v>-3.3097941817140882E-2</v>
      </c>
      <c r="H147" s="38">
        <v>-1.5142244378427299E-2</v>
      </c>
      <c r="I147" s="38">
        <v>-4.1551080550658842E-2</v>
      </c>
      <c r="J147" s="38">
        <v>5.0151517182195404E-2</v>
      </c>
      <c r="K147" s="38">
        <v>-9.8613401244861149E-2</v>
      </c>
      <c r="L147" s="185">
        <f t="shared" si="22"/>
        <v>-3.1961860091994254E-2</v>
      </c>
      <c r="M147" s="187" t="s">
        <v>47</v>
      </c>
    </row>
    <row r="148" spans="1:13" x14ac:dyDescent="0.3">
      <c r="A148" s="105">
        <v>41183</v>
      </c>
      <c r="B148" s="38">
        <v>-9.0184126850268299E-4</v>
      </c>
      <c r="C148" s="38">
        <v>-4.3541668126417576E-2</v>
      </c>
      <c r="D148" s="38">
        <v>2.9605318697518593E-2</v>
      </c>
      <c r="E148" s="38">
        <v>6.2500588902556107E-3</v>
      </c>
      <c r="F148" s="38">
        <v>0.11129147501536975</v>
      </c>
      <c r="G148" s="38">
        <v>-1.012332136722288E-2</v>
      </c>
      <c r="H148" s="38">
        <v>2.0881063613781472E-2</v>
      </c>
      <c r="I148" s="38">
        <v>-9.4411937902614623E-2</v>
      </c>
      <c r="J148" s="38">
        <v>-4.5560623436737037E-2</v>
      </c>
      <c r="K148" s="38">
        <v>7.1794959791729618E-2</v>
      </c>
      <c r="L148" s="185">
        <f t="shared" si="22"/>
        <v>4.528348390716027E-3</v>
      </c>
      <c r="M148" s="187"/>
    </row>
    <row r="149" spans="1:13" x14ac:dyDescent="0.3">
      <c r="A149" s="105">
        <v>41214</v>
      </c>
      <c r="B149" s="38">
        <v>2.269779813219119E-2</v>
      </c>
      <c r="C149" s="38">
        <v>5.4267986669971943E-2</v>
      </c>
      <c r="D149" s="38">
        <v>2.8753919581167801E-2</v>
      </c>
      <c r="E149" s="38">
        <v>4.3478190245532455E-2</v>
      </c>
      <c r="F149" s="38">
        <v>-5.5454412113629906E-2</v>
      </c>
      <c r="G149" s="38">
        <v>2.8466042829557333E-2</v>
      </c>
      <c r="H149" s="38">
        <v>6.1870316476050999E-2</v>
      </c>
      <c r="I149" s="38">
        <v>-5.3191902043950759E-2</v>
      </c>
      <c r="J149" s="38">
        <v>6.7577106234319617E-2</v>
      </c>
      <c r="K149" s="38">
        <v>7.5757610979590981E-2</v>
      </c>
      <c r="L149" s="185">
        <f t="shared" si="22"/>
        <v>2.742226569908017E-2</v>
      </c>
      <c r="M149" s="187"/>
    </row>
    <row r="150" spans="1:13" x14ac:dyDescent="0.3">
      <c r="A150" s="105">
        <v>41244</v>
      </c>
      <c r="B150" s="38">
        <v>3.657005528710934E-2</v>
      </c>
      <c r="C150" s="38">
        <v>8.7941076138468938E-2</v>
      </c>
      <c r="D150" s="38">
        <v>-4.2886382221447115E-3</v>
      </c>
      <c r="E150" s="38">
        <v>4.0100315573939734E-2</v>
      </c>
      <c r="F150" s="38">
        <v>0.13943619830958054</v>
      </c>
      <c r="G150" s="38">
        <v>2.3167521921804504E-2</v>
      </c>
      <c r="H150" s="38">
        <v>5.2708691971213384E-3</v>
      </c>
      <c r="I150" s="38">
        <v>6.4606472383137506E-2</v>
      </c>
      <c r="J150" s="38">
        <v>2.3838439935494241E-2</v>
      </c>
      <c r="K150" s="38">
        <v>3.7442404261231577E-2</v>
      </c>
      <c r="L150" s="185">
        <f t="shared" si="22"/>
        <v>4.5408471478574311E-2</v>
      </c>
      <c r="M150" s="187"/>
    </row>
    <row r="151" spans="1:13" x14ac:dyDescent="0.3">
      <c r="A151" s="105">
        <v>41275</v>
      </c>
      <c r="B151" s="38">
        <v>-1.654500832512815E-2</v>
      </c>
      <c r="C151" s="38">
        <v>3.7632851275763657E-2</v>
      </c>
      <c r="D151" s="38">
        <v>1.6634383280360633E-2</v>
      </c>
      <c r="E151" s="38">
        <v>4.1867343178272093E-2</v>
      </c>
      <c r="F151" s="38">
        <v>0.17305074555074557</v>
      </c>
      <c r="G151" s="38">
        <v>2.2743365764026597E-2</v>
      </c>
      <c r="H151" s="38">
        <v>4.2898014158766824E-2</v>
      </c>
      <c r="I151" s="38">
        <v>0.18733501145746972</v>
      </c>
      <c r="J151" s="38">
        <v>-1.2233561877365915E-2</v>
      </c>
      <c r="K151" s="38">
        <v>3.6065610546154417E-4</v>
      </c>
      <c r="L151" s="185">
        <f t="shared" ref="L151:L182" si="23">SUMPRODUCT(B151:K151,B$76:K$76)</f>
        <v>4.937438005683726E-2</v>
      </c>
      <c r="M151" s="187"/>
    </row>
    <row r="152" spans="1:13" x14ac:dyDescent="0.3">
      <c r="A152" s="105">
        <v>41306</v>
      </c>
      <c r="B152" s="38">
        <v>2.2746681048032825E-2</v>
      </c>
      <c r="C152" s="38">
        <v>6.5073080527151592E-2</v>
      </c>
      <c r="D152" s="38">
        <v>1.9722669454775573E-2</v>
      </c>
      <c r="E152" s="38">
        <v>-6.3602000267190808E-3</v>
      </c>
      <c r="F152" s="38">
        <v>0.1322065711336339</v>
      </c>
      <c r="G152" s="38">
        <v>4.2123924836539497E-2</v>
      </c>
      <c r="H152" s="38">
        <v>4.7074860428470151E-2</v>
      </c>
      <c r="I152" s="38">
        <v>-8.6666333380396338E-2</v>
      </c>
      <c r="J152" s="38">
        <v>5.2736728817953708E-2</v>
      </c>
      <c r="K152" s="38">
        <v>-5.0054239651047147E-2</v>
      </c>
      <c r="L152" s="185">
        <f t="shared" si="23"/>
        <v>2.3860374318839472E-2</v>
      </c>
      <c r="M152" s="187"/>
    </row>
    <row r="153" spans="1:13" x14ac:dyDescent="0.3">
      <c r="A153" s="105">
        <v>41334</v>
      </c>
      <c r="B153" s="38">
        <v>5.538809183487102E-2</v>
      </c>
      <c r="C153" s="38">
        <v>-7.051346631501941E-2</v>
      </c>
      <c r="D153" s="38">
        <v>0.15959866237117121</v>
      </c>
      <c r="E153" s="38">
        <v>4.5970427123984088E-2</v>
      </c>
      <c r="F153" s="38">
        <v>1.3271974617504654E-2</v>
      </c>
      <c r="G153" s="38">
        <v>2.0492474371194273E-2</v>
      </c>
      <c r="H153" s="38">
        <v>7.9877658040533581E-2</v>
      </c>
      <c r="I153" s="38">
        <v>9.7323191190146433E-3</v>
      </c>
      <c r="J153" s="38">
        <v>9.7406536281681319E-2</v>
      </c>
      <c r="K153" s="38">
        <v>1.516294580791837E-2</v>
      </c>
      <c r="L153" s="185">
        <f t="shared" si="23"/>
        <v>4.2638762325285379E-2</v>
      </c>
      <c r="M153" s="187"/>
    </row>
    <row r="154" spans="1:13" x14ac:dyDescent="0.3">
      <c r="A154" s="105">
        <v>41365</v>
      </c>
      <c r="B154" s="38">
        <v>-5.6289334978677642E-2</v>
      </c>
      <c r="C154" s="38">
        <v>-1.0130896108918543E-2</v>
      </c>
      <c r="D154" s="38">
        <v>-2.026171823599213E-2</v>
      </c>
      <c r="E154" s="38">
        <v>2.5035133499166375E-3</v>
      </c>
      <c r="F154" s="38">
        <v>1.0201497946824416E-2</v>
      </c>
      <c r="G154" s="38">
        <v>6.8717746401851201E-2</v>
      </c>
      <c r="H154" s="38">
        <v>9.4583684769857665E-2</v>
      </c>
      <c r="I154" s="38">
        <v>9.4458033147433562E-2</v>
      </c>
      <c r="J154" s="38">
        <v>-1.5100809501648313E-2</v>
      </c>
      <c r="K154" s="38">
        <v>-1.7923837499432046E-2</v>
      </c>
      <c r="L154" s="185">
        <f t="shared" si="23"/>
        <v>1.5075787929121483E-2</v>
      </c>
      <c r="M154" s="187"/>
    </row>
    <row r="155" spans="1:13" x14ac:dyDescent="0.3">
      <c r="A155" s="105">
        <v>41395</v>
      </c>
      <c r="B155" s="38">
        <v>2.9129741146816216E-2</v>
      </c>
      <c r="C155" s="38">
        <v>0.2399617302428016</v>
      </c>
      <c r="D155" s="38">
        <v>6.0403200261548814E-2</v>
      </c>
      <c r="E155" s="38">
        <v>8.5460402567430024E-2</v>
      </c>
      <c r="F155" s="38">
        <v>0.10834053359424796</v>
      </c>
      <c r="G155" s="38">
        <v>-2.1892681383281629E-2</v>
      </c>
      <c r="H155" s="38">
        <v>-3.729683403840682E-2</v>
      </c>
      <c r="I155" s="38">
        <v>0.3485247220433616</v>
      </c>
      <c r="J155" s="38">
        <v>-3.6283911285021056E-3</v>
      </c>
      <c r="K155" s="38">
        <v>5.4558259863855312E-2</v>
      </c>
      <c r="L155" s="185">
        <f t="shared" si="23"/>
        <v>8.6356068316987111E-2</v>
      </c>
      <c r="M155" s="187"/>
    </row>
    <row r="156" spans="1:13" x14ac:dyDescent="0.3">
      <c r="A156" s="105">
        <v>41426</v>
      </c>
      <c r="B156" s="38">
        <v>-4.8523459818436546E-2</v>
      </c>
      <c r="C156" s="38">
        <v>-5.919859489357459E-2</v>
      </c>
      <c r="D156" s="38">
        <v>4.7205350608876817E-3</v>
      </c>
      <c r="E156" s="38">
        <v>1.1469987432811905E-2</v>
      </c>
      <c r="F156" s="38">
        <v>-6.3452563299694897E-2</v>
      </c>
      <c r="G156" s="38">
        <v>4.2266449886551365E-2</v>
      </c>
      <c r="H156" s="38">
        <v>-1.4792264755702085E-2</v>
      </c>
      <c r="I156" s="38">
        <v>-0.12326538915301384</v>
      </c>
      <c r="J156" s="38">
        <v>-2.9999666704798381E-2</v>
      </c>
      <c r="K156" s="38">
        <v>-8.8912996272575998E-2</v>
      </c>
      <c r="L156" s="185">
        <f t="shared" si="23"/>
        <v>-3.6968796251754539E-2</v>
      </c>
      <c r="M156" s="187"/>
    </row>
    <row r="157" spans="1:13" x14ac:dyDescent="0.3">
      <c r="A157" s="105">
        <v>41456</v>
      </c>
      <c r="B157" s="38">
        <v>9.3891015966048277E-2</v>
      </c>
      <c r="C157" s="38">
        <v>0.12337330866113326</v>
      </c>
      <c r="D157" s="38">
        <v>7.9381790623283786E-3</v>
      </c>
      <c r="E157" s="38">
        <v>0.10343011950072296</v>
      </c>
      <c r="F157" s="38">
        <v>9.3023174564319258E-2</v>
      </c>
      <c r="G157" s="38">
        <v>3.0176872690727743E-2</v>
      </c>
      <c r="H157" s="38">
        <v>-2.3762705785773E-3</v>
      </c>
      <c r="I157" s="38">
        <v>0.11545622035803761</v>
      </c>
      <c r="J157" s="38">
        <v>2.8872059416457367E-2</v>
      </c>
      <c r="K157" s="38">
        <v>9.7590017099153673E-2</v>
      </c>
      <c r="L157" s="185">
        <f t="shared" si="23"/>
        <v>6.9137469674035126E-2</v>
      </c>
      <c r="M157" s="187"/>
    </row>
    <row r="158" spans="1:13" x14ac:dyDescent="0.3">
      <c r="A158" s="105">
        <v>41487</v>
      </c>
      <c r="B158" s="38">
        <v>-2.6971257875991844E-2</v>
      </c>
      <c r="C158" s="38">
        <v>-5.7451520665636477E-3</v>
      </c>
      <c r="D158" s="38">
        <v>-4.5345980143039706E-2</v>
      </c>
      <c r="E158" s="38">
        <v>3.7494289642200918E-2</v>
      </c>
      <c r="F158" s="38">
        <v>-2.8517408375065403E-2</v>
      </c>
      <c r="G158" s="38">
        <v>-5.1515091393438205E-2</v>
      </c>
      <c r="H158" s="38">
        <v>2.381930690397101E-3</v>
      </c>
      <c r="I158" s="38">
        <v>-4.6744381367456782E-2</v>
      </c>
      <c r="J158" s="38">
        <v>-2.8656364877472671E-2</v>
      </c>
      <c r="K158" s="38">
        <v>-3.0003373166955505E-2</v>
      </c>
      <c r="L158" s="185">
        <f t="shared" si="23"/>
        <v>-2.2362278893338576E-2</v>
      </c>
      <c r="M158" s="188"/>
    </row>
    <row r="159" spans="1:13" x14ac:dyDescent="0.3">
      <c r="A159" s="105">
        <v>41518</v>
      </c>
      <c r="B159" s="38">
        <v>0.11199892922917566</v>
      </c>
      <c r="C159" s="38">
        <v>0.10978426721242888</v>
      </c>
      <c r="D159" s="38">
        <v>2.2500456971401811E-3</v>
      </c>
      <c r="E159" s="38">
        <v>0.1221406273864198</v>
      </c>
      <c r="F159" s="38">
        <v>8.0036921129209196E-2</v>
      </c>
      <c r="G159" s="38">
        <v>-1.2424662351140725E-2</v>
      </c>
      <c r="H159" s="38">
        <v>5.5446033517272354E-3</v>
      </c>
      <c r="I159" s="38">
        <v>3.1523506248633502E-2</v>
      </c>
      <c r="J159" s="38">
        <v>-2.6808764219597145E-2</v>
      </c>
      <c r="K159" s="38">
        <v>9.8453655168640547E-2</v>
      </c>
      <c r="L159" s="185">
        <f t="shared" si="23"/>
        <v>5.2249912885263712E-2</v>
      </c>
      <c r="M159" s="187" t="s">
        <v>48</v>
      </c>
    </row>
    <row r="160" spans="1:13" x14ac:dyDescent="0.3">
      <c r="A160" s="105">
        <v>41548</v>
      </c>
      <c r="B160" s="38">
        <v>5.7489298422133142E-2</v>
      </c>
      <c r="C160" s="38">
        <v>4.8941352740552488E-2</v>
      </c>
      <c r="D160" s="38">
        <v>4.8640432285580362E-2</v>
      </c>
      <c r="E160" s="38">
        <v>1.6102740960346553E-2</v>
      </c>
      <c r="F160" s="38">
        <v>7.4636419633377027E-2</v>
      </c>
      <c r="G160" s="38">
        <v>-1.8332065988679005E-2</v>
      </c>
      <c r="H160" s="38">
        <v>-6.3015857613333108E-3</v>
      </c>
      <c r="I160" s="38">
        <v>-1.6977857432167402E-2</v>
      </c>
      <c r="J160" s="38">
        <v>-5.0313089886692116E-3</v>
      </c>
      <c r="K160" s="38">
        <v>-2.6099135664444977E-2</v>
      </c>
      <c r="L160" s="185">
        <f t="shared" si="23"/>
        <v>1.7306829020669569E-2</v>
      </c>
      <c r="M160" s="187"/>
    </row>
    <row r="161" spans="1:13" x14ac:dyDescent="0.3">
      <c r="A161" s="105">
        <v>41579</v>
      </c>
      <c r="B161" s="38">
        <v>3.2066190021184111E-2</v>
      </c>
      <c r="C161" s="38">
        <v>9.2654737993432077E-3</v>
      </c>
      <c r="D161" s="38">
        <v>6.4700361651736468E-2</v>
      </c>
      <c r="E161" s="38">
        <v>4.4333011427606171E-2</v>
      </c>
      <c r="F161" s="38">
        <v>3.2602215099835727E-2</v>
      </c>
      <c r="G161" s="38">
        <v>-2.0871530330905542E-2</v>
      </c>
      <c r="H161" s="38">
        <v>-2.3781305410492573E-2</v>
      </c>
      <c r="I161" s="38">
        <v>8.6355417121215423E-3</v>
      </c>
      <c r="J161" s="38">
        <v>-2.3893998374742077E-2</v>
      </c>
      <c r="K161" s="38">
        <v>-2.1509178189921065E-2</v>
      </c>
      <c r="L161" s="185">
        <f t="shared" si="23"/>
        <v>1.0154678140576598E-2</v>
      </c>
      <c r="M161" s="187"/>
    </row>
    <row r="162" spans="1:13" x14ac:dyDescent="0.3">
      <c r="A162" s="105">
        <v>41609</v>
      </c>
      <c r="B162" s="38">
        <v>2.1502156252119795E-2</v>
      </c>
      <c r="C162" s="38">
        <v>3.1147508429818112E-2</v>
      </c>
      <c r="D162" s="38">
        <v>3.4852593726094741E-2</v>
      </c>
      <c r="E162" s="38">
        <v>1.8056101576849209E-2</v>
      </c>
      <c r="F162" s="38">
        <v>6.7929440391086532E-2</v>
      </c>
      <c r="G162" s="38">
        <v>-2.1690249627660765E-2</v>
      </c>
      <c r="H162" s="38">
        <v>3.6946844539611091E-2</v>
      </c>
      <c r="I162" s="38">
        <v>1.7979164285502655E-2</v>
      </c>
      <c r="J162" s="38">
        <v>9.0679121643843532E-4</v>
      </c>
      <c r="K162" s="38">
        <v>-3.6158846250837012E-2</v>
      </c>
      <c r="L162" s="185">
        <f t="shared" si="23"/>
        <v>1.7147150453902277E-2</v>
      </c>
      <c r="M162" s="187"/>
    </row>
    <row r="163" spans="1:13" x14ac:dyDescent="0.3">
      <c r="A163" s="105">
        <v>41640</v>
      </c>
      <c r="B163" s="38">
        <v>-5.3681113689848813E-2</v>
      </c>
      <c r="C163" s="38">
        <v>-1.2241659756272116E-2</v>
      </c>
      <c r="D163" s="38">
        <v>-0.10524623166675771</v>
      </c>
      <c r="E163" s="38">
        <v>-3.1320752146011002E-2</v>
      </c>
      <c r="F163" s="38">
        <v>-5.7337317749573659E-2</v>
      </c>
      <c r="G163" s="38">
        <v>-6.3360076849488106E-2</v>
      </c>
      <c r="H163" s="38">
        <v>-4.4635815866150494E-2</v>
      </c>
      <c r="I163" s="38">
        <v>0.24390272301375354</v>
      </c>
      <c r="J163" s="38">
        <v>-3.5584954295775476E-2</v>
      </c>
      <c r="K163" s="38">
        <v>-3.3938238258941589E-3</v>
      </c>
      <c r="L163" s="185">
        <f t="shared" si="23"/>
        <v>-1.6289902283201804E-2</v>
      </c>
      <c r="M163" s="187"/>
    </row>
    <row r="164" spans="1:13" x14ac:dyDescent="0.3">
      <c r="A164" s="105">
        <v>41671</v>
      </c>
      <c r="B164" s="38">
        <v>6.2001323420824171E-2</v>
      </c>
      <c r="C164" s="38">
        <v>8.6753502333429919E-2</v>
      </c>
      <c r="D164" s="38">
        <v>1.8216915267736881E-2</v>
      </c>
      <c r="E164" s="38">
        <v>5.9992208354534143E-2</v>
      </c>
      <c r="F164" s="38">
        <v>1.4826138361786279E-2</v>
      </c>
      <c r="G164" s="38">
        <v>4.4383067319629189E-2</v>
      </c>
      <c r="H164" s="38">
        <v>6.1474418518269493E-3</v>
      </c>
      <c r="I164" s="38">
        <v>2.5693262772917457E-2</v>
      </c>
      <c r="J164" s="38">
        <v>1.5161883432765302E-2</v>
      </c>
      <c r="K164" s="38">
        <v>2.0431177504245029E-2</v>
      </c>
      <c r="L164" s="185">
        <f t="shared" si="23"/>
        <v>3.5360692061969533E-2</v>
      </c>
      <c r="M164" s="187"/>
    </row>
    <row r="165" spans="1:13" x14ac:dyDescent="0.3">
      <c r="A165" s="105">
        <v>41699</v>
      </c>
      <c r="B165" s="38">
        <v>9.7147960328906689E-3</v>
      </c>
      <c r="C165" s="38">
        <v>1.584701934418082E-2</v>
      </c>
      <c r="D165" s="38">
        <v>-6.94313241213671E-2</v>
      </c>
      <c r="E165" s="38">
        <v>-8.8203290100754925E-3</v>
      </c>
      <c r="F165" s="38">
        <v>-2.6222131493049746E-2</v>
      </c>
      <c r="G165" s="38">
        <v>2.9308368298372202E-3</v>
      </c>
      <c r="H165" s="38">
        <v>-2.4847344386495048E-2</v>
      </c>
      <c r="I165" s="38">
        <v>0.11404085724734088</v>
      </c>
      <c r="J165" s="38">
        <v>-3.251419266510621E-2</v>
      </c>
      <c r="K165" s="38">
        <v>-2.1505130177620017E-2</v>
      </c>
      <c r="L165" s="185">
        <f t="shared" si="23"/>
        <v>-4.0806942399464023E-3</v>
      </c>
      <c r="M165" s="187"/>
    </row>
    <row r="166" spans="1:13" x14ac:dyDescent="0.3">
      <c r="A166" s="105">
        <v>41730</v>
      </c>
      <c r="B166" s="38">
        <v>-2.7635621569130159E-2</v>
      </c>
      <c r="C166" s="38">
        <v>-2.7117497607961949E-2</v>
      </c>
      <c r="D166" s="38">
        <v>-2.049906099868266E-2</v>
      </c>
      <c r="E166" s="38">
        <v>6.118000529898868E-3</v>
      </c>
      <c r="F166" s="38">
        <v>-4.8086273308490149E-2</v>
      </c>
      <c r="G166" s="38">
        <v>3.5651746189448365E-2</v>
      </c>
      <c r="H166" s="38">
        <v>3.5923208075726187E-2</v>
      </c>
      <c r="I166" s="38">
        <v>2.7218815461492546E-2</v>
      </c>
      <c r="J166" s="38">
        <v>5.3142155877492596E-2</v>
      </c>
      <c r="K166" s="38">
        <v>7.4270475510057901E-2</v>
      </c>
      <c r="L166" s="185">
        <f t="shared" si="23"/>
        <v>1.0898594815985155E-2</v>
      </c>
      <c r="M166" s="187"/>
    </row>
    <row r="167" spans="1:13" x14ac:dyDescent="0.3">
      <c r="A167" s="105">
        <v>41760</v>
      </c>
      <c r="B167" s="38">
        <v>2.5894665263771405E-2</v>
      </c>
      <c r="C167" s="38">
        <v>7.897737952461252E-2</v>
      </c>
      <c r="D167" s="38">
        <v>2.3528110161532858E-2</v>
      </c>
      <c r="E167" s="38">
        <v>2.7639093970423852E-3</v>
      </c>
      <c r="F167" s="38">
        <v>6.3043083225761049E-2</v>
      </c>
      <c r="G167" s="38">
        <v>2.765233412933249E-2</v>
      </c>
      <c r="H167" s="38">
        <v>5.3629936774313366E-2</v>
      </c>
      <c r="I167" s="38">
        <v>-0.11693541151926397</v>
      </c>
      <c r="J167" s="38">
        <v>-3.8893609823333693E-4</v>
      </c>
      <c r="K167" s="38">
        <v>4.367349574972635E-2</v>
      </c>
      <c r="L167" s="185">
        <f t="shared" si="23"/>
        <v>2.0183856660859516E-2</v>
      </c>
      <c r="M167" s="187"/>
    </row>
    <row r="168" spans="1:13" x14ac:dyDescent="0.3">
      <c r="A168" s="105">
        <v>41791</v>
      </c>
      <c r="B168" s="38">
        <v>-1.0363271088678998E-2</v>
      </c>
      <c r="C168" s="38">
        <v>-1.8651314647340694E-2</v>
      </c>
      <c r="D168" s="38">
        <v>-4.2171197307162823E-2</v>
      </c>
      <c r="E168" s="38">
        <v>-7.7503358211024559E-4</v>
      </c>
      <c r="F168" s="38">
        <v>-5.643636004383068E-2</v>
      </c>
      <c r="G168" s="38">
        <v>2.1200642175194732E-2</v>
      </c>
      <c r="H168" s="38">
        <v>-1.6796813840128332E-2</v>
      </c>
      <c r="I168" s="38">
        <v>-5.9360955921388424E-2</v>
      </c>
      <c r="J168" s="38">
        <v>1.7320819845295085E-2</v>
      </c>
      <c r="K168" s="38">
        <v>-3.5286163344567509E-2</v>
      </c>
      <c r="L168" s="185">
        <f t="shared" si="23"/>
        <v>-2.0131964775471793E-2</v>
      </c>
      <c r="M168" s="187"/>
    </row>
    <row r="169" spans="1:13" x14ac:dyDescent="0.3">
      <c r="A169" s="105">
        <v>41821</v>
      </c>
      <c r="B169" s="38">
        <v>-4.1990623361657341E-2</v>
      </c>
      <c r="C169" s="38">
        <v>-9.5321590572787038E-2</v>
      </c>
      <c r="D169" s="38">
        <v>-0.1968366484570333</v>
      </c>
      <c r="E169" s="38">
        <v>-9.068550421652477E-2</v>
      </c>
      <c r="F169" s="38">
        <v>-0.11401731658226724</v>
      </c>
      <c r="G169" s="38">
        <v>-2.7654697538394214E-3</v>
      </c>
      <c r="H169" s="38">
        <v>4.3702914948791985E-3</v>
      </c>
      <c r="I169" s="38">
        <v>4.8545203992378817E-3</v>
      </c>
      <c r="J169" s="38">
        <v>-5.7843585871551556E-2</v>
      </c>
      <c r="K169" s="38">
        <v>-8.6647668326630164E-2</v>
      </c>
      <c r="L169" s="185">
        <f t="shared" si="23"/>
        <v>-6.7688359524817374E-2</v>
      </c>
      <c r="M169" s="187"/>
    </row>
    <row r="170" spans="1:13" x14ac:dyDescent="0.3">
      <c r="A170" s="105">
        <v>41852</v>
      </c>
      <c r="B170" s="38">
        <v>3.1818262634945506E-2</v>
      </c>
      <c r="C170" s="38">
        <v>5.8175666273492235E-3</v>
      </c>
      <c r="D170" s="38">
        <v>-3.9892324062792278E-2</v>
      </c>
      <c r="E170" s="38">
        <v>3.6227560488522416E-2</v>
      </c>
      <c r="F170" s="38">
        <v>7.9451067990894533E-2</v>
      </c>
      <c r="G170" s="38">
        <v>-1.7563414051762562E-2</v>
      </c>
      <c r="H170" s="38">
        <v>-3.1646940955985612E-3</v>
      </c>
      <c r="I170" s="38">
        <v>2.691516968281402E-2</v>
      </c>
      <c r="J170" s="38">
        <v>0.10620774827222193</v>
      </c>
      <c r="K170" s="38">
        <v>2.682739630518044E-2</v>
      </c>
      <c r="L170" s="185">
        <f t="shared" si="23"/>
        <v>2.5264433979177464E-2</v>
      </c>
      <c r="M170" s="188"/>
    </row>
    <row r="171" spans="1:13" x14ac:dyDescent="0.3">
      <c r="A171" s="105">
        <v>41883</v>
      </c>
      <c r="B171" s="38">
        <v>-1.0174162604343702E-2</v>
      </c>
      <c r="C171" s="38">
        <v>-2.4260884696496191E-2</v>
      </c>
      <c r="D171" s="38">
        <v>3.874483208273561E-2</v>
      </c>
      <c r="E171" s="38">
        <v>2.0293372538791953E-2</v>
      </c>
      <c r="F171" s="38">
        <v>6.4416319126795255E-2</v>
      </c>
      <c r="G171" s="38">
        <v>-2.6345227830000461E-3</v>
      </c>
      <c r="H171" s="38">
        <v>-2.3809161708256547E-3</v>
      </c>
      <c r="I171" s="38">
        <v>2.6881604310094821E-2</v>
      </c>
      <c r="J171" s="38">
        <v>7.7056639155543186E-2</v>
      </c>
      <c r="K171" s="38">
        <v>-2.5369403331196291E-2</v>
      </c>
      <c r="L171" s="185">
        <f t="shared" si="23"/>
        <v>1.6257287762809894E-2</v>
      </c>
      <c r="M171" s="187" t="s">
        <v>49</v>
      </c>
    </row>
    <row r="172" spans="1:13" x14ac:dyDescent="0.3">
      <c r="A172" s="105">
        <v>41913</v>
      </c>
      <c r="B172" s="38">
        <v>-4.7260654021329458E-2</v>
      </c>
      <c r="C172" s="38">
        <v>2.1406168825395401E-2</v>
      </c>
      <c r="D172" s="38">
        <v>-2.025325140189984E-2</v>
      </c>
      <c r="E172" s="38">
        <v>-1.3194227882129041E-2</v>
      </c>
      <c r="F172" s="38">
        <v>-4.4560458191079663E-2</v>
      </c>
      <c r="G172" s="38">
        <v>2.3018899130310681E-2</v>
      </c>
      <c r="H172" s="38">
        <v>-4.7731969233928808E-3</v>
      </c>
      <c r="I172" s="38">
        <v>0.1655760286798475</v>
      </c>
      <c r="J172" s="38">
        <v>1.3342516445069109E-2</v>
      </c>
      <c r="K172" s="38">
        <v>5.1670779930081942E-2</v>
      </c>
      <c r="L172" s="185">
        <f t="shared" si="23"/>
        <v>1.4497260459087377E-2</v>
      </c>
      <c r="M172" s="187"/>
    </row>
    <row r="173" spans="1:13" x14ac:dyDescent="0.3">
      <c r="A173" s="105">
        <v>41944</v>
      </c>
      <c r="B173" s="38">
        <v>5.8391710108000122E-2</v>
      </c>
      <c r="C173" s="38">
        <v>9.3019620990611201E-2</v>
      </c>
      <c r="D173" s="38">
        <v>0.11111114839151169</v>
      </c>
      <c r="E173" s="38">
        <v>6.6254261121131044E-2</v>
      </c>
      <c r="F173" s="38">
        <v>2.9306765877886522E-2</v>
      </c>
      <c r="G173" s="38">
        <v>4.6661681987121645E-2</v>
      </c>
      <c r="H173" s="38">
        <v>9.6722555222483603E-2</v>
      </c>
      <c r="I173" s="38">
        <v>0.12633339329855353</v>
      </c>
      <c r="J173" s="38">
        <v>2.4971617644600312E-2</v>
      </c>
      <c r="K173" s="38">
        <v>6.7602366202692804E-2</v>
      </c>
      <c r="L173" s="185">
        <f t="shared" si="23"/>
        <v>7.2037512084459257E-2</v>
      </c>
      <c r="M173" s="187"/>
    </row>
    <row r="174" spans="1:13" x14ac:dyDescent="0.3">
      <c r="A174" s="105">
        <v>41974</v>
      </c>
      <c r="B174" s="38">
        <v>-1.4817131037526941E-2</v>
      </c>
      <c r="C174" s="38">
        <v>1.7256626899285137E-2</v>
      </c>
      <c r="D174" s="38">
        <v>-0.10666664914049309</v>
      </c>
      <c r="E174" s="38">
        <v>1.2352683056220474E-2</v>
      </c>
      <c r="F174" s="38">
        <v>-0.15603641281340003</v>
      </c>
      <c r="G174" s="38">
        <v>-4.0528604394674664E-2</v>
      </c>
      <c r="H174" s="38">
        <v>1.5306015131220268E-2</v>
      </c>
      <c r="I174" s="38">
        <v>-4.2871452684050362E-2</v>
      </c>
      <c r="J174" s="38">
        <v>2.6356660939671171E-2</v>
      </c>
      <c r="K174" s="38">
        <v>-8.4775075350511125E-2</v>
      </c>
      <c r="L174" s="185">
        <f t="shared" si="23"/>
        <v>-3.744233393942592E-2</v>
      </c>
      <c r="M174" s="187"/>
    </row>
    <row r="175" spans="1:13" x14ac:dyDescent="0.3">
      <c r="A175" s="105">
        <v>42005</v>
      </c>
      <c r="B175" s="38">
        <v>-8.0000275945658582E-3</v>
      </c>
      <c r="C175" s="38">
        <v>0.1668842230221553</v>
      </c>
      <c r="D175" s="38">
        <v>6.1957496939807268E-2</v>
      </c>
      <c r="E175" s="38">
        <v>6.3782423018776638E-2</v>
      </c>
      <c r="F175" s="38">
        <v>0.14147537238334665</v>
      </c>
      <c r="G175" s="38">
        <v>9.4031176654763848E-2</v>
      </c>
      <c r="H175" s="38">
        <v>0.1417804471638279</v>
      </c>
      <c r="I175" s="38">
        <v>0.21875038627776561</v>
      </c>
      <c r="J175" s="38">
        <v>6.8946915423455366E-2</v>
      </c>
      <c r="K175" s="38">
        <v>9.4584436346343906E-2</v>
      </c>
      <c r="L175" s="185">
        <f t="shared" si="23"/>
        <v>0.10441928496356767</v>
      </c>
      <c r="M175" s="187"/>
    </row>
    <row r="176" spans="1:13" x14ac:dyDescent="0.3">
      <c r="A176" s="105">
        <v>42036</v>
      </c>
      <c r="B176" s="38">
        <v>0.11002650319221503</v>
      </c>
      <c r="C176" s="38">
        <v>7.4925326051138483E-2</v>
      </c>
      <c r="D176" s="38">
        <v>0.1346628377819318</v>
      </c>
      <c r="E176" s="38">
        <v>5.7699203850366296E-2</v>
      </c>
      <c r="F176" s="38">
        <v>0.17224578264138618</v>
      </c>
      <c r="G176" s="38">
        <v>4.6332223548586515E-2</v>
      </c>
      <c r="H176" s="38">
        <v>2.0119672541692217E-2</v>
      </c>
      <c r="I176" s="38">
        <v>0.17863231988870554</v>
      </c>
      <c r="J176" s="38">
        <v>5.4304948247674595E-2</v>
      </c>
      <c r="K176" s="38">
        <v>0.14216050305401765</v>
      </c>
      <c r="L176" s="185">
        <f t="shared" si="23"/>
        <v>9.9110932079771438E-2</v>
      </c>
      <c r="M176" s="187"/>
    </row>
    <row r="177" spans="1:13" x14ac:dyDescent="0.3">
      <c r="A177" s="105">
        <v>42064</v>
      </c>
      <c r="B177" s="38">
        <v>8.8158356647156273E-3</v>
      </c>
      <c r="C177" s="38">
        <v>3.7221163289121027E-2</v>
      </c>
      <c r="D177" s="38">
        <v>6.1356701216971947E-2</v>
      </c>
      <c r="E177" s="38">
        <v>-4.3871291631209529E-2</v>
      </c>
      <c r="F177" s="38">
        <v>9.2354879991234332E-2</v>
      </c>
      <c r="G177" s="38">
        <v>4.6524484394651613E-3</v>
      </c>
      <c r="H177" s="38">
        <v>5.6086062048491835E-2</v>
      </c>
      <c r="I177" s="38">
        <v>9.862212421157894E-2</v>
      </c>
      <c r="J177" s="38">
        <v>2.2498856269783055E-2</v>
      </c>
      <c r="K177" s="38">
        <v>1.5249438964344167E-3</v>
      </c>
      <c r="L177" s="185">
        <f t="shared" si="23"/>
        <v>3.3926172339658681E-2</v>
      </c>
      <c r="M177" s="187"/>
    </row>
    <row r="178" spans="1:13" x14ac:dyDescent="0.3">
      <c r="A178" s="105">
        <v>42095</v>
      </c>
      <c r="B178" s="38">
        <v>-3.1678222343999106E-2</v>
      </c>
      <c r="C178" s="38">
        <v>-3.7891499426806738E-2</v>
      </c>
      <c r="D178" s="38">
        <v>-3.6639380092231377E-3</v>
      </c>
      <c r="E178" s="38">
        <v>1.581025341358441E-2</v>
      </c>
      <c r="F178" s="38">
        <v>2.5810815778244033E-2</v>
      </c>
      <c r="G178" s="38">
        <v>3.0182061540068215E-2</v>
      </c>
      <c r="H178" s="38">
        <v>-5.2524822019342464E-3</v>
      </c>
      <c r="I178" s="38">
        <v>-0.11881186664732439</v>
      </c>
      <c r="J178" s="38">
        <v>1.825842138477235E-2</v>
      </c>
      <c r="K178" s="38">
        <v>-4.5994292744792636E-2</v>
      </c>
      <c r="L178" s="185">
        <f t="shared" si="23"/>
        <v>-1.5323074925741125E-2</v>
      </c>
      <c r="M178" s="187"/>
    </row>
    <row r="179" spans="1:13" x14ac:dyDescent="0.3">
      <c r="A179" s="105">
        <v>42125</v>
      </c>
      <c r="B179" s="38">
        <v>-1.7741817460728417E-2</v>
      </c>
      <c r="C179" s="38">
        <v>1.5433725639996086E-2</v>
      </c>
      <c r="D179" s="38">
        <v>-2.5742272850452334E-2</v>
      </c>
      <c r="E179" s="38">
        <v>-7.1392299625307062E-2</v>
      </c>
      <c r="F179" s="38">
        <v>0</v>
      </c>
      <c r="G179" s="38">
        <v>-3.0692779835518668E-2</v>
      </c>
      <c r="H179" s="38">
        <v>8.8004668428592007E-3</v>
      </c>
      <c r="I179" s="38">
        <v>8.9887442783445862E-2</v>
      </c>
      <c r="J179" s="38">
        <v>2.2068952653611393E-2</v>
      </c>
      <c r="K179" s="38">
        <v>4.7823984947277409E-2</v>
      </c>
      <c r="L179" s="185">
        <f t="shared" si="23"/>
        <v>3.8445403095183467E-3</v>
      </c>
      <c r="M179" s="187"/>
    </row>
    <row r="180" spans="1:13" x14ac:dyDescent="0.3">
      <c r="A180" s="105">
        <v>42156</v>
      </c>
      <c r="B180" s="38">
        <v>-5.6692328206807224E-2</v>
      </c>
      <c r="C180" s="38">
        <v>-4.2682848177384228E-2</v>
      </c>
      <c r="D180" s="38">
        <v>-2.0187506304791599E-2</v>
      </c>
      <c r="E180" s="38">
        <v>-1.6619090979889395E-2</v>
      </c>
      <c r="F180" s="38">
        <v>-6.1290368471171294E-2</v>
      </c>
      <c r="G180" s="38">
        <v>-5.0322652441532854E-2</v>
      </c>
      <c r="H180" s="38">
        <v>-5.4774843248562806E-2</v>
      </c>
      <c r="I180" s="38">
        <v>-9.6906991233878498E-2</v>
      </c>
      <c r="J180" s="38">
        <v>-2.823504578887804E-2</v>
      </c>
      <c r="K180" s="38">
        <v>-3.0835756802806112E-2</v>
      </c>
      <c r="L180" s="185">
        <f t="shared" si="23"/>
        <v>-4.5854743165570214E-2</v>
      </c>
      <c r="M180" s="187"/>
    </row>
    <row r="181" spans="1:13" x14ac:dyDescent="0.3">
      <c r="A181" s="105">
        <v>42186</v>
      </c>
      <c r="B181" s="38">
        <v>7.8472582887515158E-2</v>
      </c>
      <c r="C181" s="38">
        <v>-3.0623449786102417E-3</v>
      </c>
      <c r="D181" s="38">
        <v>8.4777927478761173E-2</v>
      </c>
      <c r="E181" s="38">
        <v>5.0181286858754955E-2</v>
      </c>
      <c r="F181" s="38">
        <v>0.13187287916422488</v>
      </c>
      <c r="G181" s="38">
        <v>6.3803954229807489E-2</v>
      </c>
      <c r="H181" s="38">
        <v>6.468767684940438E-2</v>
      </c>
      <c r="I181" s="38">
        <v>8.8280055155514861E-2</v>
      </c>
      <c r="J181" s="38">
        <v>8.971965549014238E-2</v>
      </c>
      <c r="K181" s="38">
        <v>8.6223180648599712E-2</v>
      </c>
      <c r="L181" s="185">
        <f t="shared" si="23"/>
        <v>7.3495685378411474E-2</v>
      </c>
      <c r="M181" s="187"/>
    </row>
    <row r="182" spans="1:13" x14ac:dyDescent="0.3">
      <c r="A182" s="105">
        <v>42217</v>
      </c>
      <c r="B182" s="38">
        <v>-9.2159486569272767E-2</v>
      </c>
      <c r="C182" s="38">
        <v>-0.11954774658203658</v>
      </c>
      <c r="D182" s="38">
        <v>-0.10406888197505024</v>
      </c>
      <c r="E182" s="38">
        <v>-0.10773967414142352</v>
      </c>
      <c r="F182" s="38">
        <v>-0.10077399037347089</v>
      </c>
      <c r="G182" s="38">
        <v>-0.10212350366288941</v>
      </c>
      <c r="H182" s="38">
        <v>-0.1036103044555228</v>
      </c>
      <c r="I182" s="38">
        <v>-0.12307690977849806</v>
      </c>
      <c r="J182" s="38">
        <v>-8.7478506386083218E-2</v>
      </c>
      <c r="K182" s="38">
        <v>-0.1291739739438594</v>
      </c>
      <c r="L182" s="185">
        <f t="shared" si="23"/>
        <v>-0.1069752977868107</v>
      </c>
      <c r="M182" s="188"/>
    </row>
    <row r="183" spans="1:13" x14ac:dyDescent="0.3">
      <c r="A183" s="105">
        <v>42248</v>
      </c>
      <c r="B183" s="38">
        <v>-9.631444463061456E-2</v>
      </c>
      <c r="C183" s="38">
        <v>-9.5032197428750007E-2</v>
      </c>
      <c r="D183" s="38">
        <v>7.9286561612327514E-2</v>
      </c>
      <c r="E183" s="38">
        <v>8.9592418694624271E-3</v>
      </c>
      <c r="F183" s="38">
        <v>-8.9171958200575455E-2</v>
      </c>
      <c r="G183" s="38">
        <v>1.8595379081831283E-2</v>
      </c>
      <c r="H183" s="38">
        <v>1.5389733023319557E-2</v>
      </c>
      <c r="I183" s="38">
        <v>-7.4162752057584741E-2</v>
      </c>
      <c r="J183" s="38">
        <v>2.3496145467062246E-2</v>
      </c>
      <c r="K183" s="38">
        <v>2.3881518103565952E-2</v>
      </c>
      <c r="L183" s="185">
        <f t="shared" ref="L183:L214" si="24">SUMPRODUCT(B183:K183,B$76:K$76)</f>
        <v>-1.8507277315995579E-2</v>
      </c>
      <c r="M183" s="187" t="s">
        <v>50</v>
      </c>
    </row>
    <row r="184" spans="1:13" x14ac:dyDescent="0.3">
      <c r="A184" s="105">
        <v>42278</v>
      </c>
      <c r="B184" s="38">
        <v>0.1446084951288471</v>
      </c>
      <c r="C184" s="38">
        <v>0.21773324415000275</v>
      </c>
      <c r="D184" s="38">
        <v>0.13248155523830024</v>
      </c>
      <c r="E184" s="38">
        <v>9.2633919522235472E-2</v>
      </c>
      <c r="F184" s="38">
        <v>0.19750503931545238</v>
      </c>
      <c r="G184" s="38">
        <v>0.12389234772645531</v>
      </c>
      <c r="H184" s="38">
        <v>7.0944912216778913E-2</v>
      </c>
      <c r="I184" s="38">
        <v>0.15590006100592696</v>
      </c>
      <c r="J184" s="38">
        <v>9.8255375144515683E-2</v>
      </c>
      <c r="K184" s="38">
        <v>0.11432339383676927</v>
      </c>
      <c r="L184" s="185">
        <f t="shared" si="24"/>
        <v>0.13482783432852841</v>
      </c>
      <c r="M184" s="187"/>
    </row>
    <row r="185" spans="1:13" x14ac:dyDescent="0.3">
      <c r="A185" s="105">
        <v>42309</v>
      </c>
      <c r="B185" s="38">
        <v>7.2568134154500835E-2</v>
      </c>
      <c r="C185" s="38">
        <v>7.293907940323402E-2</v>
      </c>
      <c r="D185" s="38">
        <v>0.12311468004638948</v>
      </c>
      <c r="E185" s="38">
        <v>2.1980027681560332E-2</v>
      </c>
      <c r="F185" s="38">
        <v>8.0176961098139182E-2</v>
      </c>
      <c r="G185" s="38">
        <v>4.6049505893930989E-2</v>
      </c>
      <c r="H185" s="38">
        <v>9.3344654672244988E-3</v>
      </c>
      <c r="I185" s="38">
        <v>7.4515332565889651E-3</v>
      </c>
      <c r="J185" s="38">
        <v>3.3026737758533035E-2</v>
      </c>
      <c r="K185" s="38">
        <v>-6.3973818586943954E-2</v>
      </c>
      <c r="L185" s="185">
        <f t="shared" si="24"/>
        <v>4.0266730617315741E-2</v>
      </c>
      <c r="M185" s="187"/>
    </row>
    <row r="186" spans="1:13" x14ac:dyDescent="0.3">
      <c r="A186" s="105">
        <v>42339</v>
      </c>
      <c r="B186" s="38">
        <v>-8.416550815279511E-2</v>
      </c>
      <c r="C186" s="38">
        <v>-8.4385469452821105E-2</v>
      </c>
      <c r="D186" s="38">
        <v>-1.8342549917341536E-2</v>
      </c>
      <c r="E186" s="38">
        <v>-6.1811057661282642E-2</v>
      </c>
      <c r="F186" s="38">
        <v>-9.4097081016209116E-2</v>
      </c>
      <c r="G186" s="38">
        <v>-6.1058405798920412E-2</v>
      </c>
      <c r="H186" s="38">
        <v>-7.3388972998000832E-2</v>
      </c>
      <c r="I186" s="38">
        <v>-4.4378694437947959E-2</v>
      </c>
      <c r="J186" s="38">
        <v>-6.8798012140190754E-2</v>
      </c>
      <c r="K186" s="38">
        <v>-8.7244267016167526E-2</v>
      </c>
      <c r="L186" s="185">
        <f t="shared" si="24"/>
        <v>-6.7767001859167703E-2</v>
      </c>
      <c r="M186" s="187"/>
    </row>
    <row r="187" spans="1:13" x14ac:dyDescent="0.3">
      <c r="A187" s="105">
        <v>42370</v>
      </c>
      <c r="B187" s="38">
        <v>-1.8914089076674769E-2</v>
      </c>
      <c r="C187" s="38">
        <v>-0.17298276364489851</v>
      </c>
      <c r="D187" s="38">
        <v>5.6389645737454877E-2</v>
      </c>
      <c r="E187" s="38">
        <v>-0.13966469394242481</v>
      </c>
      <c r="F187" s="38">
        <v>-6.7419411399648313E-2</v>
      </c>
      <c r="G187" s="38">
        <v>1.8786201048905219E-2</v>
      </c>
      <c r="H187" s="38">
        <v>1.4488059396239854E-2</v>
      </c>
      <c r="I187" s="38">
        <v>-0.25696065296100662</v>
      </c>
      <c r="J187" s="38">
        <v>-6.0843835841132028E-3</v>
      </c>
      <c r="K187" s="38">
        <v>3.154654567067805E-2</v>
      </c>
      <c r="L187" s="185">
        <f t="shared" si="24"/>
        <v>-5.4081554275548817E-2</v>
      </c>
      <c r="M187" s="187"/>
    </row>
    <row r="188" spans="1:13" x14ac:dyDescent="0.3">
      <c r="A188" s="105">
        <v>42401</v>
      </c>
      <c r="B188" s="38">
        <v>8.0981739807285298E-3</v>
      </c>
      <c r="C188" s="38">
        <v>-1.6521454091522045E-2</v>
      </c>
      <c r="D188" s="38">
        <v>3.6639240241975159E-2</v>
      </c>
      <c r="E188" s="38">
        <v>-1.7689496016144422E-2</v>
      </c>
      <c r="F188" s="38">
        <v>3.389827996145782E-2</v>
      </c>
      <c r="G188" s="38">
        <v>1.2293164790695692E-2</v>
      </c>
      <c r="H188" s="38">
        <v>-9.838070859069464E-3</v>
      </c>
      <c r="I188" s="38">
        <v>-8.2122060833673474E-3</v>
      </c>
      <c r="J188" s="38">
        <v>-4.1101849837521152E-2</v>
      </c>
      <c r="K188" s="38">
        <v>3.7786625289971759E-2</v>
      </c>
      <c r="L188" s="185">
        <f t="shared" si="24"/>
        <v>3.5352407377204531E-3</v>
      </c>
      <c r="M188" s="187"/>
    </row>
    <row r="189" spans="1:13" x14ac:dyDescent="0.3">
      <c r="A189" s="105">
        <v>42430</v>
      </c>
      <c r="B189" s="38">
        <v>8.9983656371737025E-2</v>
      </c>
      <c r="C189" s="38">
        <v>6.7670555459397652E-2</v>
      </c>
      <c r="D189" s="38">
        <v>4.6110165615071058E-2</v>
      </c>
      <c r="E189" s="38">
        <v>0.11328944151679368</v>
      </c>
      <c r="F189" s="38">
        <v>-2.3920978557052969E-2</v>
      </c>
      <c r="G189" s="38">
        <v>-2.6778823423963719E-2</v>
      </c>
      <c r="H189" s="38">
        <v>9.2946897688450918E-3</v>
      </c>
      <c r="I189" s="38">
        <v>0.11899165851801721</v>
      </c>
      <c r="J189" s="38">
        <v>-1.0031844631138783E-2</v>
      </c>
      <c r="K189" s="38">
        <v>-2.1456361136775237E-2</v>
      </c>
      <c r="L189" s="185">
        <f t="shared" si="24"/>
        <v>3.6315215950093099E-2</v>
      </c>
      <c r="M189" s="187"/>
    </row>
    <row r="190" spans="1:13" x14ac:dyDescent="0.3">
      <c r="A190" s="105">
        <v>42461</v>
      </c>
      <c r="B190" s="38">
        <v>-2.1792829041020839E-2</v>
      </c>
      <c r="C190" s="38">
        <v>-9.9153944955991058E-2</v>
      </c>
      <c r="D190" s="38">
        <v>9.3203880173595044E-2</v>
      </c>
      <c r="E190" s="38">
        <v>4.9958946538543811E-2</v>
      </c>
      <c r="F190" s="38">
        <v>-6.4096000047001916E-2</v>
      </c>
      <c r="G190" s="38">
        <v>-2.1436600623072791E-2</v>
      </c>
      <c r="H190" s="38">
        <v>6.3511429300222438E-3</v>
      </c>
      <c r="I190" s="38">
        <v>-1.2676021368873002E-2</v>
      </c>
      <c r="J190" s="38">
        <v>4.1455524996321547E-2</v>
      </c>
      <c r="K190" s="38">
        <v>-3.5880444955867515E-2</v>
      </c>
      <c r="L190" s="185">
        <f t="shared" si="24"/>
        <v>-6.4066346353344487E-3</v>
      </c>
      <c r="M190" s="187"/>
    </row>
    <row r="191" spans="1:13" x14ac:dyDescent="0.3">
      <c r="A191" s="105">
        <v>42491</v>
      </c>
      <c r="B191" s="38">
        <v>6.2225565209570941E-2</v>
      </c>
      <c r="C191" s="38">
        <v>6.7018891885195747E-2</v>
      </c>
      <c r="D191" s="38">
        <v>2.2646440835337144E-2</v>
      </c>
      <c r="E191" s="38">
        <v>2.2426086300522747E-2</v>
      </c>
      <c r="F191" s="38">
        <v>2.5819482717851051E-2</v>
      </c>
      <c r="G191" s="38">
        <v>3.1224475584749375E-2</v>
      </c>
      <c r="H191" s="38">
        <v>8.6255398503620836E-2</v>
      </c>
      <c r="I191" s="38">
        <v>-8.4878886130306697E-2</v>
      </c>
      <c r="J191" s="38">
        <v>3.8036167443273088E-2</v>
      </c>
      <c r="K191" s="38">
        <v>7.3194603806487658E-3</v>
      </c>
      <c r="L191" s="185">
        <f t="shared" si="24"/>
        <v>2.7809308273046292E-2</v>
      </c>
      <c r="M191" s="187"/>
    </row>
    <row r="192" spans="1:13" x14ac:dyDescent="0.3">
      <c r="A192" s="105">
        <v>42522</v>
      </c>
      <c r="B192" s="38">
        <v>-5.1451526208749862E-2</v>
      </c>
      <c r="C192" s="38">
        <v>-0.12819670683536746</v>
      </c>
      <c r="D192" s="38">
        <v>0.13146580264490365</v>
      </c>
      <c r="E192" s="38">
        <v>-8.4746880851368708E-3</v>
      </c>
      <c r="F192" s="38">
        <v>-5.4061663844703095E-2</v>
      </c>
      <c r="G192" s="38">
        <v>3.2542851095989075E-2</v>
      </c>
      <c r="H192" s="38">
        <v>1.8353989704774466E-2</v>
      </c>
      <c r="I192" s="38">
        <v>-0.14341380907915163</v>
      </c>
      <c r="J192" s="38">
        <v>2.2816096929637632E-2</v>
      </c>
      <c r="K192" s="38">
        <v>-5.5883474233655188E-2</v>
      </c>
      <c r="L192" s="185">
        <f t="shared" si="24"/>
        <v>-2.3630312791145934E-2</v>
      </c>
      <c r="M192" s="187"/>
    </row>
    <row r="193" spans="1:13" x14ac:dyDescent="0.3">
      <c r="A193" s="105">
        <v>42552</v>
      </c>
      <c r="B193" s="38">
        <v>5.7836827464415881E-2</v>
      </c>
      <c r="C193" s="38">
        <v>0.13639758335824109</v>
      </c>
      <c r="D193" s="38">
        <v>0.14246803968714278</v>
      </c>
      <c r="E193" s="38">
        <v>6.0178699296483985E-2</v>
      </c>
      <c r="F193" s="38">
        <v>1.7398017408253398E-2</v>
      </c>
      <c r="G193" s="38">
        <v>8.6263952174434888E-2</v>
      </c>
      <c r="H193" s="38">
        <v>-1.0174402782572221E-2</v>
      </c>
      <c r="I193" s="38">
        <v>4.8225512102999003E-2</v>
      </c>
      <c r="J193" s="38">
        <v>-3.6180042970404919E-2</v>
      </c>
      <c r="K193" s="38">
        <v>0.12794097432670096</v>
      </c>
      <c r="L193" s="185">
        <f t="shared" si="24"/>
        <v>6.3035516006569467E-2</v>
      </c>
      <c r="M193" s="187"/>
    </row>
    <row r="194" spans="1:13" x14ac:dyDescent="0.3">
      <c r="A194" s="105">
        <v>42583</v>
      </c>
      <c r="B194" s="38">
        <v>0.10224470952316905</v>
      </c>
      <c r="C194" s="38">
        <v>2.0716891645922723E-2</v>
      </c>
      <c r="D194" s="38">
        <v>1.4991468839511135E-2</v>
      </c>
      <c r="E194" s="38">
        <v>6.4069104615663855E-2</v>
      </c>
      <c r="F194" s="38">
        <v>-6.4601461656465294E-3</v>
      </c>
      <c r="G194" s="38">
        <v>-1.1178704706342715E-2</v>
      </c>
      <c r="H194" s="38">
        <v>-5.2862065524498158E-3</v>
      </c>
      <c r="I194" s="38">
        <v>7.5520877279039125E-2</v>
      </c>
      <c r="J194" s="38">
        <v>-6.1109101719965054E-3</v>
      </c>
      <c r="K194" s="38">
        <v>-1.1082021314784848E-2</v>
      </c>
      <c r="L194" s="185">
        <f t="shared" si="24"/>
        <v>2.374250629920855E-2</v>
      </c>
      <c r="M194" s="188"/>
    </row>
    <row r="195" spans="1:13" x14ac:dyDescent="0.3">
      <c r="A195" s="105">
        <v>42614</v>
      </c>
      <c r="B195" s="38">
        <v>-2.662308722552801E-2</v>
      </c>
      <c r="C195" s="38">
        <v>1.0148239857226222E-2</v>
      </c>
      <c r="D195" s="38">
        <v>3.7260883596450758E-2</v>
      </c>
      <c r="E195" s="38">
        <v>-2.0422649622302603E-2</v>
      </c>
      <c r="F195" s="38">
        <v>2.9642346641371695E-2</v>
      </c>
      <c r="G195" s="38">
        <v>-3.0245262436766073E-2</v>
      </c>
      <c r="H195" s="38">
        <v>-7.3813096345528547E-3</v>
      </c>
      <c r="I195" s="38">
        <v>-8.797395743857013E-2</v>
      </c>
      <c r="J195" s="38">
        <v>8.3443351841567485E-3</v>
      </c>
      <c r="K195" s="38">
        <v>6.5911993568078719E-4</v>
      </c>
      <c r="L195" s="185">
        <f t="shared" si="24"/>
        <v>-8.6591341142833473E-3</v>
      </c>
      <c r="M195" s="187" t="s">
        <v>51</v>
      </c>
    </row>
    <row r="196" spans="1:13" x14ac:dyDescent="0.3">
      <c r="A196" s="105">
        <v>42644</v>
      </c>
      <c r="B196" s="38">
        <v>-7.1976816931901746E-3</v>
      </c>
      <c r="C196" s="38">
        <v>3.5082050424082183E-2</v>
      </c>
      <c r="D196" s="38">
        <v>-3.3009865922758966E-2</v>
      </c>
      <c r="E196" s="38">
        <v>1.4737608871706177E-2</v>
      </c>
      <c r="F196" s="38">
        <v>5.7579706216484188E-3</v>
      </c>
      <c r="G196" s="38">
        <v>-4.4965950806952606E-2</v>
      </c>
      <c r="H196" s="38">
        <v>-3.0041669650215829E-2</v>
      </c>
      <c r="I196" s="38">
        <v>0.1805305559386696</v>
      </c>
      <c r="J196" s="38">
        <v>-0.1080139270749224</v>
      </c>
      <c r="K196" s="38">
        <v>9.0580030094669792E-2</v>
      </c>
      <c r="L196" s="185">
        <f t="shared" si="24"/>
        <v>1.034591208027362E-2</v>
      </c>
      <c r="M196" s="187"/>
    </row>
    <row r="197" spans="1:13" x14ac:dyDescent="0.3">
      <c r="A197" s="105">
        <v>42675</v>
      </c>
      <c r="B197" s="38">
        <v>3.0449566109335177E-2</v>
      </c>
      <c r="C197" s="38">
        <v>-3.3122821581419173E-2</v>
      </c>
      <c r="D197" s="38">
        <v>-6.9611646379968445E-2</v>
      </c>
      <c r="E197" s="38">
        <v>4.4633277328229713E-2</v>
      </c>
      <c r="F197" s="38">
        <v>0.11301928839259291</v>
      </c>
      <c r="G197" s="38">
        <v>-5.8972756878129043E-2</v>
      </c>
      <c r="H197" s="38">
        <v>-1.2266016525040979E-2</v>
      </c>
      <c r="I197" s="38">
        <v>9.2953757645186319E-2</v>
      </c>
      <c r="J197" s="38">
        <v>-2.2460850553166972E-2</v>
      </c>
      <c r="K197" s="38">
        <v>3.7148822293122871E-2</v>
      </c>
      <c r="L197" s="185">
        <f t="shared" si="24"/>
        <v>1.2177061985074237E-2</v>
      </c>
      <c r="M197" s="187"/>
    </row>
    <row r="198" spans="1:13" x14ac:dyDescent="0.3">
      <c r="A198" s="105">
        <v>42705</v>
      </c>
      <c r="B198" s="38">
        <v>9.5684667207708726E-2</v>
      </c>
      <c r="C198" s="38">
        <v>0.12683247891151522</v>
      </c>
      <c r="D198" s="38">
        <v>8.0215801952817203E-2</v>
      </c>
      <c r="E198" s="38">
        <v>5.9172697931594E-2</v>
      </c>
      <c r="F198" s="38">
        <v>4.2641382486250434E-2</v>
      </c>
      <c r="G198" s="38">
        <v>1.4150955564334638E-2</v>
      </c>
      <c r="H198" s="38">
        <v>7.6684111423670598E-2</v>
      </c>
      <c r="I198" s="38">
        <v>0.18861454372140229</v>
      </c>
      <c r="J198" s="38">
        <v>7.2427468796327832E-2</v>
      </c>
      <c r="K198" s="38">
        <v>6.53986567940847E-2</v>
      </c>
      <c r="L198" s="185">
        <f t="shared" si="24"/>
        <v>8.218227647897057E-2</v>
      </c>
      <c r="M198" s="187"/>
    </row>
    <row r="199" spans="1:13" x14ac:dyDescent="0.3">
      <c r="A199" s="105">
        <v>42736</v>
      </c>
      <c r="B199" s="38">
        <v>-4.7089833333418089E-3</v>
      </c>
      <c r="C199" s="38">
        <v>-1.9372259130429177E-2</v>
      </c>
      <c r="D199" s="38">
        <v>-2.9970189975416506E-2</v>
      </c>
      <c r="E199" s="38">
        <v>-8.9642202984198532E-3</v>
      </c>
      <c r="F199" s="38">
        <v>-1.2731289367575861E-3</v>
      </c>
      <c r="G199" s="38">
        <v>-3.6710883057230095E-2</v>
      </c>
      <c r="H199" s="38">
        <v>-2.9123338234293829E-2</v>
      </c>
      <c r="I199" s="38">
        <v>0.16560869104773343</v>
      </c>
      <c r="J199" s="38">
        <v>9.7811918177741972E-3</v>
      </c>
      <c r="K199" s="38">
        <v>2.8665987800855462E-2</v>
      </c>
      <c r="L199" s="185">
        <f t="shared" si="24"/>
        <v>7.3932867700474249E-3</v>
      </c>
      <c r="M199" s="187"/>
    </row>
    <row r="200" spans="1:13" x14ac:dyDescent="0.3">
      <c r="A200" s="105">
        <v>42767</v>
      </c>
      <c r="B200" s="38">
        <v>5.6344251086160591E-2</v>
      </c>
      <c r="C200" s="38">
        <v>-1.0237870094663768E-2</v>
      </c>
      <c r="D200" s="38">
        <v>8.7538648526280044E-2</v>
      </c>
      <c r="E200" s="38">
        <v>4.5872977889843333E-2</v>
      </c>
      <c r="F200" s="38">
        <v>0.10452521474580274</v>
      </c>
      <c r="G200" s="38">
        <v>7.880656167039711E-2</v>
      </c>
      <c r="H200" s="38">
        <v>4.2767971148012188E-2</v>
      </c>
      <c r="I200" s="38">
        <v>2.2772144473856053E-2</v>
      </c>
      <c r="J200" s="38">
        <v>-2.3064716757321088E-3</v>
      </c>
      <c r="K200" s="38">
        <v>1.5273257145397163E-2</v>
      </c>
      <c r="L200" s="185">
        <f t="shared" si="24"/>
        <v>4.4135668491535336E-2</v>
      </c>
      <c r="M200" s="187"/>
    </row>
    <row r="201" spans="1:13" x14ac:dyDescent="0.3">
      <c r="A201" s="105">
        <v>42795</v>
      </c>
      <c r="B201" s="38">
        <v>7.7181107797130444E-2</v>
      </c>
      <c r="C201" s="38">
        <v>8.1585703904986547E-3</v>
      </c>
      <c r="D201" s="38">
        <v>0.12563137512657921</v>
      </c>
      <c r="E201" s="38">
        <v>-8.3397766189680315E-3</v>
      </c>
      <c r="F201" s="38">
        <v>2.8996070245376156E-2</v>
      </c>
      <c r="G201" s="38">
        <v>1.9181557151160752E-2</v>
      </c>
      <c r="H201" s="38">
        <v>2.6203402952574124E-2</v>
      </c>
      <c r="I201" s="38">
        <v>-7.7442369961712425E-3</v>
      </c>
      <c r="J201" s="38">
        <v>5.3167017604736536E-2</v>
      </c>
      <c r="K201" s="38">
        <v>8.6566240738201822E-2</v>
      </c>
      <c r="L201" s="185">
        <f t="shared" si="24"/>
        <v>4.0900132839111848E-2</v>
      </c>
      <c r="M201" s="187"/>
    </row>
    <row r="202" spans="1:13" x14ac:dyDescent="0.3">
      <c r="A202" s="105">
        <v>42826</v>
      </c>
      <c r="B202" s="38">
        <v>2.4922160942491538E-2</v>
      </c>
      <c r="C202" s="38">
        <v>3.492199646425987E-2</v>
      </c>
      <c r="D202" s="38">
        <v>3.1407719638095973E-2</v>
      </c>
      <c r="E202" s="38">
        <v>2.7877410380923232E-2</v>
      </c>
      <c r="F202" s="38">
        <v>4.0656151184311068E-2</v>
      </c>
      <c r="G202" s="38">
        <v>6.5872373038726745E-3</v>
      </c>
      <c r="H202" s="38">
        <v>1.4987511258419106E-2</v>
      </c>
      <c r="I202" s="38">
        <v>1.3658428073696884E-2</v>
      </c>
      <c r="J202" s="38">
        <v>4.433719454185988E-2</v>
      </c>
      <c r="K202" s="38">
        <v>0.10031585180206676</v>
      </c>
      <c r="L202" s="185">
        <f t="shared" si="24"/>
        <v>3.3967166158999702E-2</v>
      </c>
      <c r="M202" s="187"/>
    </row>
    <row r="203" spans="1:13" x14ac:dyDescent="0.3">
      <c r="A203" s="105">
        <v>42856</v>
      </c>
      <c r="B203" s="38">
        <v>-3.4574422874863731E-2</v>
      </c>
      <c r="C203" s="38">
        <v>-5.5409295918653172E-2</v>
      </c>
      <c r="D203" s="38">
        <v>-7.4225238298687962E-2</v>
      </c>
      <c r="E203" s="38">
        <v>-1.4697127843651132E-2</v>
      </c>
      <c r="F203" s="38">
        <v>3.3624742827740384E-3</v>
      </c>
      <c r="G203" s="38">
        <v>2.960422940618386E-2</v>
      </c>
      <c r="H203" s="38">
        <v>6.0397960308939264E-2</v>
      </c>
      <c r="I203" s="38">
        <v>-0.10057731299008935</v>
      </c>
      <c r="J203" s="38">
        <v>-5.0442416491960759E-3</v>
      </c>
      <c r="K203" s="38">
        <v>1.5651395848456071E-2</v>
      </c>
      <c r="L203" s="185">
        <f t="shared" si="24"/>
        <v>-1.755115797287882E-2</v>
      </c>
      <c r="M203" s="187"/>
    </row>
    <row r="204" spans="1:13" x14ac:dyDescent="0.3">
      <c r="A204" s="105">
        <v>42887</v>
      </c>
      <c r="B204" s="38">
        <v>-5.273523509969745E-2</v>
      </c>
      <c r="C204" s="38">
        <v>-1.919207028807739E-2</v>
      </c>
      <c r="D204" s="38">
        <v>-3.5507084224500585E-3</v>
      </c>
      <c r="E204" s="38">
        <v>4.2552406545866853E-2</v>
      </c>
      <c r="F204" s="38">
        <v>-1.4643467782322363E-2</v>
      </c>
      <c r="G204" s="38">
        <v>2.2451028561247484E-2</v>
      </c>
      <c r="H204" s="38">
        <v>-4.2268301557460197E-2</v>
      </c>
      <c r="I204" s="38">
        <v>-1.2306236928865448E-2</v>
      </c>
      <c r="J204" s="38">
        <v>-4.6903886663868244E-2</v>
      </c>
      <c r="K204" s="38">
        <v>-3.8960899621092594E-2</v>
      </c>
      <c r="L204" s="185">
        <f t="shared" si="24"/>
        <v>-1.6555737125671943E-2</v>
      </c>
      <c r="M204" s="187"/>
    </row>
    <row r="205" spans="1:13" x14ac:dyDescent="0.3">
      <c r="A205" s="105">
        <v>42917</v>
      </c>
      <c r="B205" s="38">
        <v>-4.653087788028671E-2</v>
      </c>
      <c r="C205" s="38">
        <v>-6.4383774637163535E-2</v>
      </c>
      <c r="D205" s="38">
        <v>0.15052169811297381</v>
      </c>
      <c r="E205" s="38">
        <v>-6.0940143005037343E-4</v>
      </c>
      <c r="F205" s="38">
        <v>-1.9444309442122484E-2</v>
      </c>
      <c r="G205" s="38">
        <v>-4.1331179780384301E-2</v>
      </c>
      <c r="H205" s="38">
        <v>-4.0022009981777656E-2</v>
      </c>
      <c r="I205" s="38">
        <v>0.10969167100102425</v>
      </c>
      <c r="J205" s="38">
        <v>-3.8599694770615804E-2</v>
      </c>
      <c r="K205" s="38">
        <v>-2.5652917755216328E-2</v>
      </c>
      <c r="L205" s="185">
        <f t="shared" si="24"/>
        <v>-1.6360796563619148E-3</v>
      </c>
      <c r="M205" s="187"/>
    </row>
    <row r="206" spans="1:13" x14ac:dyDescent="0.3">
      <c r="A206" s="105">
        <v>42948</v>
      </c>
      <c r="B206" s="38">
        <v>-4.3137288101823545E-2</v>
      </c>
      <c r="C206" s="38">
        <v>3.2720482240131979E-2</v>
      </c>
      <c r="D206" s="38">
        <v>-2.305705565352029E-2</v>
      </c>
      <c r="E206" s="38">
        <v>6.2347609037860893E-2</v>
      </c>
      <c r="F206" s="38">
        <v>1.4158031937200796E-4</v>
      </c>
      <c r="G206" s="38">
        <v>4.8502162036937448E-2</v>
      </c>
      <c r="H206" s="38">
        <v>1.2849815740419856E-2</v>
      </c>
      <c r="I206" s="38">
        <v>0.24019602796943643</v>
      </c>
      <c r="J206" s="38">
        <v>-9.8039398499171204E-3</v>
      </c>
      <c r="K206" s="38">
        <v>3.5496090333070267E-2</v>
      </c>
      <c r="L206" s="185">
        <f t="shared" si="24"/>
        <v>3.5625548407196797E-2</v>
      </c>
      <c r="M206" s="188"/>
    </row>
    <row r="207" spans="1:13" x14ac:dyDescent="0.3">
      <c r="A207" s="105">
        <v>42979</v>
      </c>
      <c r="B207" s="38">
        <v>8.5610178882915514E-2</v>
      </c>
      <c r="C207" s="38">
        <v>0.1019108890107755</v>
      </c>
      <c r="D207" s="38">
        <v>1.511541987504697E-2</v>
      </c>
      <c r="E207" s="38">
        <v>8.0929819938767175E-2</v>
      </c>
      <c r="F207" s="38">
        <v>0.13879057506816839</v>
      </c>
      <c r="G207" s="38">
        <v>3.3257681810670882E-3</v>
      </c>
      <c r="H207" s="38">
        <v>1.4378308342520936E-2</v>
      </c>
      <c r="I207" s="38">
        <v>0.19841880849575916</v>
      </c>
      <c r="J207" s="38">
        <v>-1.2258314572454907E-2</v>
      </c>
      <c r="K207" s="38">
        <v>5.9931941960472218E-2</v>
      </c>
      <c r="L207" s="185">
        <f t="shared" si="24"/>
        <v>6.8615339518303814E-2</v>
      </c>
      <c r="M207" s="187" t="s">
        <v>52</v>
      </c>
    </row>
    <row r="208" spans="1:13" x14ac:dyDescent="0.3">
      <c r="A208" s="105">
        <v>43009</v>
      </c>
      <c r="B208" s="38">
        <v>2.768453414162899E-2</v>
      </c>
      <c r="C208" s="38">
        <v>5.66178158888926E-2</v>
      </c>
      <c r="D208" s="38">
        <v>-1.8287277362041036E-3</v>
      </c>
      <c r="E208" s="38">
        <v>4.3939833029237214E-2</v>
      </c>
      <c r="F208" s="38">
        <v>9.1282083186779966E-2</v>
      </c>
      <c r="G208" s="38">
        <v>5.6802721896323578E-2</v>
      </c>
      <c r="H208" s="38">
        <v>6.197887118046902E-2</v>
      </c>
      <c r="I208" s="38">
        <v>-2.1107923855937617E-2</v>
      </c>
      <c r="J208" s="38">
        <v>3.7708794142634318E-2</v>
      </c>
      <c r="K208" s="38">
        <v>9.7022991579898687E-2</v>
      </c>
      <c r="L208" s="185">
        <f t="shared" si="24"/>
        <v>4.5010099345372277E-2</v>
      </c>
      <c r="M208" s="187"/>
    </row>
    <row r="209" spans="1:13" x14ac:dyDescent="0.3">
      <c r="A209" s="105">
        <v>43040</v>
      </c>
      <c r="B209" s="38">
        <v>-6.7755067165254673E-2</v>
      </c>
      <c r="C209" s="38">
        <v>-2.4828325582634002E-2</v>
      </c>
      <c r="D209" s="38">
        <v>-8.296246556525097E-2</v>
      </c>
      <c r="E209" s="38">
        <v>1.4496732693424259E-2</v>
      </c>
      <c r="F209" s="38">
        <v>-5.2420716053164342E-3</v>
      </c>
      <c r="G209" s="38">
        <v>1.1120654259620801E-2</v>
      </c>
      <c r="H209" s="38">
        <v>-2.7479659839060637E-2</v>
      </c>
      <c r="I209" s="38">
        <v>-2.8302096430704669E-2</v>
      </c>
      <c r="J209" s="38">
        <v>-5.9797392030624614E-3</v>
      </c>
      <c r="K209" s="38">
        <v>-4.5295024354141934E-2</v>
      </c>
      <c r="L209" s="185">
        <f t="shared" si="24"/>
        <v>-2.6222706279238069E-2</v>
      </c>
      <c r="M209" s="187"/>
    </row>
    <row r="210" spans="1:13" x14ac:dyDescent="0.3">
      <c r="A210" s="105">
        <v>43070</v>
      </c>
      <c r="B210" s="38">
        <v>1.7075291797546251E-2</v>
      </c>
      <c r="C210" s="38">
        <v>1.8412020552434981E-2</v>
      </c>
      <c r="D210" s="38">
        <v>-4.5947535536155139E-2</v>
      </c>
      <c r="E210" s="38">
        <v>-3.5098422187791003E-3</v>
      </c>
      <c r="F210" s="38">
        <v>-4.9146506414974388E-2</v>
      </c>
      <c r="G210" s="38">
        <v>-1.3677426105993784E-2</v>
      </c>
      <c r="H210" s="38">
        <v>-4.5748913316518251E-3</v>
      </c>
      <c r="I210" s="38">
        <v>3.3980557118073511E-2</v>
      </c>
      <c r="J210" s="38">
        <v>6.3859214666437902E-2</v>
      </c>
      <c r="K210" s="38">
        <v>3.6809511450957089E-3</v>
      </c>
      <c r="L210" s="185">
        <f t="shared" si="24"/>
        <v>2.0151833672034138E-3</v>
      </c>
      <c r="M210" s="187"/>
    </row>
    <row r="211" spans="1:13" x14ac:dyDescent="0.3">
      <c r="A211" s="105">
        <v>43101</v>
      </c>
      <c r="B211" s="38">
        <v>5.1743559931385595E-2</v>
      </c>
      <c r="C211" s="38">
        <v>4.138430366047692E-2</v>
      </c>
      <c r="D211" s="38">
        <v>0.12055048038107655</v>
      </c>
      <c r="E211" s="38">
        <v>-4.2263975981950176E-2</v>
      </c>
      <c r="F211" s="38">
        <v>0.11445768630903579</v>
      </c>
      <c r="G211" s="38">
        <v>-7.0048908639477958E-3</v>
      </c>
      <c r="H211" s="38">
        <v>-1.0002607127862205E-2</v>
      </c>
      <c r="I211" s="38">
        <v>0.30529864176467719</v>
      </c>
      <c r="J211" s="38">
        <v>-4.7846735256224168E-3</v>
      </c>
      <c r="K211" s="38">
        <v>3.6052438611910903E-2</v>
      </c>
      <c r="L211" s="185">
        <f t="shared" si="24"/>
        <v>6.0543096315918039E-2</v>
      </c>
      <c r="M211" s="187"/>
    </row>
    <row r="212" spans="1:13" x14ac:dyDescent="0.3">
      <c r="A212" s="105">
        <v>43132</v>
      </c>
      <c r="B212" s="38">
        <v>-0.11231182323485404</v>
      </c>
      <c r="C212" s="38">
        <v>-4.4215442711205213E-2</v>
      </c>
      <c r="D212" s="38">
        <v>-2.50935233533893E-2</v>
      </c>
      <c r="E212" s="38">
        <v>-1.1295114521531299E-2</v>
      </c>
      <c r="F212" s="38">
        <v>6.3135095437154953E-2</v>
      </c>
      <c r="G212" s="38">
        <v>-5.341211297272766E-2</v>
      </c>
      <c r="H212" s="38">
        <v>-3.3042120860429638E-2</v>
      </c>
      <c r="I212" s="38">
        <v>-9.7112418152219826E-2</v>
      </c>
      <c r="J212" s="38">
        <v>-5.7255283646940741E-2</v>
      </c>
      <c r="K212" s="38">
        <v>-2.4148751704214228E-2</v>
      </c>
      <c r="L212" s="185">
        <f t="shared" si="24"/>
        <v>-3.9475149572035705E-2</v>
      </c>
      <c r="M212" s="187"/>
    </row>
    <row r="213" spans="1:13" x14ac:dyDescent="0.3">
      <c r="A213" s="105">
        <v>43160</v>
      </c>
      <c r="B213" s="38">
        <v>-1.5553712206419696E-2</v>
      </c>
      <c r="C213" s="38">
        <v>-2.1285662009238922E-2</v>
      </c>
      <c r="D213" s="38">
        <v>7.694407198093596E-2</v>
      </c>
      <c r="E213" s="38">
        <v>-5.6322999009487548E-2</v>
      </c>
      <c r="F213" s="38">
        <v>-4.6166249108523363E-2</v>
      </c>
      <c r="G213" s="38">
        <v>-3.0406958230422222E-4</v>
      </c>
      <c r="H213" s="38">
        <v>3.5583242363731622E-2</v>
      </c>
      <c r="I213" s="38">
        <v>-6.0892145403325937E-2</v>
      </c>
      <c r="J213" s="38">
        <v>1.622626552148624E-2</v>
      </c>
      <c r="K213" s="38">
        <v>1.5010113742970729E-2</v>
      </c>
      <c r="L213" s="185">
        <f t="shared" si="24"/>
        <v>-5.6761143710175148E-3</v>
      </c>
      <c r="M213" s="187"/>
    </row>
    <row r="214" spans="1:13" x14ac:dyDescent="0.3">
      <c r="A214" s="105">
        <v>43191</v>
      </c>
      <c r="B214" s="38">
        <v>2.047922498233427E-2</v>
      </c>
      <c r="C214" s="38">
        <v>-5.0311728840234181E-2</v>
      </c>
      <c r="D214" s="38">
        <v>3.6867584960248521E-2</v>
      </c>
      <c r="E214" s="38">
        <v>1.6328718802043406E-2</v>
      </c>
      <c r="F214" s="38">
        <v>3.8379516309459384E-2</v>
      </c>
      <c r="G214" s="38">
        <v>2.0690418562759917E-2</v>
      </c>
      <c r="H214" s="38">
        <v>8.4537766418290847E-2</v>
      </c>
      <c r="I214" s="38">
        <v>0.12531794801639412</v>
      </c>
      <c r="J214" s="38">
        <v>3.1478202409697294E-2</v>
      </c>
      <c r="K214" s="38">
        <v>0.15627510351306254</v>
      </c>
      <c r="L214" s="185">
        <f t="shared" si="24"/>
        <v>4.8004275513405623E-2</v>
      </c>
      <c r="M214" s="187"/>
    </row>
    <row r="215" spans="1:13" x14ac:dyDescent="0.3">
      <c r="A215" s="105">
        <v>43221</v>
      </c>
      <c r="B215" s="38">
        <v>5.5471403973675851E-2</v>
      </c>
      <c r="C215" s="38">
        <v>-6.2114321051987683E-3</v>
      </c>
      <c r="D215" s="38">
        <v>-5.0514865090052943E-2</v>
      </c>
      <c r="E215" s="38">
        <v>-7.2369580715636039E-2</v>
      </c>
      <c r="F215" s="38">
        <v>1.5727176237286516E-2</v>
      </c>
      <c r="G215" s="38">
        <v>-2.5338839636329841E-2</v>
      </c>
      <c r="H215" s="38">
        <v>5.3386399569436825E-2</v>
      </c>
      <c r="I215" s="38">
        <v>4.4695750679382883E-2</v>
      </c>
      <c r="J215" s="38">
        <v>4.8198007679409509E-2</v>
      </c>
      <c r="K215" s="38">
        <v>3.9288090616920332E-2</v>
      </c>
      <c r="L215" s="185">
        <f t="shared" ref="L215:L246" si="25">SUMPRODUCT(B215:K215,B$76:K$76)</f>
        <v>1.0233211120889435E-2</v>
      </c>
      <c r="M215" s="187"/>
    </row>
    <row r="216" spans="1:13" x14ac:dyDescent="0.3">
      <c r="A216" s="105">
        <v>43252</v>
      </c>
      <c r="B216" s="38">
        <v>1.5426040329496585E-2</v>
      </c>
      <c r="C216" s="38">
        <v>-0.10619311375576065</v>
      </c>
      <c r="D216" s="38">
        <v>-7.4370102960921005E-3</v>
      </c>
      <c r="E216" s="38">
        <v>-0.13858956079416715</v>
      </c>
      <c r="F216" s="38">
        <v>3.0315536649897903E-2</v>
      </c>
      <c r="G216" s="38">
        <v>-1.038185569536944E-2</v>
      </c>
      <c r="H216" s="38">
        <v>2.8696492766797557E-2</v>
      </c>
      <c r="I216" s="38">
        <v>-0.15804119301532249</v>
      </c>
      <c r="J216" s="38">
        <v>3.4217274452960876E-2</v>
      </c>
      <c r="K216" s="38">
        <v>-3.9892228024092563E-2</v>
      </c>
      <c r="L216" s="185">
        <f t="shared" si="25"/>
        <v>-3.5187961738165144E-2</v>
      </c>
      <c r="M216" s="187"/>
    </row>
    <row r="217" spans="1:13" x14ac:dyDescent="0.3">
      <c r="A217" s="105">
        <v>43282</v>
      </c>
      <c r="B217" s="38">
        <v>6.6596019146071536E-2</v>
      </c>
      <c r="C217" s="38">
        <v>7.2918456709227586E-2</v>
      </c>
      <c r="D217" s="38">
        <v>1.1767817757382915E-2</v>
      </c>
      <c r="E217" s="38">
        <v>7.9370705321385168E-2</v>
      </c>
      <c r="F217" s="38">
        <v>5.7251089827383937E-2</v>
      </c>
      <c r="G217" s="38">
        <v>6.9031347599525866E-2</v>
      </c>
      <c r="H217" s="38">
        <v>-9.4561954477658302E-3</v>
      </c>
      <c r="I217" s="38">
        <v>-0.10628145387514948</v>
      </c>
      <c r="J217" s="38">
        <v>4.3837899543558038E-2</v>
      </c>
      <c r="K217" s="38">
        <v>4.7861134863058187E-2</v>
      </c>
      <c r="L217" s="185">
        <f t="shared" si="25"/>
        <v>3.32896821444678E-2</v>
      </c>
      <c r="M217" s="187"/>
    </row>
    <row r="218" spans="1:13" x14ac:dyDescent="0.3">
      <c r="A218" s="105">
        <v>43313</v>
      </c>
      <c r="B218" s="38">
        <v>-7.2706213608380074E-2</v>
      </c>
      <c r="C218" s="38">
        <v>-5.8326222212786057E-2</v>
      </c>
      <c r="D218" s="38">
        <v>0.13613543833837971</v>
      </c>
      <c r="E218" s="38">
        <v>4.0410804901126161E-2</v>
      </c>
      <c r="F218" s="38">
        <v>2.452851476546353E-3</v>
      </c>
      <c r="G218" s="38">
        <v>9.0760530874072331E-3</v>
      </c>
      <c r="H218" s="38">
        <v>-1.3365271747601904E-2</v>
      </c>
      <c r="I218" s="38">
        <v>-2.6030246379805341E-3</v>
      </c>
      <c r="J218" s="38">
        <v>-1.6640283373432815E-2</v>
      </c>
      <c r="K218" s="38">
        <v>1.1042371849322446E-2</v>
      </c>
      <c r="L218" s="185">
        <f t="shared" si="25"/>
        <v>3.5476504072600541E-3</v>
      </c>
      <c r="M218" s="188"/>
    </row>
    <row r="219" spans="1:13" x14ac:dyDescent="0.3">
      <c r="A219" s="105">
        <v>43344</v>
      </c>
      <c r="B219" s="38">
        <v>-1.4645543887064174E-2</v>
      </c>
      <c r="C219" s="38">
        <v>-2.4237111212837212E-2</v>
      </c>
      <c r="D219" s="38">
        <v>-1.8613384314208187E-2</v>
      </c>
      <c r="E219" s="38">
        <v>-2.2285940519146577E-2</v>
      </c>
      <c r="F219" s="38">
        <v>1.8068934098133684E-2</v>
      </c>
      <c r="G219" s="38">
        <v>-1.6514409913527262E-2</v>
      </c>
      <c r="H219" s="38">
        <v>4.8380111610706661E-3</v>
      </c>
      <c r="I219" s="38">
        <v>4.0110022294050508E-2</v>
      </c>
      <c r="J219" s="38">
        <v>2.6994314569571042E-2</v>
      </c>
      <c r="K219" s="38">
        <v>8.1083878677772458E-3</v>
      </c>
      <c r="L219" s="185">
        <f t="shared" si="25"/>
        <v>1.8232801438197255E-4</v>
      </c>
      <c r="M219" s="187" t="s">
        <v>53</v>
      </c>
    </row>
    <row r="220" spans="1:13" x14ac:dyDescent="0.3">
      <c r="A220" s="105">
        <v>43374</v>
      </c>
      <c r="B220" s="38">
        <v>-7.8122196487941817E-2</v>
      </c>
      <c r="C220" s="38">
        <v>-3.6614331767411482E-2</v>
      </c>
      <c r="D220" s="38">
        <v>-1.3750532669440185E-2</v>
      </c>
      <c r="E220" s="38">
        <v>-8.9872989106436721E-2</v>
      </c>
      <c r="F220" s="38">
        <v>-9.6783142932318184E-2</v>
      </c>
      <c r="G220" s="38">
        <v>-6.1768996964781372E-2</v>
      </c>
      <c r="H220" s="38">
        <v>-4.2369017110008358E-2</v>
      </c>
      <c r="I220" s="38">
        <v>-0.11185952173462742</v>
      </c>
      <c r="J220" s="38">
        <v>-5.2569550165201664E-2</v>
      </c>
      <c r="K220" s="38">
        <v>-0.11753112419096814</v>
      </c>
      <c r="L220" s="185">
        <f t="shared" si="25"/>
        <v>-7.0124140312913544E-2</v>
      </c>
      <c r="M220" s="187"/>
    </row>
    <row r="221" spans="1:13" x14ac:dyDescent="0.3">
      <c r="A221" s="105">
        <v>43405</v>
      </c>
      <c r="B221" s="38">
        <v>6.6851526496736584E-3</v>
      </c>
      <c r="C221" s="38">
        <v>-5.0897753240471175E-2</v>
      </c>
      <c r="D221" s="38">
        <v>-6.3461503182304022E-2</v>
      </c>
      <c r="E221" s="38">
        <v>6.0823774852022568E-3</v>
      </c>
      <c r="F221" s="38">
        <v>-3.1624178411402026E-2</v>
      </c>
      <c r="G221" s="38">
        <v>5.5608759665174472E-2</v>
      </c>
      <c r="H221" s="38">
        <v>4.5248991682207231E-2</v>
      </c>
      <c r="I221" s="38">
        <v>8.3419960131749044E-2</v>
      </c>
      <c r="J221" s="38">
        <v>-7.1221601212343319E-2</v>
      </c>
      <c r="K221" s="38">
        <v>-6.0453923347450339E-2</v>
      </c>
      <c r="L221" s="185">
        <f t="shared" si="25"/>
        <v>-8.061371777996422E-3</v>
      </c>
      <c r="M221" s="187"/>
    </row>
    <row r="222" spans="1:13" x14ac:dyDescent="0.3">
      <c r="A222" s="105">
        <v>43435</v>
      </c>
      <c r="B222" s="38">
        <v>-4.902347079190341E-2</v>
      </c>
      <c r="C222" s="38">
        <v>-7.6164694117762846E-2</v>
      </c>
      <c r="D222" s="38">
        <v>-6.3655047159049641E-2</v>
      </c>
      <c r="E222" s="38">
        <v>-0.14971555770626668</v>
      </c>
      <c r="F222" s="38">
        <v>-0.11266127539499353</v>
      </c>
      <c r="G222" s="38">
        <v>-6.8876715362042207E-2</v>
      </c>
      <c r="H222" s="38">
        <v>-3.2226985826849477E-2</v>
      </c>
      <c r="I222" s="38">
        <v>-0.12970082118884971</v>
      </c>
      <c r="J222" s="38">
        <v>-1.5158224405274296E-2</v>
      </c>
      <c r="K222" s="38">
        <v>2.237199561507941E-2</v>
      </c>
      <c r="L222" s="185">
        <f t="shared" si="25"/>
        <v>-6.7481079633791241E-2</v>
      </c>
      <c r="M222" s="187"/>
    </row>
    <row r="223" spans="1:13" x14ac:dyDescent="0.3">
      <c r="A223" s="105">
        <v>43466</v>
      </c>
      <c r="B223" s="38">
        <v>-1.6430537459759344E-2</v>
      </c>
      <c r="C223" s="38">
        <v>0.12524510964885677</v>
      </c>
      <c r="D223" s="38">
        <v>0.13870608378189303</v>
      </c>
      <c r="E223" s="38">
        <v>7.7373392179362496E-2</v>
      </c>
      <c r="F223" s="38">
        <v>0.1936636928091291</v>
      </c>
      <c r="G223" s="38">
        <v>3.2352402402724502E-2</v>
      </c>
      <c r="H223" s="38">
        <v>4.4234519139032112E-2</v>
      </c>
      <c r="I223" s="38">
        <v>0.17631294201781855</v>
      </c>
      <c r="J223" s="38">
        <v>1.8107719209648479E-3</v>
      </c>
      <c r="K223" s="38">
        <v>9.1693848474024842E-2</v>
      </c>
      <c r="L223" s="185">
        <f t="shared" si="25"/>
        <v>8.6496222491404692E-2</v>
      </c>
      <c r="M223" s="187"/>
    </row>
    <row r="224" spans="1:13" x14ac:dyDescent="0.3">
      <c r="A224" s="105">
        <v>43497</v>
      </c>
      <c r="B224" s="38">
        <v>4.3390479924683353E-2</v>
      </c>
      <c r="C224" s="38">
        <v>1.9357354813737404E-2</v>
      </c>
      <c r="D224" s="38">
        <v>2.8406373908885504E-2</v>
      </c>
      <c r="E224" s="38">
        <v>6.0559142628498985E-2</v>
      </c>
      <c r="F224" s="38">
        <v>0.13350628979183421</v>
      </c>
      <c r="G224" s="38">
        <v>4.4567018963273662E-2</v>
      </c>
      <c r="H224" s="38">
        <v>5.616380881826253E-2</v>
      </c>
      <c r="I224" s="38">
        <v>-0.12977615627005709</v>
      </c>
      <c r="J224" s="38">
        <v>-3.7957449440488296E-2</v>
      </c>
      <c r="K224" s="38">
        <v>7.9535092160498186E-2</v>
      </c>
      <c r="L224" s="185">
        <f t="shared" si="25"/>
        <v>2.9775195529912854E-2</v>
      </c>
      <c r="M224" s="187"/>
    </row>
    <row r="225" spans="1:13" x14ac:dyDescent="0.3">
      <c r="A225" s="105">
        <v>43525</v>
      </c>
      <c r="B225" s="38">
        <v>-1.9765049696215454E-3</v>
      </c>
      <c r="C225" s="38">
        <v>-7.7858372975397345E-3</v>
      </c>
      <c r="D225" s="38">
        <v>1.404494160864546E-2</v>
      </c>
      <c r="E225" s="38">
        <v>6.1493416022604781E-2</v>
      </c>
      <c r="F225" s="38">
        <v>3.7852160618188586E-2</v>
      </c>
      <c r="G225" s="38">
        <v>3.5579739874973773E-2</v>
      </c>
      <c r="H225" s="38">
        <v>8.0666931171542694E-2</v>
      </c>
      <c r="I225" s="38">
        <v>2.2338639160331918E-2</v>
      </c>
      <c r="J225" s="38">
        <v>-8.5204351622630403E-2</v>
      </c>
      <c r="K225" s="38">
        <v>8.5761763041574068E-2</v>
      </c>
      <c r="L225" s="185">
        <f t="shared" si="25"/>
        <v>2.4277089760806961E-2</v>
      </c>
      <c r="M225" s="187"/>
    </row>
    <row r="226" spans="1:13" x14ac:dyDescent="0.3">
      <c r="A226" s="105">
        <v>43556</v>
      </c>
      <c r="B226" s="38">
        <v>0.11257029439671271</v>
      </c>
      <c r="C226" s="38">
        <v>0.116554971351986</v>
      </c>
      <c r="D226" s="38">
        <v>5.7710065501921252E-2</v>
      </c>
      <c r="E226" s="38">
        <v>6.5517106472388564E-2</v>
      </c>
      <c r="F226" s="38">
        <v>3.3757379552209678E-2</v>
      </c>
      <c r="G226" s="38">
        <v>4.9352093715858761E-2</v>
      </c>
      <c r="H226" s="38">
        <v>2.2101831667168871E-2</v>
      </c>
      <c r="I226" s="38">
        <v>3.4810155921739291E-2</v>
      </c>
      <c r="J226" s="38">
        <v>0.11419177631055789</v>
      </c>
      <c r="K226" s="38">
        <v>6.4501377664763507E-2</v>
      </c>
      <c r="L226" s="185">
        <f t="shared" si="25"/>
        <v>6.7106705255530655E-2</v>
      </c>
      <c r="M226" s="187"/>
    </row>
    <row r="227" spans="1:13" x14ac:dyDescent="0.3">
      <c r="A227" s="105">
        <v>43586</v>
      </c>
      <c r="B227" s="38">
        <v>-4.9653297739571486E-2</v>
      </c>
      <c r="C227" s="38">
        <v>-0.20406226359972474</v>
      </c>
      <c r="D227" s="38">
        <v>0.11828901544443153</v>
      </c>
      <c r="E227" s="38">
        <v>-0.14627824626157859</v>
      </c>
      <c r="F227" s="38">
        <v>-4.430166550913036E-2</v>
      </c>
      <c r="G227" s="38">
        <v>-9.4340085227103791E-3</v>
      </c>
      <c r="H227" s="38">
        <v>-3.432069420720581E-3</v>
      </c>
      <c r="I227" s="38">
        <v>-0.12852605821167679</v>
      </c>
      <c r="J227" s="38">
        <v>-4.9308662404255806E-2</v>
      </c>
      <c r="K227" s="38">
        <v>-1.8754422436992053E-2</v>
      </c>
      <c r="L227" s="185">
        <f t="shared" si="25"/>
        <v>-5.3546167866192922E-2</v>
      </c>
      <c r="M227" s="187"/>
    </row>
    <row r="228" spans="1:13" x14ac:dyDescent="0.3">
      <c r="A228" s="105">
        <v>43617</v>
      </c>
      <c r="B228" s="38">
        <v>3.115137610714622E-2</v>
      </c>
      <c r="C228" s="38">
        <v>0.12559194022242201</v>
      </c>
      <c r="D228" s="38">
        <v>7.4120809450340414E-2</v>
      </c>
      <c r="E228" s="38">
        <v>0.14089443430007642</v>
      </c>
      <c r="F228" s="38">
        <v>8.5495391707170548E-2</v>
      </c>
      <c r="G228" s="38">
        <v>7.2129835356978325E-2</v>
      </c>
      <c r="H228" s="38">
        <v>4.201333411528483E-2</v>
      </c>
      <c r="I228" s="38">
        <v>0.18791111798321056</v>
      </c>
      <c r="J228" s="38">
        <v>0.13378459416385216</v>
      </c>
      <c r="K228" s="38">
        <v>0.10543395336858549</v>
      </c>
      <c r="L228" s="185">
        <f t="shared" si="25"/>
        <v>9.9852678677506704E-2</v>
      </c>
      <c r="M228" s="187"/>
    </row>
    <row r="229" spans="1:13" x14ac:dyDescent="0.3">
      <c r="A229" s="105">
        <v>43647</v>
      </c>
      <c r="B229" s="38">
        <v>-5.3632813184975231E-2</v>
      </c>
      <c r="C229" s="38">
        <v>-4.1491934467827257E-2</v>
      </c>
      <c r="D229" s="38">
        <v>6.6482474646026204E-2</v>
      </c>
      <c r="E229" s="38">
        <v>2.1107260692714482E-2</v>
      </c>
      <c r="F229" s="38">
        <v>2.7109448503116328E-2</v>
      </c>
      <c r="G229" s="38">
        <v>5.2348979778215746E-2</v>
      </c>
      <c r="H229" s="38">
        <v>-3.3932072603270087E-2</v>
      </c>
      <c r="I229" s="38">
        <v>-1.875099237853288E-2</v>
      </c>
      <c r="J229" s="38">
        <v>6.8845224311167436E-2</v>
      </c>
      <c r="K229" s="38">
        <v>2.6716672478405271E-3</v>
      </c>
      <c r="L229" s="185">
        <f t="shared" si="25"/>
        <v>9.0757242544475276E-3</v>
      </c>
      <c r="M229" s="187"/>
    </row>
    <row r="230" spans="1:13" x14ac:dyDescent="0.3">
      <c r="A230" s="105">
        <v>43678</v>
      </c>
      <c r="B230" s="38">
        <v>-8.1220391336729036E-2</v>
      </c>
      <c r="C230" s="38">
        <v>-8.9348571215556782E-2</v>
      </c>
      <c r="D230" s="38">
        <v>-6.8554640800673819E-2</v>
      </c>
      <c r="E230" s="38">
        <v>1.3215831636107121E-2</v>
      </c>
      <c r="F230" s="38">
        <v>-2.1240090553536459E-2</v>
      </c>
      <c r="G230" s="38">
        <v>3.9030660946548015E-2</v>
      </c>
      <c r="H230" s="38">
        <v>2.727274702828078E-2</v>
      </c>
      <c r="I230" s="38">
        <v>-1.6450539309989336E-2</v>
      </c>
      <c r="J230" s="38">
        <v>9.4578199810920902E-2</v>
      </c>
      <c r="K230" s="38">
        <v>-3.4372522022080569E-2</v>
      </c>
      <c r="L230" s="185">
        <f t="shared" si="25"/>
        <v>-1.3708931581670919E-2</v>
      </c>
      <c r="M230" s="188"/>
    </row>
    <row r="231" spans="1:13" x14ac:dyDescent="0.3">
      <c r="A231" s="105">
        <v>43709</v>
      </c>
      <c r="B231" s="38">
        <v>8.0263995049705314E-2</v>
      </c>
      <c r="C231" s="38">
        <v>6.8258966908942231E-2</v>
      </c>
      <c r="D231" s="38">
        <v>5.9139783229695632E-2</v>
      </c>
      <c r="E231" s="38">
        <v>2.4916467962138408E-2</v>
      </c>
      <c r="F231" s="38">
        <v>-4.8986795320191935E-2</v>
      </c>
      <c r="G231" s="38">
        <v>-7.8566937041518441E-3</v>
      </c>
      <c r="H231" s="38">
        <v>3.3386904333936498E-2</v>
      </c>
      <c r="I231" s="38">
        <v>2.8720669400476087E-3</v>
      </c>
      <c r="J231" s="38">
        <v>-1.4897603734824174E-2</v>
      </c>
      <c r="K231" s="38">
        <v>6.2087074746825901E-3</v>
      </c>
      <c r="L231" s="185">
        <f t="shared" si="25"/>
        <v>2.0330579913998035E-2</v>
      </c>
      <c r="M231" s="187" t="s">
        <v>54</v>
      </c>
    </row>
    <row r="232" spans="1:13" x14ac:dyDescent="0.3">
      <c r="A232" s="105">
        <v>43739</v>
      </c>
      <c r="B232" s="38">
        <v>5.2213638367805501E-2</v>
      </c>
      <c r="C232" s="38">
        <v>0.14883829202436988</v>
      </c>
      <c r="D232" s="38">
        <v>-3.08069712804015E-2</v>
      </c>
      <c r="E232" s="38">
        <v>3.6058039516690822E-2</v>
      </c>
      <c r="F232" s="38">
        <v>7.7349043275718815E-2</v>
      </c>
      <c r="G232" s="38">
        <v>-7.9930530250899356E-2</v>
      </c>
      <c r="H232" s="38">
        <v>1.9073597506232724E-2</v>
      </c>
      <c r="I232" s="38">
        <v>0.17318058238722392</v>
      </c>
      <c r="J232" s="38">
        <v>3.4404506772150345E-2</v>
      </c>
      <c r="K232" s="38">
        <v>4.8951097232457108E-2</v>
      </c>
      <c r="L232" s="185">
        <f t="shared" si="25"/>
        <v>4.7933129555134818E-2</v>
      </c>
      <c r="M232" s="187"/>
    </row>
    <row r="233" spans="1:13" x14ac:dyDescent="0.3">
      <c r="A233" s="105">
        <v>43770</v>
      </c>
      <c r="B233" s="38">
        <v>0.13290787397803319</v>
      </c>
      <c r="C233" s="38">
        <v>-2.3087240666666481E-2</v>
      </c>
      <c r="D233" s="38">
        <v>2.1311190793526939E-2</v>
      </c>
      <c r="E233" s="38">
        <v>6.58267632081182E-2</v>
      </c>
      <c r="F233" s="38">
        <v>3.8778991568883946E-2</v>
      </c>
      <c r="G233" s="38">
        <v>4.8410837666278657E-3</v>
      </c>
      <c r="H233" s="38">
        <v>-1.1841115003758939E-2</v>
      </c>
      <c r="I233" s="38">
        <v>-3.6473498486016907E-2</v>
      </c>
      <c r="J233" s="38">
        <v>3.0701739471766326E-2</v>
      </c>
      <c r="K233" s="38">
        <v>6.4836451610203016E-2</v>
      </c>
      <c r="L233" s="185">
        <f t="shared" si="25"/>
        <v>2.878022402407172E-2</v>
      </c>
      <c r="M233" s="187"/>
    </row>
    <row r="234" spans="1:13" x14ac:dyDescent="0.3">
      <c r="A234" s="105">
        <v>43800</v>
      </c>
      <c r="B234" s="38">
        <v>-4.9522645861611175E-3</v>
      </c>
      <c r="C234" s="38">
        <v>-3.5742140351814999E-2</v>
      </c>
      <c r="D234" s="38">
        <v>2.4933695246158544E-2</v>
      </c>
      <c r="E234" s="38">
        <v>5.0236663325632569E-3</v>
      </c>
      <c r="F234" s="38">
        <v>-2.1889050007245177E-2</v>
      </c>
      <c r="G234" s="38">
        <v>-1.0974152865767639E-2</v>
      </c>
      <c r="H234" s="38">
        <v>2.0486948262666897E-2</v>
      </c>
      <c r="I234" s="38">
        <v>-1.6840307386314472E-2</v>
      </c>
      <c r="J234" s="38">
        <v>-3.6879368461020558E-2</v>
      </c>
      <c r="K234" s="38">
        <v>1.6940934615423075E-2</v>
      </c>
      <c r="L234" s="185">
        <f t="shared" si="25"/>
        <v>-5.9892039201512185E-3</v>
      </c>
      <c r="M234" s="187"/>
    </row>
    <row r="235" spans="1:13" x14ac:dyDescent="0.3">
      <c r="A235" s="105">
        <v>43831</v>
      </c>
      <c r="B235" s="38">
        <v>-4.2045587041518472E-2</v>
      </c>
      <c r="C235" s="38">
        <v>-0.15323076624483842</v>
      </c>
      <c r="D235" s="38">
        <v>-1.3802674853639577E-2</v>
      </c>
      <c r="E235" s="38">
        <v>-7.1596565555955824E-2</v>
      </c>
      <c r="F235" s="38">
        <v>2.1152714794891621E-2</v>
      </c>
      <c r="G235" s="38">
        <v>-2.0297667723826639E-2</v>
      </c>
      <c r="H235" s="38">
        <v>-4.5833244871543166E-2</v>
      </c>
      <c r="I235" s="38">
        <v>-0.11080791144095109</v>
      </c>
      <c r="J235" s="38">
        <v>-1.1413842007449456E-2</v>
      </c>
      <c r="K235" s="38">
        <v>-4.0301264300495188E-2</v>
      </c>
      <c r="L235" s="185">
        <f t="shared" si="25"/>
        <v>-4.8817680924532626E-2</v>
      </c>
      <c r="M235" s="187"/>
    </row>
    <row r="236" spans="1:13" x14ac:dyDescent="0.3">
      <c r="A236" s="105">
        <v>43862</v>
      </c>
      <c r="B236" s="38">
        <v>-0.16517391253476296</v>
      </c>
      <c r="C236" s="38">
        <v>-0.10202121792313287</v>
      </c>
      <c r="D236" s="38">
        <v>-0.12333792368268263</v>
      </c>
      <c r="E236" s="38">
        <v>-0.14109266660109265</v>
      </c>
      <c r="F236" s="38">
        <v>-0.18868215229789931</v>
      </c>
      <c r="G236" s="38">
        <v>-0.1198896089817931</v>
      </c>
      <c r="H236" s="38">
        <v>-4.3271140129769847E-2</v>
      </c>
      <c r="I236" s="38">
        <v>-4.1766133539910051E-2</v>
      </c>
      <c r="J236" s="38">
        <v>-8.3054095198797168E-2</v>
      </c>
      <c r="K236" s="38">
        <v>-6.1851634984859898E-2</v>
      </c>
      <c r="L236" s="185">
        <f t="shared" si="25"/>
        <v>-0.10701404858747007</v>
      </c>
      <c r="M236" s="187"/>
    </row>
    <row r="237" spans="1:13" x14ac:dyDescent="0.3">
      <c r="A237" s="105">
        <v>43891</v>
      </c>
      <c r="B237" s="38">
        <v>-0.13925773074481324</v>
      </c>
      <c r="C237" s="38">
        <v>-0.26691530082132503</v>
      </c>
      <c r="D237" s="38">
        <v>-0.17820793836031998</v>
      </c>
      <c r="E237" s="38">
        <v>-8.6467631827861074E-2</v>
      </c>
      <c r="F237" s="38">
        <v>-0.45106380195305529</v>
      </c>
      <c r="G237" s="38">
        <v>-7.9723818110349495E-2</v>
      </c>
      <c r="H237" s="38">
        <v>-8.7137333122473317E-3</v>
      </c>
      <c r="I237" s="38">
        <v>-0.41540654973325425</v>
      </c>
      <c r="J237" s="38">
        <v>-0.20162471248934258</v>
      </c>
      <c r="K237" s="38">
        <v>-8.7366786836079374E-2</v>
      </c>
      <c r="L237" s="185">
        <f t="shared" si="25"/>
        <v>-0.19147480041886478</v>
      </c>
      <c r="M237" s="187"/>
    </row>
    <row r="238" spans="1:13" x14ac:dyDescent="0.3">
      <c r="A238" s="105">
        <v>43922</v>
      </c>
      <c r="B238" s="38">
        <v>9.3068225761749945E-2</v>
      </c>
      <c r="C238" s="38">
        <v>0.14589380981665148</v>
      </c>
      <c r="D238" s="38">
        <v>1.602712117979822E-2</v>
      </c>
      <c r="E238" s="38">
        <v>9.5862836931240397E-2</v>
      </c>
      <c r="F238" s="38">
        <v>-2.4603917714024249E-2</v>
      </c>
      <c r="G238" s="38">
        <v>7.8785766851934391E-2</v>
      </c>
      <c r="H238" s="38">
        <v>0.11050642616542374</v>
      </c>
      <c r="I238" s="38">
        <v>0.21972001097523206</v>
      </c>
      <c r="J238" s="38">
        <v>0.14621500051760272</v>
      </c>
      <c r="K238" s="38">
        <v>4.1364881865630594E-2</v>
      </c>
      <c r="L238" s="185">
        <f t="shared" si="25"/>
        <v>9.2284016235123931E-2</v>
      </c>
      <c r="M238" s="187"/>
    </row>
    <row r="239" spans="1:13" x14ac:dyDescent="0.3">
      <c r="A239" s="105">
        <v>43952</v>
      </c>
      <c r="B239" s="38">
        <v>0.16355691557415389</v>
      </c>
      <c r="C239" s="38">
        <v>9.7193102983168717E-2</v>
      </c>
      <c r="D239" s="38">
        <v>0.1338433083588835</v>
      </c>
      <c r="E239" s="38">
        <v>3.0570834829366348E-2</v>
      </c>
      <c r="F239" s="38">
        <v>1.1672982457207161E-2</v>
      </c>
      <c r="G239" s="38">
        <v>-2.6873085818027862E-2</v>
      </c>
      <c r="H239" s="38">
        <v>4.524855619964907E-3</v>
      </c>
      <c r="I239" s="38">
        <v>3.9677351801450031E-2</v>
      </c>
      <c r="J239" s="38">
        <v>2.7518869158421468E-2</v>
      </c>
      <c r="K239" s="38">
        <v>7.7734608202934208E-2</v>
      </c>
      <c r="L239" s="185">
        <f t="shared" si="25"/>
        <v>5.5941974316752248E-2</v>
      </c>
      <c r="M239" s="187"/>
    </row>
    <row r="240" spans="1:13" x14ac:dyDescent="0.3">
      <c r="A240" s="105">
        <v>43983</v>
      </c>
      <c r="B240" s="38">
        <v>6.3229521251715423E-2</v>
      </c>
      <c r="C240" s="38">
        <v>8.2833966544369891E-2</v>
      </c>
      <c r="D240" s="38">
        <v>4.6325285412065816E-3</v>
      </c>
      <c r="E240" s="38">
        <v>0.21986921223066877</v>
      </c>
      <c r="F240" s="38">
        <v>0.12028222987115873</v>
      </c>
      <c r="G240" s="38">
        <v>3.389281535297875E-2</v>
      </c>
      <c r="H240" s="38">
        <v>9.0874525717261886E-2</v>
      </c>
      <c r="I240" s="38">
        <v>0.1261646815860491</v>
      </c>
      <c r="J240" s="38">
        <v>-1.2959018487627457E-2</v>
      </c>
      <c r="K240" s="38">
        <v>4.1333376980756641E-2</v>
      </c>
      <c r="L240" s="185">
        <f t="shared" si="25"/>
        <v>7.7015383958853836E-2</v>
      </c>
      <c r="M240" s="187"/>
    </row>
    <row r="241" spans="1:13" x14ac:dyDescent="0.3">
      <c r="A241" s="105">
        <v>44013</v>
      </c>
      <c r="B241" s="38">
        <v>3.3982412802103894E-2</v>
      </c>
      <c r="C241" s="38">
        <v>3.472131535207762E-2</v>
      </c>
      <c r="D241" s="38">
        <v>1.2842322819026917E-3</v>
      </c>
      <c r="E241" s="38">
        <v>5.2534540132596563E-2</v>
      </c>
      <c r="F241" s="38">
        <v>-2.3772067870553807E-2</v>
      </c>
      <c r="G241" s="38">
        <v>-8.1546430096119157E-2</v>
      </c>
      <c r="H241" s="38">
        <v>-9.4505266034960664E-3</v>
      </c>
      <c r="I241" s="38">
        <v>-3.622552936913051E-2</v>
      </c>
      <c r="J241" s="38">
        <v>-1.7943143040754915E-2</v>
      </c>
      <c r="K241" s="38">
        <v>-6.081950572159274E-2</v>
      </c>
      <c r="L241" s="185">
        <f t="shared" si="25"/>
        <v>-1.0723470213296643E-2</v>
      </c>
      <c r="M241" s="187"/>
    </row>
    <row r="242" spans="1:13" x14ac:dyDescent="0.3">
      <c r="A242" s="105">
        <v>44044</v>
      </c>
      <c r="B242" s="38">
        <v>6.776215842885705E-2</v>
      </c>
      <c r="C242" s="38">
        <v>0.16851886136310182</v>
      </c>
      <c r="D242" s="38">
        <v>8.8499466438189497E-2</v>
      </c>
      <c r="E242" s="38">
        <v>0.11266785085533616</v>
      </c>
      <c r="F242" s="38">
        <v>0.11014340551657036</v>
      </c>
      <c r="G242" s="38">
        <v>9.0192220046962941E-3</v>
      </c>
      <c r="H242" s="38">
        <v>-8.6915998976741272E-3</v>
      </c>
      <c r="I242" s="38">
        <v>7.0881988949965113E-2</v>
      </c>
      <c r="J242" s="38">
        <v>-8.9123078037462149E-4</v>
      </c>
      <c r="K242" s="38">
        <v>7.7966656876966495E-2</v>
      </c>
      <c r="L242" s="185">
        <f t="shared" si="25"/>
        <v>6.9587677975563395E-2</v>
      </c>
      <c r="M242" s="188"/>
    </row>
    <row r="243" spans="1:13" x14ac:dyDescent="0.3">
      <c r="A243" s="105">
        <v>44075</v>
      </c>
      <c r="B243" s="38">
        <v>-6.7266166751556E-2</v>
      </c>
      <c r="C243" s="38">
        <v>7.9493375588578066E-2</v>
      </c>
      <c r="D243" s="38">
        <v>8.4446139323738345E-2</v>
      </c>
      <c r="E243" s="38">
        <v>5.1086393521951698E-2</v>
      </c>
      <c r="F243" s="38">
        <v>-9.8343916860967301E-2</v>
      </c>
      <c r="G243" s="38">
        <v>2.1778940007221217E-3</v>
      </c>
      <c r="H243" s="38">
        <v>2.5280820297210356E-3</v>
      </c>
      <c r="I243" s="38">
        <v>0.13400469158813494</v>
      </c>
      <c r="J243" s="38">
        <v>3.6128450421480413E-2</v>
      </c>
      <c r="K243" s="38">
        <v>1.6802458062562912E-2</v>
      </c>
      <c r="L243" s="185">
        <f t="shared" si="25"/>
        <v>2.4105740092436621E-2</v>
      </c>
      <c r="M243" s="187" t="s">
        <v>55</v>
      </c>
    </row>
    <row r="244" spans="1:13" x14ac:dyDescent="0.3">
      <c r="A244" s="105">
        <v>44105</v>
      </c>
      <c r="B244" s="38">
        <v>-6.6555395566315484E-2</v>
      </c>
      <c r="C244" s="38">
        <v>-3.5516412179255323E-2</v>
      </c>
      <c r="D244" s="38">
        <v>-7.6421636435856768E-2</v>
      </c>
      <c r="E244" s="38">
        <v>-2.2108047450795993E-2</v>
      </c>
      <c r="F244" s="38">
        <v>8.3777065876645389E-3</v>
      </c>
      <c r="G244" s="38">
        <v>-0.14161537531544025</v>
      </c>
      <c r="H244" s="38">
        <v>3.6027765371224812E-4</v>
      </c>
      <c r="I244" s="38">
        <v>7.0692172010961337E-3</v>
      </c>
      <c r="J244" s="38">
        <v>-8.5665116871187719E-2</v>
      </c>
      <c r="K244" s="38">
        <v>7.2609167906581276E-3</v>
      </c>
      <c r="L244" s="185">
        <f t="shared" si="25"/>
        <v>-4.0481386558572051E-2</v>
      </c>
      <c r="M244" s="187"/>
    </row>
    <row r="245" spans="1:13" x14ac:dyDescent="0.3">
      <c r="A245" s="105">
        <v>44136</v>
      </c>
      <c r="B245" s="38">
        <v>0.11221450553700735</v>
      </c>
      <c r="C245" s="38">
        <v>0.2713964111559557</v>
      </c>
      <c r="D245" s="38">
        <v>4.823524651580318E-2</v>
      </c>
      <c r="E245" s="38">
        <v>6.4668779748518229E-2</v>
      </c>
      <c r="F245" s="38">
        <v>0.40166160129918183</v>
      </c>
      <c r="G245" s="38">
        <v>0.13628690625414638</v>
      </c>
      <c r="H245" s="38">
        <v>0.1047892160520502</v>
      </c>
      <c r="I245" s="38">
        <v>0.23942339605414445</v>
      </c>
      <c r="J245" s="38">
        <v>0.1426553869330251</v>
      </c>
      <c r="K245" s="38">
        <v>0.20034797133526144</v>
      </c>
      <c r="L245" s="185">
        <f t="shared" si="25"/>
        <v>0.17216794208850941</v>
      </c>
      <c r="M245" s="187"/>
    </row>
    <row r="246" spans="1:13" x14ac:dyDescent="0.3">
      <c r="A246" s="105">
        <v>44166</v>
      </c>
      <c r="B246" s="38">
        <v>4.9285714925267482E-2</v>
      </c>
      <c r="C246" s="38">
        <v>2.3737860051574088E-2</v>
      </c>
      <c r="D246" s="38">
        <v>0.11447810673698915</v>
      </c>
      <c r="E246" s="38">
        <v>0</v>
      </c>
      <c r="F246" s="38">
        <v>2.3367098029338645E-2</v>
      </c>
      <c r="G246" s="38">
        <v>-1.85667585578433E-3</v>
      </c>
      <c r="H246" s="38">
        <v>1.3037829327954158E-2</v>
      </c>
      <c r="I246" s="38">
        <v>0.12199593391276548</v>
      </c>
      <c r="J246" s="38">
        <v>5.1091956379313519E-2</v>
      </c>
      <c r="K246" s="38">
        <v>5.7983074743757683E-2</v>
      </c>
      <c r="L246" s="185">
        <f t="shared" si="25"/>
        <v>4.5312089825117585E-2</v>
      </c>
      <c r="M246" s="187"/>
    </row>
    <row r="247" spans="1:13" x14ac:dyDescent="0.3">
      <c r="A247" s="105">
        <v>44197</v>
      </c>
      <c r="B247" s="38">
        <v>8.8665777820501626E-2</v>
      </c>
      <c r="C247" s="38">
        <v>5.7103014516608347E-3</v>
      </c>
      <c r="D247" s="38">
        <v>-0.12051018620279084</v>
      </c>
      <c r="E247" s="38">
        <v>7.6543504899520545E-3</v>
      </c>
      <c r="F247" s="38">
        <v>-7.3290254451304562E-2</v>
      </c>
      <c r="G247" s="38">
        <v>2.2321414696194704E-2</v>
      </c>
      <c r="H247" s="38">
        <v>-6.6602307523998899E-2</v>
      </c>
      <c r="I247" s="38">
        <v>-0.1452932419015554</v>
      </c>
      <c r="J247" s="38">
        <v>-7.4422909589452718E-2</v>
      </c>
      <c r="K247" s="38">
        <v>-2.0606036574500622E-2</v>
      </c>
      <c r="L247" s="185">
        <f t="shared" ref="L247:L266" si="26">SUMPRODUCT(B247:K247,B$76:K$76)</f>
        <v>-3.7637309178529386E-2</v>
      </c>
      <c r="M247" s="187"/>
    </row>
    <row r="248" spans="1:13" x14ac:dyDescent="0.3">
      <c r="A248" s="105">
        <v>44228</v>
      </c>
      <c r="B248" s="38">
        <v>3.1266173768088452E-4</v>
      </c>
      <c r="C248" s="38">
        <v>0.13988299500549015</v>
      </c>
      <c r="D248" s="38">
        <v>0.10267175600562062</v>
      </c>
      <c r="E248" s="38">
        <v>6.1260137548418449E-3</v>
      </c>
      <c r="F248" s="38">
        <v>0.15276447475623348</v>
      </c>
      <c r="G248" s="38">
        <v>2.7292574440587823E-2</v>
      </c>
      <c r="H248" s="38">
        <v>4.3778058943812349E-2</v>
      </c>
      <c r="I248" s="38">
        <v>0.23616795651812122</v>
      </c>
      <c r="J248" s="38">
        <v>0.15384622524279729</v>
      </c>
      <c r="K248" s="38">
        <v>5.358208897589424E-2</v>
      </c>
      <c r="L248" s="185">
        <f t="shared" si="26"/>
        <v>9.1642480538107987E-2</v>
      </c>
      <c r="M248" s="187"/>
    </row>
    <row r="249" spans="1:13" x14ac:dyDescent="0.3">
      <c r="A249" s="105">
        <v>44256</v>
      </c>
      <c r="B249" s="38">
        <v>0.12281698638540611</v>
      </c>
      <c r="C249" s="38">
        <v>0.1473207563085141</v>
      </c>
      <c r="D249" s="38">
        <v>-7.8573920378668893E-2</v>
      </c>
      <c r="E249" s="38">
        <v>0.13784701988680192</v>
      </c>
      <c r="F249" s="38">
        <v>6.568647455043322E-3</v>
      </c>
      <c r="G249" s="38">
        <v>3.6131815410982863E-2</v>
      </c>
      <c r="H249" s="38">
        <v>7.9260161391258188E-2</v>
      </c>
      <c r="I249" s="38">
        <v>0.18311041871490064</v>
      </c>
      <c r="J249" s="38">
        <v>2.8518529482783779E-2</v>
      </c>
      <c r="K249" s="38">
        <v>8.2095318252404237E-2</v>
      </c>
      <c r="L249" s="185">
        <f t="shared" si="26"/>
        <v>7.4509573290942613E-2</v>
      </c>
      <c r="M249" s="187"/>
    </row>
    <row r="250" spans="1:13" x14ac:dyDescent="0.3">
      <c r="A250" s="105">
        <v>44287</v>
      </c>
      <c r="B250" s="38">
        <v>-8.4285249339424093E-3</v>
      </c>
      <c r="C250" s="38">
        <v>-2.5786049526211715E-2</v>
      </c>
      <c r="D250" s="38">
        <v>-3.5123873550271766E-2</v>
      </c>
      <c r="E250" s="38">
        <v>4.7838108985438887E-2</v>
      </c>
      <c r="F250" s="38">
        <v>3.521859085142947E-2</v>
      </c>
      <c r="G250" s="38">
        <v>2.2222127014875988E-3</v>
      </c>
      <c r="H250" s="38">
        <v>4.544070346477553E-2</v>
      </c>
      <c r="I250" s="38">
        <v>-7.7443876376735804E-2</v>
      </c>
      <c r="J250" s="38">
        <v>-3.2409470900990876E-3</v>
      </c>
      <c r="K250" s="38">
        <v>0.10227074406977153</v>
      </c>
      <c r="L250" s="185">
        <f t="shared" si="26"/>
        <v>8.2967088595642235E-3</v>
      </c>
      <c r="M250" s="187"/>
    </row>
    <row r="251" spans="1:13" x14ac:dyDescent="0.3">
      <c r="A251" s="105">
        <v>44317</v>
      </c>
      <c r="B251" s="38">
        <v>-4.4518186773386995E-2</v>
      </c>
      <c r="C251" s="38">
        <v>4.7228851178848445E-2</v>
      </c>
      <c r="D251" s="38">
        <v>0.1615729383520545</v>
      </c>
      <c r="E251" s="38">
        <v>0.13982220764442913</v>
      </c>
      <c r="F251" s="38">
        <v>6.7240359096603725E-2</v>
      </c>
      <c r="G251" s="38">
        <v>-5.628564026171852E-3</v>
      </c>
      <c r="H251" s="38">
        <v>9.0732890245483366E-2</v>
      </c>
      <c r="I251" s="38">
        <v>0.20125739146918589</v>
      </c>
      <c r="J251" s="38">
        <v>2.5144526029489769E-2</v>
      </c>
      <c r="K251" s="38">
        <v>4.7908518603926808E-2</v>
      </c>
      <c r="L251" s="185">
        <f t="shared" si="26"/>
        <v>7.3076093182046289E-2</v>
      </c>
      <c r="M251" s="187"/>
    </row>
    <row r="252" spans="1:13" x14ac:dyDescent="0.3">
      <c r="A252" s="105">
        <v>44348</v>
      </c>
      <c r="B252" s="38">
        <v>7.3884608445171475E-3</v>
      </c>
      <c r="C252" s="38">
        <v>-1.1421786102762671E-2</v>
      </c>
      <c r="D252" s="38">
        <v>6.3251430846666554E-2</v>
      </c>
      <c r="E252" s="38">
        <v>5.5628852116498859E-2</v>
      </c>
      <c r="F252" s="38">
        <v>1.6688515277838701E-2</v>
      </c>
      <c r="G252" s="38">
        <v>5.2879886029451269E-2</v>
      </c>
      <c r="H252" s="38">
        <v>2.036383702062337E-2</v>
      </c>
      <c r="I252" s="38">
        <v>1.8206485083995933E-2</v>
      </c>
      <c r="J252" s="38">
        <v>0.10535840704884612</v>
      </c>
      <c r="K252" s="38">
        <v>1.4263765507839171E-2</v>
      </c>
      <c r="L252" s="185">
        <f t="shared" si="26"/>
        <v>3.426078536735145E-2</v>
      </c>
      <c r="M252" s="187"/>
    </row>
    <row r="253" spans="1:13" x14ac:dyDescent="0.3">
      <c r="A253" s="105">
        <v>44378</v>
      </c>
      <c r="B253" s="38">
        <v>-1.5267154715044608E-2</v>
      </c>
      <c r="C253" s="38">
        <v>-2.6558004041172097E-4</v>
      </c>
      <c r="D253" s="38">
        <v>-2.4848573938238017E-2</v>
      </c>
      <c r="E253" s="38">
        <v>-4.3584425635227768E-3</v>
      </c>
      <c r="F253" s="38">
        <v>6.6949384733271125E-2</v>
      </c>
      <c r="G253" s="38">
        <v>4.5309126959781149E-2</v>
      </c>
      <c r="H253" s="38">
        <v>2.6876031509032693E-2</v>
      </c>
      <c r="I253" s="38">
        <v>-2.1988630556083348E-2</v>
      </c>
      <c r="J253" s="38">
        <v>2.2616411965469652E-2</v>
      </c>
      <c r="K253" s="38">
        <v>1.9053492564570378E-2</v>
      </c>
      <c r="L253" s="185">
        <f t="shared" si="26"/>
        <v>1.1407606591882455E-2</v>
      </c>
      <c r="M253" s="187"/>
    </row>
    <row r="254" spans="1:13" x14ac:dyDescent="0.3">
      <c r="A254" s="105">
        <v>44409</v>
      </c>
      <c r="B254" s="38">
        <v>7.0375404878190953E-2</v>
      </c>
      <c r="C254" s="38">
        <v>-5.1275286468595922E-2</v>
      </c>
      <c r="D254" s="38">
        <v>-1.8458018436567768E-2</v>
      </c>
      <c r="E254" s="38">
        <v>4.3249927265614892E-2</v>
      </c>
      <c r="F254" s="38">
        <v>0</v>
      </c>
      <c r="G254" s="38">
        <v>-3.0615882920517466E-3</v>
      </c>
      <c r="H254" s="38">
        <v>2.6949950166525717E-2</v>
      </c>
      <c r="I254" s="38">
        <v>4.5830635244719427E-2</v>
      </c>
      <c r="J254" s="38">
        <v>4.4609086875308943E-2</v>
      </c>
      <c r="K254" s="38">
        <v>-6.9891779503244988E-2</v>
      </c>
      <c r="L254" s="185">
        <f t="shared" si="26"/>
        <v>8.832833172989954E-3</v>
      </c>
      <c r="M254" s="188"/>
    </row>
    <row r="255" spans="1:13" x14ac:dyDescent="0.3">
      <c r="A255" s="105">
        <v>44440</v>
      </c>
      <c r="B255" s="38">
        <v>7.6682686562523431E-3</v>
      </c>
      <c r="C255" s="38">
        <v>7.420892079924063E-2</v>
      </c>
      <c r="D255" s="38">
        <v>-9.5357103617689856E-2</v>
      </c>
      <c r="E255" s="38">
        <v>-8.5599235140766158E-2</v>
      </c>
      <c r="F255" s="38">
        <v>-5.1857902290319263E-3</v>
      </c>
      <c r="G255" s="38">
        <v>-4.5579426971378852E-2</v>
      </c>
      <c r="H255" s="38">
        <v>-9.954575459111667E-2</v>
      </c>
      <c r="I255" s="38">
        <v>-2.4214442534749647E-2</v>
      </c>
      <c r="J255" s="38">
        <v>-4.5710955554154565E-3</v>
      </c>
      <c r="K255" s="38">
        <v>-1.0689156319793785E-2</v>
      </c>
      <c r="L255" s="185">
        <f t="shared" si="26"/>
        <v>-2.8886481550444938E-2</v>
      </c>
      <c r="M255" s="187" t="s">
        <v>56</v>
      </c>
    </row>
    <row r="256" spans="1:13" x14ac:dyDescent="0.3">
      <c r="A256" s="105">
        <v>44470</v>
      </c>
      <c r="B256" s="38">
        <v>-1.1555744024367272E-2</v>
      </c>
      <c r="C256" s="38">
        <v>0.11757038866397485</v>
      </c>
      <c r="D256" s="38">
        <v>4.2310550636220648E-2</v>
      </c>
      <c r="E256" s="38">
        <v>-1.7621130132986707E-2</v>
      </c>
      <c r="F256" s="38">
        <v>-3.9096448859565452E-2</v>
      </c>
      <c r="G256" s="38">
        <v>-4.5723976989389438E-2</v>
      </c>
      <c r="H256" s="38">
        <v>0.10676757681202668</v>
      </c>
      <c r="I256" s="38">
        <v>4.406243862779842E-2</v>
      </c>
      <c r="J256" s="38">
        <v>8.0966735623300007E-2</v>
      </c>
      <c r="K256" s="38">
        <v>9.2081939224714235E-2</v>
      </c>
      <c r="L256" s="185">
        <f t="shared" si="26"/>
        <v>3.6976232958172602E-2</v>
      </c>
      <c r="M256" s="187"/>
    </row>
    <row r="257" spans="1:13" x14ac:dyDescent="0.3">
      <c r="A257" s="105">
        <v>44501</v>
      </c>
      <c r="B257" s="38">
        <v>7.1285864217910735E-3</v>
      </c>
      <c r="C257" s="38">
        <v>-0.19483273739062335</v>
      </c>
      <c r="D257" s="38">
        <v>-9.7952640688704212E-2</v>
      </c>
      <c r="E257" s="38">
        <v>-2.5224268855590593E-2</v>
      </c>
      <c r="F257" s="38">
        <v>-0.10741407978016645</v>
      </c>
      <c r="G257" s="38">
        <v>-7.7373506711177473E-2</v>
      </c>
      <c r="H257" s="38">
        <v>6.4564762625919153E-3</v>
      </c>
      <c r="I257" s="38">
        <v>-0.12231876078265524</v>
      </c>
      <c r="J257" s="38">
        <v>-1.0508621210690629E-2</v>
      </c>
      <c r="K257" s="38">
        <v>1.3880575166639434E-2</v>
      </c>
      <c r="L257" s="185">
        <f t="shared" si="26"/>
        <v>-6.0815897756858563E-2</v>
      </c>
      <c r="M257" s="187"/>
    </row>
    <row r="258" spans="1:13" x14ac:dyDescent="0.3">
      <c r="A258" s="105">
        <v>44531</v>
      </c>
      <c r="B258" s="38">
        <v>8.0690730083379431E-2</v>
      </c>
      <c r="C258" s="38">
        <v>-2.0932011391302525E-2</v>
      </c>
      <c r="D258" s="38">
        <v>-9.1958748931449293E-3</v>
      </c>
      <c r="E258" s="38">
        <v>8.3764672822159755E-2</v>
      </c>
      <c r="F258" s="38">
        <v>0.13816853087503059</v>
      </c>
      <c r="G258" s="38">
        <v>5.0009529668753043E-2</v>
      </c>
      <c r="H258" s="38">
        <v>4.893089586898914E-2</v>
      </c>
      <c r="I258" s="38">
        <v>0.10211358790302906</v>
      </c>
      <c r="J258" s="38">
        <v>5.7733546925972198E-2</v>
      </c>
      <c r="K258" s="38">
        <v>6.3416536022319697E-2</v>
      </c>
      <c r="L258" s="185">
        <f t="shared" si="26"/>
        <v>5.9470014388518545E-2</v>
      </c>
      <c r="M258" s="187"/>
    </row>
    <row r="259" spans="1:13" x14ac:dyDescent="0.3">
      <c r="A259" s="105">
        <v>44562</v>
      </c>
      <c r="B259" s="38">
        <v>-8.3835411405710006E-2</v>
      </c>
      <c r="C259" s="38">
        <v>3.4620580538069358E-2</v>
      </c>
      <c r="D259" s="38">
        <v>-4.324639403985539E-2</v>
      </c>
      <c r="E259" s="38">
        <v>-6.2787420687170026E-2</v>
      </c>
      <c r="F259" s="38">
        <v>-2.1359498212347528E-3</v>
      </c>
      <c r="G259" s="38">
        <v>1.2090151342661332E-2</v>
      </c>
      <c r="H259" s="38">
        <v>-9.6174629797811884E-2</v>
      </c>
      <c r="I259" s="38">
        <v>1.7020204572746941E-2</v>
      </c>
      <c r="J259" s="38">
        <v>-0.10905783529020477</v>
      </c>
      <c r="K259" s="38">
        <v>-6.052279955937487E-3</v>
      </c>
      <c r="L259" s="185">
        <f t="shared" si="26"/>
        <v>-3.3955898454444661E-2</v>
      </c>
      <c r="M259" s="187"/>
    </row>
    <row r="260" spans="1:13" x14ac:dyDescent="0.3">
      <c r="A260" s="105">
        <v>44593</v>
      </c>
      <c r="B260" s="38">
        <v>-9.4509549184708205E-2</v>
      </c>
      <c r="C260" s="38">
        <v>3.4319685785611813E-3</v>
      </c>
      <c r="D260" s="38">
        <v>-0.12466462321014007</v>
      </c>
      <c r="E260" s="38">
        <v>-0.14776373723607447</v>
      </c>
      <c r="F260" s="38">
        <v>2.4794817838741837E-2</v>
      </c>
      <c r="G260" s="38">
        <v>-1.7013563322160179E-2</v>
      </c>
      <c r="H260" s="38">
        <v>-5.7980624652449277E-2</v>
      </c>
      <c r="I260" s="38">
        <v>-3.535645202341562E-2</v>
      </c>
      <c r="J260" s="38">
        <v>-6.0544347130309296E-2</v>
      </c>
      <c r="K260" s="38">
        <v>-8.6769945368585774E-2</v>
      </c>
      <c r="L260" s="185">
        <f t="shared" si="26"/>
        <v>-5.9637605571053992E-2</v>
      </c>
      <c r="M260" s="187"/>
    </row>
    <row r="261" spans="1:13" x14ac:dyDescent="0.3">
      <c r="A261" s="105">
        <v>44621</v>
      </c>
      <c r="B261" s="38">
        <v>2.0313651681738105E-2</v>
      </c>
      <c r="C261" s="38">
        <v>-9.0637030972523153E-2</v>
      </c>
      <c r="D261" s="38">
        <v>-7.0740763585019223E-4</v>
      </c>
      <c r="E261" s="38">
        <v>-3.5651076072455753E-2</v>
      </c>
      <c r="F261" s="38">
        <v>-3.95125727279627E-2</v>
      </c>
      <c r="G261" s="38">
        <v>-7.8806893136523087E-2</v>
      </c>
      <c r="H261" s="38">
        <v>2.4929582412615631E-2</v>
      </c>
      <c r="I261" s="38">
        <v>-9.5907162492023565E-2</v>
      </c>
      <c r="J261" s="38">
        <v>6.1128138812558117E-2</v>
      </c>
      <c r="K261" s="38">
        <v>-1.591151725429546E-2</v>
      </c>
      <c r="L261" s="185">
        <f t="shared" si="26"/>
        <v>-2.5076228738472209E-2</v>
      </c>
      <c r="M261" s="187"/>
    </row>
    <row r="262" spans="1:13" x14ac:dyDescent="0.3">
      <c r="A262" s="105">
        <v>44652</v>
      </c>
      <c r="B262" s="38">
        <v>-6.2708934817477774E-2</v>
      </c>
      <c r="C262" s="38">
        <v>5.1559273646499627E-2</v>
      </c>
      <c r="D262" s="38">
        <v>-8.5795156158189556E-2</v>
      </c>
      <c r="E262" s="38">
        <v>-6.0390345002668606E-2</v>
      </c>
      <c r="F262" s="38">
        <v>-4.3675237641386845E-2</v>
      </c>
      <c r="G262" s="38">
        <v>0.15210880558347059</v>
      </c>
      <c r="H262" s="38">
        <v>-4.1088372750254218E-2</v>
      </c>
      <c r="I262" s="38">
        <v>-0.12283778186655483</v>
      </c>
      <c r="J262" s="38">
        <v>-1.503308270084631E-2</v>
      </c>
      <c r="K262" s="38">
        <v>-4.6042580648099476E-2</v>
      </c>
      <c r="L262" s="185">
        <f t="shared" si="26"/>
        <v>-2.7390341235550744E-2</v>
      </c>
      <c r="M262" s="187"/>
    </row>
    <row r="263" spans="1:13" x14ac:dyDescent="0.3">
      <c r="A263" s="105">
        <v>44682</v>
      </c>
      <c r="B263" s="38">
        <v>3.9565317028063512E-2</v>
      </c>
      <c r="C263" s="38">
        <v>-1.3412802364341447E-2</v>
      </c>
      <c r="D263" s="38">
        <v>-4.7800938949184163E-2</v>
      </c>
      <c r="E263" s="38">
        <v>-5.9017539736410156E-2</v>
      </c>
      <c r="F263" s="38">
        <v>4.5476960327705061E-2</v>
      </c>
      <c r="G263" s="38">
        <v>-5.0485847618091856E-2</v>
      </c>
      <c r="H263" s="38">
        <v>-4.4768849476966695E-2</v>
      </c>
      <c r="I263" s="38">
        <v>0.15897475566002453</v>
      </c>
      <c r="J263" s="38">
        <v>-8.3943846850523515E-2</v>
      </c>
      <c r="K263" s="38">
        <v>-2.4908931075916189E-2</v>
      </c>
      <c r="L263" s="185">
        <f t="shared" si="26"/>
        <v>-8.032172305564092E-3</v>
      </c>
      <c r="M263" s="187"/>
    </row>
    <row r="264" spans="1:13" x14ac:dyDescent="0.3">
      <c r="A264" s="105">
        <v>44713</v>
      </c>
      <c r="B264" s="38">
        <v>-0.20704022856843801</v>
      </c>
      <c r="C264" s="38">
        <v>-9.8700047038324606E-2</v>
      </c>
      <c r="D264" s="38">
        <v>-6.8073484406968143E-2</v>
      </c>
      <c r="E264" s="38">
        <v>-2.8026239047550673E-2</v>
      </c>
      <c r="F264" s="38">
        <v>-0.15011952702812589</v>
      </c>
      <c r="G264" s="38">
        <v>8.1342963647293536E-3</v>
      </c>
      <c r="H264" s="38">
        <v>2.2827576545216615E-3</v>
      </c>
      <c r="I264" s="38">
        <v>-0.15372470216736039</v>
      </c>
      <c r="J264" s="38">
        <v>-3.1734991995077205E-2</v>
      </c>
      <c r="K264" s="38">
        <v>-2.5954453597700194E-2</v>
      </c>
      <c r="L264" s="185">
        <f t="shared" si="26"/>
        <v>-7.5295661983029422E-2</v>
      </c>
      <c r="M264" s="187"/>
    </row>
    <row r="265" spans="1:13" x14ac:dyDescent="0.3">
      <c r="A265" s="105">
        <v>44743</v>
      </c>
      <c r="B265" s="38">
        <v>0.11793187219824383</v>
      </c>
      <c r="C265" s="38">
        <v>3.6218760662463587E-2</v>
      </c>
      <c r="D265" s="38">
        <v>-5.6885045534636313E-3</v>
      </c>
      <c r="E265" s="38">
        <v>8.8416335287278491E-2</v>
      </c>
      <c r="F265" s="38">
        <v>0.13445105898705445</v>
      </c>
      <c r="G265" s="38">
        <v>1.0326755926652432E-2</v>
      </c>
      <c r="H265" s="38">
        <v>0.11782574981448231</v>
      </c>
      <c r="I265" s="38">
        <v>0.18063093622795123</v>
      </c>
      <c r="J265" s="38">
        <v>6.6829974814414647E-2</v>
      </c>
      <c r="K265" s="38">
        <v>0.16039193067783533</v>
      </c>
      <c r="L265" s="185">
        <f t="shared" si="26"/>
        <v>9.0733487004291263E-2</v>
      </c>
      <c r="M265" s="187"/>
    </row>
    <row r="266" spans="1:13" x14ac:dyDescent="0.3">
      <c r="A266" s="105">
        <v>44774</v>
      </c>
      <c r="B266" s="38">
        <v>-6.873041211783304E-2</v>
      </c>
      <c r="C266" s="38">
        <v>-1.9224082152672513E-2</v>
      </c>
      <c r="D266" s="38">
        <v>-0.11632898480937452</v>
      </c>
      <c r="E266" s="38">
        <v>-6.439593499249685E-2</v>
      </c>
      <c r="F266" s="38">
        <v>-6.664758009098723E-2</v>
      </c>
      <c r="G266" s="38">
        <v>-2.4159133540993555E-2</v>
      </c>
      <c r="H266" s="38">
        <v>-6.7508844322050912E-2</v>
      </c>
      <c r="I266" s="38">
        <v>-4.0798735813819952E-2</v>
      </c>
      <c r="J266" s="38">
        <v>-2.0990469419294226E-2</v>
      </c>
      <c r="K266" s="38">
        <v>-4.0740740740740744E-2</v>
      </c>
      <c r="L266" s="185">
        <f t="shared" si="26"/>
        <v>-5.2952491800026355E-2</v>
      </c>
      <c r="M266" s="190"/>
    </row>
  </sheetData>
  <mergeCells count="3">
    <mergeCell ref="B1:K1"/>
    <mergeCell ref="B20:K20"/>
    <mergeCell ref="B74:K74"/>
  </mergeCells>
  <pageMargins left="0.7" right="0.7" top="0.75" bottom="0.75" header="0.3" footer="0.3"/>
  <pageSetup paperSize="9" orientation="portrait" r:id="rId1"/>
  <ignoredErrors>
    <ignoredError sqref="L85:L26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DBA7-F69D-4325-927C-3088F4A83D60}">
  <dimension ref="A1:E182"/>
  <sheetViews>
    <sheetView zoomScale="85" zoomScaleNormal="85" workbookViewId="0">
      <selection activeCell="E1" sqref="E1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E1" s="33" t="s">
        <v>139</v>
      </c>
    </row>
    <row r="2" spans="1:5" x14ac:dyDescent="0.3">
      <c r="A2" s="2">
        <v>39295</v>
      </c>
      <c r="B2">
        <v>33.482005999999998</v>
      </c>
      <c r="C2" s="1"/>
    </row>
    <row r="3" spans="1:5" x14ac:dyDescent="0.3">
      <c r="A3" s="2">
        <v>39326</v>
      </c>
      <c r="B3">
        <v>33.062733000000001</v>
      </c>
      <c r="C3" s="1">
        <f t="shared" ref="C3:C34" si="0">(B3-B2)/B2</f>
        <v>-1.2522338117972888E-2</v>
      </c>
      <c r="D3" s="251" t="s">
        <v>42</v>
      </c>
    </row>
    <row r="4" spans="1:5" x14ac:dyDescent="0.3">
      <c r="A4" s="2">
        <v>39356</v>
      </c>
      <c r="B4">
        <v>35.458587999999999</v>
      </c>
      <c r="C4" s="1">
        <f t="shared" si="0"/>
        <v>7.2463912768493677E-2</v>
      </c>
      <c r="D4" s="251"/>
    </row>
    <row r="5" spans="1:5" x14ac:dyDescent="0.3">
      <c r="A5" s="2">
        <v>39387</v>
      </c>
      <c r="B5">
        <v>36.117443000000002</v>
      </c>
      <c r="C5" s="1">
        <f t="shared" si="0"/>
        <v>1.8580971131732675E-2</v>
      </c>
      <c r="D5" s="251"/>
    </row>
    <row r="6" spans="1:5" x14ac:dyDescent="0.3">
      <c r="A6" s="2">
        <v>39417</v>
      </c>
      <c r="B6">
        <v>36.776305999999998</v>
      </c>
      <c r="C6" s="1">
        <f t="shared" si="0"/>
        <v>1.8242238244828037E-2</v>
      </c>
      <c r="D6" s="251"/>
    </row>
    <row r="7" spans="1:5" x14ac:dyDescent="0.3">
      <c r="A7" s="2">
        <v>39448</v>
      </c>
      <c r="B7">
        <v>32.36195</v>
      </c>
      <c r="C7" s="1">
        <f t="shared" si="0"/>
        <v>-0.1200326101267484</v>
      </c>
      <c r="D7" s="251"/>
    </row>
    <row r="8" spans="1:5" x14ac:dyDescent="0.3">
      <c r="A8" s="2">
        <v>39479</v>
      </c>
      <c r="B8">
        <v>31.134073000000001</v>
      </c>
      <c r="C8" s="1">
        <f t="shared" si="0"/>
        <v>-3.7941996696737972E-2</v>
      </c>
      <c r="D8" s="251"/>
    </row>
    <row r="9" spans="1:5" x14ac:dyDescent="0.3">
      <c r="A9" s="2">
        <v>39508</v>
      </c>
      <c r="B9">
        <v>33.925243000000002</v>
      </c>
      <c r="C9" s="1">
        <f t="shared" si="0"/>
        <v>8.9650011419964259E-2</v>
      </c>
      <c r="D9" s="251"/>
    </row>
    <row r="10" spans="1:5" x14ac:dyDescent="0.3">
      <c r="A10" s="2">
        <v>39539</v>
      </c>
      <c r="B10">
        <v>34.045043999999997</v>
      </c>
      <c r="C10" s="1">
        <f t="shared" si="0"/>
        <v>3.5313232686349622E-3</v>
      </c>
      <c r="D10" s="251"/>
    </row>
    <row r="11" spans="1:5" x14ac:dyDescent="0.3">
      <c r="A11" s="2">
        <v>39569</v>
      </c>
      <c r="B11">
        <v>33.703628999999999</v>
      </c>
      <c r="C11" s="1">
        <f t="shared" si="0"/>
        <v>-1.0028331877027324E-2</v>
      </c>
      <c r="D11" s="251"/>
    </row>
    <row r="12" spans="1:5" x14ac:dyDescent="0.3">
      <c r="A12" s="2">
        <v>39600</v>
      </c>
      <c r="B12">
        <v>27.246072999999999</v>
      </c>
      <c r="C12" s="1">
        <f t="shared" si="0"/>
        <v>-0.19159824005895629</v>
      </c>
      <c r="D12" s="251"/>
    </row>
    <row r="13" spans="1:5" x14ac:dyDescent="0.3">
      <c r="A13" s="2">
        <v>39630</v>
      </c>
      <c r="B13">
        <v>29.170390999999999</v>
      </c>
      <c r="C13" s="1">
        <f t="shared" si="0"/>
        <v>7.0627352426164303E-2</v>
      </c>
      <c r="D13" s="251"/>
    </row>
    <row r="14" spans="1:5" x14ac:dyDescent="0.3">
      <c r="A14" s="2">
        <v>39661</v>
      </c>
      <c r="B14">
        <v>29.072657</v>
      </c>
      <c r="C14" s="3">
        <f t="shared" si="0"/>
        <v>-3.350452175975259E-3</v>
      </c>
      <c r="D14" s="251"/>
    </row>
    <row r="15" spans="1:5" x14ac:dyDescent="0.3">
      <c r="A15" s="2">
        <v>39692</v>
      </c>
      <c r="B15">
        <v>30.544924000000002</v>
      </c>
      <c r="C15" s="4">
        <f t="shared" si="0"/>
        <v>5.0640951048953053E-2</v>
      </c>
      <c r="D15" s="251" t="s">
        <v>43</v>
      </c>
    </row>
    <row r="16" spans="1:5" x14ac:dyDescent="0.3">
      <c r="A16" s="2">
        <v>39722</v>
      </c>
      <c r="B16">
        <v>26.537427999999998</v>
      </c>
      <c r="C16" s="1">
        <f t="shared" si="0"/>
        <v>-0.13120006453445435</v>
      </c>
      <c r="D16" s="251"/>
    </row>
    <row r="17" spans="1:4" x14ac:dyDescent="0.3">
      <c r="A17" s="2">
        <v>39753</v>
      </c>
      <c r="B17">
        <v>27.658424</v>
      </c>
      <c r="C17" s="1">
        <f t="shared" si="0"/>
        <v>4.224207410002212E-2</v>
      </c>
      <c r="D17" s="251"/>
    </row>
    <row r="18" spans="1:4" x14ac:dyDescent="0.3">
      <c r="A18" s="2">
        <v>39783</v>
      </c>
      <c r="B18">
        <v>26.378592999999999</v>
      </c>
      <c r="C18" s="1">
        <f t="shared" si="0"/>
        <v>-4.6272737738057727E-2</v>
      </c>
      <c r="D18" s="251"/>
    </row>
    <row r="19" spans="1:4" x14ac:dyDescent="0.3">
      <c r="A19" s="2">
        <v>39814</v>
      </c>
      <c r="B19">
        <v>24.588660999999998</v>
      </c>
      <c r="C19" s="1">
        <f t="shared" si="0"/>
        <v>-6.7855476598012651E-2</v>
      </c>
      <c r="D19" s="251"/>
    </row>
    <row r="20" spans="1:4" x14ac:dyDescent="0.3">
      <c r="A20" s="2">
        <v>39845</v>
      </c>
      <c r="B20">
        <v>23.122509000000001</v>
      </c>
      <c r="C20" s="1">
        <f t="shared" si="0"/>
        <v>-5.9627159038875582E-2</v>
      </c>
      <c r="D20" s="251"/>
    </row>
    <row r="21" spans="1:4" x14ac:dyDescent="0.3">
      <c r="A21" s="2">
        <v>39873</v>
      </c>
      <c r="B21">
        <v>22.395534999999999</v>
      </c>
      <c r="C21" s="1">
        <f t="shared" si="0"/>
        <v>-3.1440100207118613E-2</v>
      </c>
      <c r="D21" s="251"/>
    </row>
    <row r="22" spans="1:4" x14ac:dyDescent="0.3">
      <c r="A22" s="2">
        <v>39904</v>
      </c>
      <c r="B22">
        <v>22.074804</v>
      </c>
      <c r="C22" s="1">
        <f t="shared" si="0"/>
        <v>-1.43212028647674E-2</v>
      </c>
      <c r="D22" s="251"/>
    </row>
    <row r="23" spans="1:4" x14ac:dyDescent="0.3">
      <c r="A23" s="2">
        <v>39934</v>
      </c>
      <c r="B23">
        <v>22.157074000000001</v>
      </c>
      <c r="C23" s="1">
        <f t="shared" si="0"/>
        <v>3.7268734073471806E-3</v>
      </c>
      <c r="D23" s="251"/>
    </row>
    <row r="24" spans="1:4" x14ac:dyDescent="0.3">
      <c r="A24" s="2">
        <v>39965</v>
      </c>
      <c r="B24">
        <v>23.514606000000001</v>
      </c>
      <c r="C24" s="1">
        <f t="shared" si="0"/>
        <v>6.1268559196940853E-2</v>
      </c>
      <c r="D24" s="251"/>
    </row>
    <row r="25" spans="1:4" x14ac:dyDescent="0.3">
      <c r="A25" s="2">
        <v>39995</v>
      </c>
      <c r="B25">
        <v>25.162230999999998</v>
      </c>
      <c r="C25" s="1">
        <f t="shared" si="0"/>
        <v>7.0068152534641576E-2</v>
      </c>
      <c r="D25" s="251"/>
    </row>
    <row r="26" spans="1:4" x14ac:dyDescent="0.3">
      <c r="A26" s="2">
        <v>40026</v>
      </c>
      <c r="B26">
        <v>25.352732</v>
      </c>
      <c r="C26" s="3">
        <f t="shared" si="0"/>
        <v>7.5709105444585244E-3</v>
      </c>
      <c r="D26" s="251"/>
    </row>
    <row r="27" spans="1:4" x14ac:dyDescent="0.3">
      <c r="A27" s="2">
        <v>40057</v>
      </c>
      <c r="B27">
        <v>27.525058999999999</v>
      </c>
      <c r="C27" s="4">
        <f t="shared" si="0"/>
        <v>8.5684138498367715E-2</v>
      </c>
      <c r="D27" s="251" t="s">
        <v>44</v>
      </c>
    </row>
    <row r="28" spans="1:4" x14ac:dyDescent="0.3">
      <c r="A28" s="2">
        <v>40087</v>
      </c>
      <c r="B28">
        <v>27.374666000000001</v>
      </c>
      <c r="C28" s="1">
        <f t="shared" si="0"/>
        <v>-5.4638574979983716E-3</v>
      </c>
      <c r="D28" s="251"/>
    </row>
    <row r="29" spans="1:4" x14ac:dyDescent="0.3">
      <c r="A29" s="2">
        <v>40118</v>
      </c>
      <c r="B29">
        <v>26.609338999999999</v>
      </c>
      <c r="C29" s="1">
        <f t="shared" si="0"/>
        <v>-2.7957491791863423E-2</v>
      </c>
      <c r="D29" s="251"/>
    </row>
    <row r="30" spans="1:4" x14ac:dyDescent="0.3">
      <c r="A30" s="2">
        <v>40148</v>
      </c>
      <c r="B30">
        <v>28.627932000000001</v>
      </c>
      <c r="C30" s="1">
        <f t="shared" si="0"/>
        <v>7.5860321069982348E-2</v>
      </c>
      <c r="D30" s="251"/>
    </row>
    <row r="31" spans="1:4" x14ac:dyDescent="0.3">
      <c r="A31" s="2">
        <v>40179</v>
      </c>
      <c r="B31">
        <v>27.702186999999999</v>
      </c>
      <c r="C31" s="1">
        <f t="shared" si="0"/>
        <v>-3.233712445593355E-2</v>
      </c>
      <c r="D31" s="251"/>
    </row>
    <row r="32" spans="1:4" x14ac:dyDescent="0.3">
      <c r="A32" s="2">
        <v>40210</v>
      </c>
      <c r="B32">
        <v>28.708141000000001</v>
      </c>
      <c r="C32" s="1">
        <f t="shared" si="0"/>
        <v>3.6313161845308556E-2</v>
      </c>
      <c r="D32" s="251"/>
    </row>
    <row r="33" spans="1:4" x14ac:dyDescent="0.3">
      <c r="A33" s="2">
        <v>40238</v>
      </c>
      <c r="B33">
        <v>29.811015999999999</v>
      </c>
      <c r="C33" s="1">
        <f t="shared" si="0"/>
        <v>3.8416803094285946E-2</v>
      </c>
      <c r="D33" s="251"/>
    </row>
    <row r="34" spans="1:4" x14ac:dyDescent="0.3">
      <c r="A34" s="2">
        <v>40269</v>
      </c>
      <c r="B34">
        <v>29.663961</v>
      </c>
      <c r="C34" s="1">
        <f t="shared" si="0"/>
        <v>-4.9329080229938548E-3</v>
      </c>
      <c r="D34" s="251"/>
    </row>
    <row r="35" spans="1:4" x14ac:dyDescent="0.3">
      <c r="A35" s="2">
        <v>40299</v>
      </c>
      <c r="B35">
        <v>28.086517000000001</v>
      </c>
      <c r="C35" s="1">
        <f t="shared" ref="C35:C66" si="1">(B35-B34)/B34</f>
        <v>-5.3177119535722142E-2</v>
      </c>
      <c r="D35" s="251"/>
    </row>
    <row r="36" spans="1:4" x14ac:dyDescent="0.3">
      <c r="A36" s="2">
        <v>40330</v>
      </c>
      <c r="B36">
        <v>30.366299000000001</v>
      </c>
      <c r="C36" s="1">
        <f t="shared" si="1"/>
        <v>8.1169979175417184E-2</v>
      </c>
      <c r="D36" s="251"/>
    </row>
    <row r="37" spans="1:4" x14ac:dyDescent="0.3">
      <c r="A37" s="2">
        <v>40360</v>
      </c>
      <c r="B37">
        <v>29.569365000000001</v>
      </c>
      <c r="C37" s="1">
        <f t="shared" si="1"/>
        <v>-2.6244027960075089E-2</v>
      </c>
      <c r="D37" s="251"/>
    </row>
    <row r="38" spans="1:4" x14ac:dyDescent="0.3">
      <c r="A38" s="2">
        <v>40391</v>
      </c>
      <c r="B38">
        <v>29.133101</v>
      </c>
      <c r="C38" s="3">
        <f t="shared" si="1"/>
        <v>-1.4753918455807261E-2</v>
      </c>
      <c r="D38" s="251"/>
    </row>
    <row r="39" spans="1:4" x14ac:dyDescent="0.3">
      <c r="A39" s="2">
        <v>40422</v>
      </c>
      <c r="B39">
        <v>30.143024</v>
      </c>
      <c r="C39" s="4">
        <f t="shared" si="1"/>
        <v>3.4665825653094756E-2</v>
      </c>
      <c r="D39" s="251" t="s">
        <v>45</v>
      </c>
    </row>
    <row r="40" spans="1:4" x14ac:dyDescent="0.3">
      <c r="A40" s="2">
        <v>40452</v>
      </c>
      <c r="B40">
        <v>31.242249000000001</v>
      </c>
      <c r="C40" s="1">
        <f t="shared" si="1"/>
        <v>3.6466978230186874E-2</v>
      </c>
      <c r="D40" s="251"/>
    </row>
    <row r="41" spans="1:4" x14ac:dyDescent="0.3">
      <c r="A41" s="2">
        <v>40483</v>
      </c>
      <c r="B41">
        <v>31.001798999999998</v>
      </c>
      <c r="C41" s="1">
        <f t="shared" si="1"/>
        <v>-7.6963089308968351E-3</v>
      </c>
      <c r="D41" s="251"/>
    </row>
    <row r="42" spans="1:4" x14ac:dyDescent="0.3">
      <c r="A42" s="2">
        <v>40513</v>
      </c>
      <c r="B42">
        <v>32.303699000000002</v>
      </c>
      <c r="C42" s="1">
        <f t="shared" si="1"/>
        <v>4.1994337167336755E-2</v>
      </c>
      <c r="D42" s="251"/>
    </row>
    <row r="43" spans="1:4" x14ac:dyDescent="0.3">
      <c r="A43" s="2">
        <v>40544</v>
      </c>
      <c r="B43">
        <v>30.222033</v>
      </c>
      <c r="C43" s="1">
        <f t="shared" si="1"/>
        <v>-6.4440484044876775E-2</v>
      </c>
      <c r="D43" s="251"/>
    </row>
    <row r="44" spans="1:4" x14ac:dyDescent="0.3">
      <c r="A44" s="2">
        <v>40575</v>
      </c>
      <c r="B44">
        <v>31.211344</v>
      </c>
      <c r="C44" s="1">
        <f t="shared" si="1"/>
        <v>3.2734760100354622E-2</v>
      </c>
      <c r="D44" s="251"/>
    </row>
    <row r="45" spans="1:4" x14ac:dyDescent="0.3">
      <c r="A45" s="2">
        <v>40603</v>
      </c>
      <c r="B45">
        <v>31.668206999999999</v>
      </c>
      <c r="C45" s="1">
        <f t="shared" si="1"/>
        <v>1.4637722745934891E-2</v>
      </c>
      <c r="D45" s="251"/>
    </row>
    <row r="46" spans="1:4" x14ac:dyDescent="0.3">
      <c r="A46" s="2">
        <v>40634</v>
      </c>
      <c r="B46">
        <v>33.976601000000002</v>
      </c>
      <c r="C46" s="1">
        <f t="shared" si="1"/>
        <v>7.289310695739748E-2</v>
      </c>
      <c r="D46" s="251"/>
    </row>
    <row r="47" spans="1:4" x14ac:dyDescent="0.3">
      <c r="A47" s="2">
        <v>40664</v>
      </c>
      <c r="B47">
        <v>35.003692999999998</v>
      </c>
      <c r="C47" s="1">
        <f t="shared" si="1"/>
        <v>3.0229392280881659E-2</v>
      </c>
      <c r="D47" s="251"/>
    </row>
    <row r="48" spans="1:4" x14ac:dyDescent="0.3">
      <c r="A48" s="2">
        <v>40695</v>
      </c>
      <c r="B48">
        <v>36.298575999999997</v>
      </c>
      <c r="C48" s="1">
        <f t="shared" si="1"/>
        <v>3.6992753878854978E-2</v>
      </c>
      <c r="D48" s="251"/>
    </row>
    <row r="49" spans="1:4" x14ac:dyDescent="0.3">
      <c r="A49" s="2">
        <v>40725</v>
      </c>
      <c r="B49">
        <v>35.134475999999999</v>
      </c>
      <c r="C49" s="1">
        <f t="shared" si="1"/>
        <v>-3.2070128591270293E-2</v>
      </c>
      <c r="D49" s="251"/>
    </row>
    <row r="50" spans="1:4" x14ac:dyDescent="0.3">
      <c r="A50" s="2">
        <v>40756</v>
      </c>
      <c r="B50">
        <v>33.159041999999999</v>
      </c>
      <c r="C50" s="3">
        <f t="shared" si="1"/>
        <v>-5.6224945549209274E-2</v>
      </c>
      <c r="D50" s="251"/>
    </row>
    <row r="51" spans="1:4" x14ac:dyDescent="0.3">
      <c r="A51" s="2">
        <v>40787</v>
      </c>
      <c r="B51">
        <v>32.594639000000001</v>
      </c>
      <c r="C51" s="4">
        <f t="shared" si="1"/>
        <v>-1.7021088848103594E-2</v>
      </c>
      <c r="D51" s="251" t="s">
        <v>46</v>
      </c>
    </row>
    <row r="52" spans="1:4" x14ac:dyDescent="0.3">
      <c r="A52" s="2">
        <v>40817</v>
      </c>
      <c r="B52">
        <v>35.48724</v>
      </c>
      <c r="C52" s="1">
        <f t="shared" si="1"/>
        <v>8.8744685897579625E-2</v>
      </c>
      <c r="D52" s="251"/>
    </row>
    <row r="53" spans="1:4" x14ac:dyDescent="0.3">
      <c r="A53" s="2">
        <v>40848</v>
      </c>
      <c r="B53">
        <v>34.601813999999997</v>
      </c>
      <c r="C53" s="1">
        <f t="shared" si="1"/>
        <v>-2.4950545604561034E-2</v>
      </c>
      <c r="D53" s="251"/>
    </row>
    <row r="54" spans="1:4" x14ac:dyDescent="0.3">
      <c r="A54" s="2">
        <v>40878</v>
      </c>
      <c r="B54">
        <v>34.266700999999998</v>
      </c>
      <c r="C54" s="1">
        <f t="shared" si="1"/>
        <v>-9.6848390665298587E-3</v>
      </c>
      <c r="D54" s="251"/>
    </row>
    <row r="55" spans="1:4" x14ac:dyDescent="0.3">
      <c r="A55" s="2">
        <v>40909</v>
      </c>
      <c r="B55">
        <v>33.289566000000001</v>
      </c>
      <c r="C55" s="1">
        <f t="shared" si="1"/>
        <v>-2.851558426940478E-2</v>
      </c>
      <c r="D55" s="251"/>
    </row>
    <row r="56" spans="1:4" x14ac:dyDescent="0.3">
      <c r="A56" s="2">
        <v>40940</v>
      </c>
      <c r="B56">
        <v>35.825890000000001</v>
      </c>
      <c r="C56" s="1">
        <f t="shared" si="1"/>
        <v>7.6189758676938002E-2</v>
      </c>
      <c r="D56" s="251"/>
    </row>
    <row r="57" spans="1:4" x14ac:dyDescent="0.3">
      <c r="A57" s="2">
        <v>40969</v>
      </c>
      <c r="B57">
        <v>36.898262000000003</v>
      </c>
      <c r="C57" s="1">
        <f t="shared" si="1"/>
        <v>2.993287815041026E-2</v>
      </c>
      <c r="D57" s="251"/>
    </row>
    <row r="58" spans="1:4" x14ac:dyDescent="0.3">
      <c r="A58" s="2">
        <v>41000</v>
      </c>
      <c r="B58">
        <v>37.497948000000001</v>
      </c>
      <c r="C58" s="1">
        <f t="shared" si="1"/>
        <v>1.6252418609852094E-2</v>
      </c>
      <c r="D58" s="251"/>
    </row>
    <row r="59" spans="1:4" x14ac:dyDescent="0.3">
      <c r="A59" s="2">
        <v>41030</v>
      </c>
      <c r="B59">
        <v>36.609000999999999</v>
      </c>
      <c r="C59" s="1">
        <f t="shared" si="1"/>
        <v>-2.370655055577979E-2</v>
      </c>
      <c r="D59" s="251"/>
    </row>
    <row r="60" spans="1:4" x14ac:dyDescent="0.3">
      <c r="A60" s="2">
        <v>41061</v>
      </c>
      <c r="B60">
        <v>35.482303999999999</v>
      </c>
      <c r="C60" s="1">
        <f t="shared" si="1"/>
        <v>-3.0776502205017833E-2</v>
      </c>
      <c r="D60" s="251"/>
    </row>
    <row r="61" spans="1:4" x14ac:dyDescent="0.3">
      <c r="A61" s="2">
        <v>41091</v>
      </c>
      <c r="B61">
        <v>35.818919999999999</v>
      </c>
      <c r="C61" s="1">
        <f t="shared" si="1"/>
        <v>9.4868698492634341E-3</v>
      </c>
      <c r="D61" s="251"/>
    </row>
    <row r="62" spans="1:4" x14ac:dyDescent="0.3">
      <c r="A62" s="2">
        <v>41122</v>
      </c>
      <c r="B62">
        <v>35.869602</v>
      </c>
      <c r="C62" s="3">
        <f t="shared" si="1"/>
        <v>1.4149505345220318E-3</v>
      </c>
      <c r="D62" s="251"/>
    </row>
    <row r="63" spans="1:4" x14ac:dyDescent="0.3">
      <c r="A63" s="2">
        <v>41153</v>
      </c>
      <c r="B63">
        <v>34.682392</v>
      </c>
      <c r="C63" s="4">
        <f t="shared" si="1"/>
        <v>-3.3097941817140882E-2</v>
      </c>
      <c r="D63" s="251" t="s">
        <v>47</v>
      </c>
    </row>
    <row r="64" spans="1:4" x14ac:dyDescent="0.3">
      <c r="A64" s="2">
        <v>41183</v>
      </c>
      <c r="B64">
        <v>34.331291</v>
      </c>
      <c r="C64" s="1">
        <f t="shared" si="1"/>
        <v>-1.012332136722288E-2</v>
      </c>
      <c r="D64" s="251"/>
    </row>
    <row r="65" spans="1:4" x14ac:dyDescent="0.3">
      <c r="A65" s="2">
        <v>41214</v>
      </c>
      <c r="B65">
        <v>35.308566999999996</v>
      </c>
      <c r="C65" s="1">
        <f t="shared" si="1"/>
        <v>2.8466042829557333E-2</v>
      </c>
      <c r="D65" s="251"/>
    </row>
    <row r="66" spans="1:4" x14ac:dyDescent="0.3">
      <c r="A66" s="2">
        <v>41244</v>
      </c>
      <c r="B66">
        <v>36.126579</v>
      </c>
      <c r="C66" s="1">
        <f t="shared" si="1"/>
        <v>2.3167521921804504E-2</v>
      </c>
      <c r="D66" s="251"/>
    </row>
    <row r="67" spans="1:4" x14ac:dyDescent="0.3">
      <c r="A67" s="2">
        <v>41275</v>
      </c>
      <c r="B67">
        <v>36.948219000000002</v>
      </c>
      <c r="C67" s="1">
        <f t="shared" ref="C67:C98" si="2">(B67-B66)/B66</f>
        <v>2.2743365764026597E-2</v>
      </c>
      <c r="D67" s="251"/>
    </row>
    <row r="68" spans="1:4" x14ac:dyDescent="0.3">
      <c r="A68" s="2">
        <v>41306</v>
      </c>
      <c r="B68">
        <v>38.504623000000002</v>
      </c>
      <c r="C68" s="1">
        <f t="shared" si="2"/>
        <v>4.2123924836539497E-2</v>
      </c>
      <c r="D68" s="251"/>
    </row>
    <row r="69" spans="1:4" x14ac:dyDescent="0.3">
      <c r="A69" s="2">
        <v>41334</v>
      </c>
      <c r="B69">
        <v>39.293678</v>
      </c>
      <c r="C69" s="1">
        <f t="shared" si="2"/>
        <v>2.0492474371194273E-2</v>
      </c>
      <c r="D69" s="251"/>
    </row>
    <row r="70" spans="1:4" x14ac:dyDescent="0.3">
      <c r="A70" s="2">
        <v>41365</v>
      </c>
      <c r="B70">
        <v>41.993850999999999</v>
      </c>
      <c r="C70" s="1">
        <f t="shared" si="2"/>
        <v>6.8717746401851201E-2</v>
      </c>
      <c r="D70" s="251"/>
    </row>
    <row r="71" spans="1:4" x14ac:dyDescent="0.3">
      <c r="A71" s="2">
        <v>41395</v>
      </c>
      <c r="B71">
        <v>41.074492999999997</v>
      </c>
      <c r="C71" s="1">
        <f t="shared" si="2"/>
        <v>-2.1892681383281629E-2</v>
      </c>
      <c r="D71" s="251"/>
    </row>
    <row r="72" spans="1:4" x14ac:dyDescent="0.3">
      <c r="A72" s="2">
        <v>41426</v>
      </c>
      <c r="B72">
        <v>42.810566000000001</v>
      </c>
      <c r="C72" s="1">
        <f t="shared" si="2"/>
        <v>4.2266449886551365E-2</v>
      </c>
      <c r="D72" s="251"/>
    </row>
    <row r="73" spans="1:4" x14ac:dyDescent="0.3">
      <c r="A73" s="2">
        <v>41456</v>
      </c>
      <c r="B73">
        <v>44.102454999999999</v>
      </c>
      <c r="C73" s="1">
        <f t="shared" si="2"/>
        <v>3.0176872690727743E-2</v>
      </c>
      <c r="D73" s="251"/>
    </row>
    <row r="74" spans="1:4" x14ac:dyDescent="0.3">
      <c r="A74" s="2">
        <v>41487</v>
      </c>
      <c r="B74">
        <v>41.830513000000003</v>
      </c>
      <c r="C74" s="3">
        <f t="shared" si="2"/>
        <v>-5.1515091393438205E-2</v>
      </c>
      <c r="D74" s="251"/>
    </row>
    <row r="75" spans="1:4" x14ac:dyDescent="0.3">
      <c r="A75" s="2">
        <v>41518</v>
      </c>
      <c r="B75">
        <v>41.310783000000001</v>
      </c>
      <c r="C75" s="4">
        <f t="shared" si="2"/>
        <v>-1.2424662351140725E-2</v>
      </c>
      <c r="D75" s="251" t="s">
        <v>48</v>
      </c>
    </row>
    <row r="76" spans="1:4" x14ac:dyDescent="0.3">
      <c r="A76" s="2">
        <v>41548</v>
      </c>
      <c r="B76">
        <v>40.553471000000002</v>
      </c>
      <c r="C76" s="1">
        <f t="shared" si="2"/>
        <v>-1.8332065988679005E-2</v>
      </c>
      <c r="D76" s="251"/>
    </row>
    <row r="77" spans="1:4" x14ac:dyDescent="0.3">
      <c r="A77" s="2">
        <v>41579</v>
      </c>
      <c r="B77">
        <v>39.707058000000004</v>
      </c>
      <c r="C77" s="1">
        <f t="shared" si="2"/>
        <v>-2.0871530330905542E-2</v>
      </c>
      <c r="D77" s="251"/>
    </row>
    <row r="78" spans="1:4" x14ac:dyDescent="0.3">
      <c r="A78" s="2">
        <v>41609</v>
      </c>
      <c r="B78">
        <v>38.845801999999999</v>
      </c>
      <c r="C78" s="1">
        <f t="shared" si="2"/>
        <v>-2.1690249627660765E-2</v>
      </c>
      <c r="D78" s="251"/>
    </row>
    <row r="79" spans="1:4" x14ac:dyDescent="0.3">
      <c r="A79" s="2">
        <v>41640</v>
      </c>
      <c r="B79">
        <v>36.384529000000001</v>
      </c>
      <c r="C79" s="1">
        <f t="shared" si="2"/>
        <v>-6.3360076849488106E-2</v>
      </c>
      <c r="D79" s="251"/>
    </row>
    <row r="80" spans="1:4" x14ac:dyDescent="0.3">
      <c r="A80" s="2">
        <v>41671</v>
      </c>
      <c r="B80">
        <v>37.999386000000001</v>
      </c>
      <c r="C80" s="1">
        <f t="shared" si="2"/>
        <v>4.4383067319629189E-2</v>
      </c>
      <c r="D80" s="251"/>
    </row>
    <row r="81" spans="1:4" x14ac:dyDescent="0.3">
      <c r="A81" s="2">
        <v>41699</v>
      </c>
      <c r="B81">
        <v>38.110756000000002</v>
      </c>
      <c r="C81" s="1">
        <f t="shared" si="2"/>
        <v>2.9308368298372202E-3</v>
      </c>
      <c r="D81" s="251"/>
    </row>
    <row r="82" spans="1:4" x14ac:dyDescent="0.3">
      <c r="A82" s="2">
        <v>41730</v>
      </c>
      <c r="B82">
        <v>39.469470999999999</v>
      </c>
      <c r="C82" s="1">
        <f t="shared" si="2"/>
        <v>3.5651746189448365E-2</v>
      </c>
      <c r="D82" s="251"/>
    </row>
    <row r="83" spans="1:4" x14ac:dyDescent="0.3">
      <c r="A83" s="2">
        <v>41760</v>
      </c>
      <c r="B83">
        <v>40.560893999999998</v>
      </c>
      <c r="C83" s="1">
        <f t="shared" si="2"/>
        <v>2.765233412933249E-2</v>
      </c>
      <c r="D83" s="251"/>
    </row>
    <row r="84" spans="1:4" x14ac:dyDescent="0.3">
      <c r="A84" s="2">
        <v>41791</v>
      </c>
      <c r="B84">
        <v>41.420811</v>
      </c>
      <c r="C84" s="1">
        <f t="shared" si="2"/>
        <v>2.1200642175194732E-2</v>
      </c>
      <c r="D84" s="251"/>
    </row>
    <row r="85" spans="1:4" x14ac:dyDescent="0.3">
      <c r="A85" s="2">
        <v>41821</v>
      </c>
      <c r="B85">
        <v>41.306263000000001</v>
      </c>
      <c r="C85" s="1">
        <f t="shared" si="2"/>
        <v>-2.7654697538394214E-3</v>
      </c>
      <c r="D85" s="251"/>
    </row>
    <row r="86" spans="1:4" x14ac:dyDescent="0.3">
      <c r="A86" s="2">
        <v>41852</v>
      </c>
      <c r="B86">
        <v>40.580784000000001</v>
      </c>
      <c r="C86" s="3">
        <f t="shared" si="2"/>
        <v>-1.7563414051762562E-2</v>
      </c>
      <c r="D86" s="251"/>
    </row>
    <row r="87" spans="1:4" x14ac:dyDescent="0.3">
      <c r="A87" s="2">
        <v>41883</v>
      </c>
      <c r="B87">
        <v>40.473872999999998</v>
      </c>
      <c r="C87" s="4">
        <f t="shared" si="2"/>
        <v>-2.6345227830000461E-3</v>
      </c>
      <c r="D87" s="251" t="s">
        <v>49</v>
      </c>
    </row>
    <row r="88" spans="1:4" x14ac:dyDescent="0.3">
      <c r="A88" s="2">
        <v>41913</v>
      </c>
      <c r="B88">
        <v>41.405537000000002</v>
      </c>
      <c r="C88" s="1">
        <f t="shared" si="2"/>
        <v>2.3018899130310681E-2</v>
      </c>
      <c r="D88" s="251"/>
    </row>
    <row r="89" spans="1:4" x14ac:dyDescent="0.3">
      <c r="A89" s="2">
        <v>41944</v>
      </c>
      <c r="B89">
        <v>43.337589000000001</v>
      </c>
      <c r="C89" s="1">
        <f t="shared" si="2"/>
        <v>4.6661681987121645E-2</v>
      </c>
      <c r="D89" s="251"/>
    </row>
    <row r="90" spans="1:4" x14ac:dyDescent="0.3">
      <c r="A90" s="2">
        <v>41974</v>
      </c>
      <c r="B90">
        <v>41.581176999999997</v>
      </c>
      <c r="C90" s="1">
        <f t="shared" si="2"/>
        <v>-4.0528604394674664E-2</v>
      </c>
      <c r="D90" s="251"/>
    </row>
    <row r="91" spans="1:4" x14ac:dyDescent="0.3">
      <c r="A91" s="2">
        <v>42005</v>
      </c>
      <c r="B91">
        <v>45.491104</v>
      </c>
      <c r="C91" s="1">
        <f t="shared" si="2"/>
        <v>9.4031176654763848E-2</v>
      </c>
      <c r="D91" s="251"/>
    </row>
    <row r="92" spans="1:4" x14ac:dyDescent="0.3">
      <c r="A92" s="2">
        <v>42036</v>
      </c>
      <c r="B92">
        <v>47.598807999999998</v>
      </c>
      <c r="C92" s="1">
        <f t="shared" si="2"/>
        <v>4.6332223548586515E-2</v>
      </c>
      <c r="D92" s="251"/>
    </row>
    <row r="93" spans="1:4" x14ac:dyDescent="0.3">
      <c r="A93" s="2">
        <v>42064</v>
      </c>
      <c r="B93">
        <v>47.820259</v>
      </c>
      <c r="C93" s="1">
        <f t="shared" si="2"/>
        <v>4.6524484394651613E-3</v>
      </c>
      <c r="D93" s="251"/>
    </row>
    <row r="94" spans="1:4" x14ac:dyDescent="0.3">
      <c r="A94" s="2">
        <v>42095</v>
      </c>
      <c r="B94">
        <v>49.263573000000001</v>
      </c>
      <c r="C94" s="1">
        <f t="shared" si="2"/>
        <v>3.0182061540068215E-2</v>
      </c>
      <c r="D94" s="251"/>
    </row>
    <row r="95" spans="1:4" x14ac:dyDescent="0.3">
      <c r="A95" s="2">
        <v>42125</v>
      </c>
      <c r="B95">
        <v>47.751536999999999</v>
      </c>
      <c r="C95" s="1">
        <f t="shared" si="2"/>
        <v>-3.0692779835518668E-2</v>
      </c>
      <c r="D95" s="251"/>
    </row>
    <row r="96" spans="1:4" x14ac:dyDescent="0.3">
      <c r="A96" s="2">
        <v>42156</v>
      </c>
      <c r="B96">
        <v>45.348553000000003</v>
      </c>
      <c r="C96" s="1">
        <f t="shared" si="2"/>
        <v>-5.0322652441532854E-2</v>
      </c>
      <c r="D96" s="251"/>
    </row>
    <row r="97" spans="1:4" x14ac:dyDescent="0.3">
      <c r="A97" s="2">
        <v>42186</v>
      </c>
      <c r="B97">
        <v>48.241970000000002</v>
      </c>
      <c r="C97" s="1">
        <f t="shared" si="2"/>
        <v>6.3803954229807489E-2</v>
      </c>
      <c r="D97" s="251"/>
    </row>
    <row r="98" spans="1:4" x14ac:dyDescent="0.3">
      <c r="A98" s="2">
        <v>42217</v>
      </c>
      <c r="B98">
        <v>43.315331</v>
      </c>
      <c r="C98" s="3">
        <f t="shared" si="2"/>
        <v>-0.10212350366288941</v>
      </c>
      <c r="D98" s="251"/>
    </row>
    <row r="99" spans="1:4" x14ac:dyDescent="0.3">
      <c r="A99" s="2">
        <v>42248</v>
      </c>
      <c r="B99">
        <v>44.120795999999999</v>
      </c>
      <c r="C99" s="4">
        <f t="shared" ref="C99:C130" si="3">(B99-B98)/B98</f>
        <v>1.8595379081831283E-2</v>
      </c>
      <c r="D99" s="251" t="s">
        <v>50</v>
      </c>
    </row>
    <row r="100" spans="1:4" x14ac:dyDescent="0.3">
      <c r="A100" s="2">
        <v>42278</v>
      </c>
      <c r="B100">
        <v>49.587024999999997</v>
      </c>
      <c r="C100" s="1">
        <f t="shared" si="3"/>
        <v>0.12389234772645531</v>
      </c>
      <c r="D100" s="251"/>
    </row>
    <row r="101" spans="1:4" x14ac:dyDescent="0.3">
      <c r="A101" s="2">
        <v>42309</v>
      </c>
      <c r="B101">
        <v>51.870483</v>
      </c>
      <c r="C101" s="1">
        <f t="shared" si="3"/>
        <v>4.6049505893930989E-2</v>
      </c>
      <c r="D101" s="251"/>
    </row>
    <row r="102" spans="1:4" x14ac:dyDescent="0.3">
      <c r="A102" s="2">
        <v>42339</v>
      </c>
      <c r="B102">
        <v>48.703353999999997</v>
      </c>
      <c r="C102" s="1">
        <f t="shared" si="3"/>
        <v>-6.1058405798920412E-2</v>
      </c>
      <c r="D102" s="251"/>
    </row>
    <row r="103" spans="1:4" x14ac:dyDescent="0.3">
      <c r="A103" s="2">
        <v>42370</v>
      </c>
      <c r="B103">
        <v>49.618304999999999</v>
      </c>
      <c r="C103" s="1">
        <f t="shared" si="3"/>
        <v>1.8786201048905219E-2</v>
      </c>
      <c r="D103" s="251"/>
    </row>
    <row r="104" spans="1:4" x14ac:dyDescent="0.3">
      <c r="A104" s="2">
        <v>42401</v>
      </c>
      <c r="B104">
        <v>50.228270999999999</v>
      </c>
      <c r="C104" s="1">
        <f t="shared" si="3"/>
        <v>1.2293164790695692E-2</v>
      </c>
      <c r="D104" s="251"/>
    </row>
    <row r="105" spans="1:4" x14ac:dyDescent="0.3">
      <c r="A105" s="2">
        <v>42430</v>
      </c>
      <c r="B105">
        <v>48.883217000000002</v>
      </c>
      <c r="C105" s="1">
        <f t="shared" si="3"/>
        <v>-2.6778823423963719E-2</v>
      </c>
      <c r="D105" s="251"/>
    </row>
    <row r="106" spans="1:4" x14ac:dyDescent="0.3">
      <c r="A106" s="2">
        <v>42461</v>
      </c>
      <c r="B106">
        <v>47.835326999999999</v>
      </c>
      <c r="C106" s="1">
        <f t="shared" si="3"/>
        <v>-2.1436600623072791E-2</v>
      </c>
      <c r="D106" s="251"/>
    </row>
    <row r="107" spans="1:4" x14ac:dyDescent="0.3">
      <c r="A107" s="2">
        <v>42491</v>
      </c>
      <c r="B107">
        <v>49.328960000000002</v>
      </c>
      <c r="C107" s="1">
        <f t="shared" si="3"/>
        <v>3.1224475584749375E-2</v>
      </c>
      <c r="D107" s="251"/>
    </row>
    <row r="108" spans="1:4" x14ac:dyDescent="0.3">
      <c r="A108" s="2">
        <v>42522</v>
      </c>
      <c r="B108">
        <v>50.934265000000003</v>
      </c>
      <c r="C108" s="1">
        <f t="shared" si="3"/>
        <v>3.2542851095989075E-2</v>
      </c>
      <c r="D108" s="251"/>
    </row>
    <row r="109" spans="1:4" x14ac:dyDescent="0.3">
      <c r="A109" s="2">
        <v>42552</v>
      </c>
      <c r="B109">
        <v>55.328055999999997</v>
      </c>
      <c r="C109" s="1">
        <f t="shared" si="3"/>
        <v>8.6263952174434888E-2</v>
      </c>
      <c r="D109" s="251"/>
    </row>
    <row r="110" spans="1:4" x14ac:dyDescent="0.3">
      <c r="A110" s="2">
        <v>42583</v>
      </c>
      <c r="B110">
        <v>54.709560000000003</v>
      </c>
      <c r="C110" s="3">
        <f t="shared" si="3"/>
        <v>-1.1178704706342715E-2</v>
      </c>
      <c r="D110" s="251"/>
    </row>
    <row r="111" spans="1:4" x14ac:dyDescent="0.3">
      <c r="A111" s="2">
        <v>42614</v>
      </c>
      <c r="B111">
        <v>53.054855000000003</v>
      </c>
      <c r="C111" s="4">
        <f t="shared" si="3"/>
        <v>-3.0245262436766073E-2</v>
      </c>
      <c r="D111" s="251" t="s">
        <v>51</v>
      </c>
    </row>
    <row r="112" spans="1:4" x14ac:dyDescent="0.3">
      <c r="A112" s="2">
        <v>42644</v>
      </c>
      <c r="B112">
        <v>50.669193</v>
      </c>
      <c r="C112" s="1">
        <f t="shared" si="3"/>
        <v>-4.4965950806952606E-2</v>
      </c>
      <c r="D112" s="251"/>
    </row>
    <row r="113" spans="1:4" x14ac:dyDescent="0.3">
      <c r="A113" s="2">
        <v>42675</v>
      </c>
      <c r="B113">
        <v>47.681091000000002</v>
      </c>
      <c r="C113" s="1">
        <f t="shared" si="3"/>
        <v>-5.8972756878129043E-2</v>
      </c>
      <c r="D113" s="251"/>
    </row>
    <row r="114" spans="1:4" x14ac:dyDescent="0.3">
      <c r="A114" s="2">
        <v>42705</v>
      </c>
      <c r="B114">
        <v>48.355823999999998</v>
      </c>
      <c r="C114" s="1">
        <f t="shared" si="3"/>
        <v>1.4150955564334638E-2</v>
      </c>
      <c r="D114" s="251"/>
    </row>
    <row r="115" spans="1:4" x14ac:dyDescent="0.3">
      <c r="A115" s="2">
        <v>42736</v>
      </c>
      <c r="B115">
        <v>46.580638999999998</v>
      </c>
      <c r="C115" s="1">
        <f t="shared" si="3"/>
        <v>-3.6710883057230095E-2</v>
      </c>
      <c r="D115" s="251"/>
    </row>
    <row r="116" spans="1:4" x14ac:dyDescent="0.3">
      <c r="A116" s="2">
        <v>42767</v>
      </c>
      <c r="B116">
        <v>50.251499000000003</v>
      </c>
      <c r="C116" s="1">
        <f t="shared" si="3"/>
        <v>7.880656167039711E-2</v>
      </c>
      <c r="D116" s="251"/>
    </row>
    <row r="117" spans="1:4" x14ac:dyDescent="0.3">
      <c r="A117" s="2">
        <v>42795</v>
      </c>
      <c r="B117">
        <v>51.215401</v>
      </c>
      <c r="C117" s="1">
        <f t="shared" si="3"/>
        <v>1.9181557151160752E-2</v>
      </c>
      <c r="D117" s="251"/>
    </row>
    <row r="118" spans="1:4" x14ac:dyDescent="0.3">
      <c r="A118" s="2">
        <v>42826</v>
      </c>
      <c r="B118">
        <v>51.552768999999998</v>
      </c>
      <c r="C118" s="1">
        <f t="shared" si="3"/>
        <v>6.5872373038726745E-3</v>
      </c>
      <c r="D118" s="251"/>
    </row>
    <row r="119" spans="1:4" x14ac:dyDescent="0.3">
      <c r="A119" s="2">
        <v>42856</v>
      </c>
      <c r="B119">
        <v>53.078949000000001</v>
      </c>
      <c r="C119" s="1">
        <f t="shared" si="3"/>
        <v>2.960422940618386E-2</v>
      </c>
      <c r="D119" s="251"/>
    </row>
    <row r="120" spans="1:4" x14ac:dyDescent="0.3">
      <c r="A120" s="2">
        <v>42887</v>
      </c>
      <c r="B120">
        <v>54.270626</v>
      </c>
      <c r="C120" s="1">
        <f t="shared" si="3"/>
        <v>2.2451028561247484E-2</v>
      </c>
      <c r="D120" s="251"/>
    </row>
    <row r="121" spans="1:4" x14ac:dyDescent="0.3">
      <c r="A121" s="2">
        <v>42917</v>
      </c>
      <c r="B121">
        <v>52.027557000000002</v>
      </c>
      <c r="C121" s="1">
        <f t="shared" si="3"/>
        <v>-4.1331179780384301E-2</v>
      </c>
      <c r="D121" s="251"/>
    </row>
    <row r="122" spans="1:4" x14ac:dyDescent="0.3">
      <c r="A122" s="2">
        <v>42948</v>
      </c>
      <c r="B122">
        <v>54.551006000000001</v>
      </c>
      <c r="C122" s="3">
        <f t="shared" si="3"/>
        <v>4.8502162036937448E-2</v>
      </c>
      <c r="D122" s="251"/>
    </row>
    <row r="123" spans="1:4" x14ac:dyDescent="0.3">
      <c r="A123" s="2">
        <v>42979</v>
      </c>
      <c r="B123">
        <v>54.732430000000001</v>
      </c>
      <c r="C123" s="4">
        <f t="shared" si="3"/>
        <v>3.3257681810670882E-3</v>
      </c>
      <c r="D123" s="251" t="s">
        <v>52</v>
      </c>
    </row>
    <row r="124" spans="1:4" x14ac:dyDescent="0.3">
      <c r="A124" s="2">
        <v>43009</v>
      </c>
      <c r="B124">
        <v>57.841380999999998</v>
      </c>
      <c r="C124" s="1">
        <f t="shared" si="3"/>
        <v>5.6802721896323578E-2</v>
      </c>
      <c r="D124" s="251"/>
    </row>
    <row r="125" spans="1:4" x14ac:dyDescent="0.3">
      <c r="A125" s="2">
        <v>43040</v>
      </c>
      <c r="B125">
        <v>58.484614999999998</v>
      </c>
      <c r="C125" s="1">
        <f t="shared" si="3"/>
        <v>1.1120654259620801E-2</v>
      </c>
      <c r="D125" s="251"/>
    </row>
    <row r="126" spans="1:4" x14ac:dyDescent="0.3">
      <c r="A126" s="2">
        <v>43070</v>
      </c>
      <c r="B126">
        <v>57.684696000000002</v>
      </c>
      <c r="C126" s="1">
        <f t="shared" si="3"/>
        <v>-1.3677426105993784E-2</v>
      </c>
      <c r="D126" s="251"/>
    </row>
    <row r="127" spans="1:4" x14ac:dyDescent="0.3">
      <c r="A127" s="2">
        <v>43101</v>
      </c>
      <c r="B127">
        <v>57.280620999999996</v>
      </c>
      <c r="C127" s="1">
        <f t="shared" si="3"/>
        <v>-7.0048908639477958E-3</v>
      </c>
      <c r="D127" s="251"/>
    </row>
    <row r="128" spans="1:4" x14ac:dyDescent="0.3">
      <c r="A128" s="2">
        <v>43132</v>
      </c>
      <c r="B128">
        <v>54.221142</v>
      </c>
      <c r="C128" s="1">
        <f t="shared" si="3"/>
        <v>-5.341211297272766E-2</v>
      </c>
      <c r="D128" s="251"/>
    </row>
    <row r="129" spans="1:4" x14ac:dyDescent="0.3">
      <c r="A129" s="2">
        <v>43160</v>
      </c>
      <c r="B129">
        <v>54.204655000000002</v>
      </c>
      <c r="C129" s="1">
        <f t="shared" si="3"/>
        <v>-3.0406958230422222E-4</v>
      </c>
      <c r="D129" s="251"/>
    </row>
    <row r="130" spans="1:4" x14ac:dyDescent="0.3">
      <c r="A130" s="2">
        <v>43191</v>
      </c>
      <c r="B130">
        <v>55.326172</v>
      </c>
      <c r="C130" s="1">
        <f t="shared" si="3"/>
        <v>2.0690418562759917E-2</v>
      </c>
      <c r="D130" s="251"/>
    </row>
    <row r="131" spans="1:4" x14ac:dyDescent="0.3">
      <c r="A131" s="2">
        <v>43221</v>
      </c>
      <c r="B131">
        <v>53.924270999999997</v>
      </c>
      <c r="C131" s="1">
        <f t="shared" ref="C131:C162" si="4">(B131-B130)/B130</f>
        <v>-2.5338839636329841E-2</v>
      </c>
      <c r="D131" s="251"/>
    </row>
    <row r="132" spans="1:4" x14ac:dyDescent="0.3">
      <c r="A132" s="2">
        <v>43252</v>
      </c>
      <c r="B132">
        <v>53.364437000000002</v>
      </c>
      <c r="C132" s="1">
        <f t="shared" si="4"/>
        <v>-1.038185569536944E-2</v>
      </c>
      <c r="D132" s="251"/>
    </row>
    <row r="133" spans="1:4" x14ac:dyDescent="0.3">
      <c r="A133" s="2">
        <v>43282</v>
      </c>
      <c r="B133">
        <v>57.048256000000002</v>
      </c>
      <c r="C133" s="1">
        <f t="shared" si="4"/>
        <v>6.9031347599525866E-2</v>
      </c>
      <c r="D133" s="251"/>
    </row>
    <row r="134" spans="1:4" x14ac:dyDescent="0.3">
      <c r="A134" s="2">
        <v>43313</v>
      </c>
      <c r="B134">
        <v>57.566029</v>
      </c>
      <c r="C134" s="3">
        <f t="shared" si="4"/>
        <v>9.0760530874072331E-3</v>
      </c>
      <c r="D134" s="251"/>
    </row>
    <row r="135" spans="1:4" x14ac:dyDescent="0.3">
      <c r="A135" s="2">
        <v>43344</v>
      </c>
      <c r="B135">
        <v>56.615360000000003</v>
      </c>
      <c r="C135" s="4">
        <f t="shared" si="4"/>
        <v>-1.6514409913527262E-2</v>
      </c>
      <c r="D135" s="251" t="s">
        <v>53</v>
      </c>
    </row>
    <row r="136" spans="1:4" x14ac:dyDescent="0.3">
      <c r="A136" s="2">
        <v>43374</v>
      </c>
      <c r="B136">
        <v>53.118285999999998</v>
      </c>
      <c r="C136" s="1">
        <f t="shared" si="4"/>
        <v>-6.1768996964781372E-2</v>
      </c>
      <c r="D136" s="251"/>
    </row>
    <row r="137" spans="1:4" x14ac:dyDescent="0.3">
      <c r="A137" s="2">
        <v>43405</v>
      </c>
      <c r="B137">
        <v>56.072127999999999</v>
      </c>
      <c r="C137" s="1">
        <f t="shared" si="4"/>
        <v>5.5608759665174472E-2</v>
      </c>
      <c r="D137" s="251"/>
    </row>
    <row r="138" spans="1:4" x14ac:dyDescent="0.3">
      <c r="A138" s="2">
        <v>43435</v>
      </c>
      <c r="B138">
        <v>52.210064000000003</v>
      </c>
      <c r="C138" s="1">
        <f t="shared" si="4"/>
        <v>-6.8876715362042207E-2</v>
      </c>
      <c r="D138" s="251"/>
    </row>
    <row r="139" spans="1:4" x14ac:dyDescent="0.3">
      <c r="A139" s="2">
        <v>43466</v>
      </c>
      <c r="B139">
        <v>53.899185000000003</v>
      </c>
      <c r="C139" s="1">
        <f t="shared" si="4"/>
        <v>3.2352402402724502E-2</v>
      </c>
      <c r="D139" s="251"/>
    </row>
    <row r="140" spans="1:4" x14ac:dyDescent="0.3">
      <c r="A140" s="2">
        <v>43497</v>
      </c>
      <c r="B140">
        <v>56.301310999999998</v>
      </c>
      <c r="C140" s="1">
        <f t="shared" si="4"/>
        <v>4.4567018963273662E-2</v>
      </c>
      <c r="D140" s="251"/>
    </row>
    <row r="141" spans="1:4" x14ac:dyDescent="0.3">
      <c r="A141" s="2">
        <v>43525</v>
      </c>
      <c r="B141">
        <v>58.304496999999998</v>
      </c>
      <c r="C141" s="1">
        <f t="shared" si="4"/>
        <v>3.5579739874973773E-2</v>
      </c>
      <c r="D141" s="251"/>
    </row>
    <row r="142" spans="1:4" x14ac:dyDescent="0.3">
      <c r="A142" s="2">
        <v>43556</v>
      </c>
      <c r="B142">
        <v>61.181946000000003</v>
      </c>
      <c r="C142" s="1">
        <f t="shared" si="4"/>
        <v>4.9352093715858761E-2</v>
      </c>
      <c r="D142" s="251"/>
    </row>
    <row r="143" spans="1:4" x14ac:dyDescent="0.3">
      <c r="A143" s="2">
        <v>43586</v>
      </c>
      <c r="B143">
        <v>60.604754999999997</v>
      </c>
      <c r="C143" s="1">
        <f t="shared" si="4"/>
        <v>-9.4340085227103791E-3</v>
      </c>
      <c r="D143" s="251"/>
    </row>
    <row r="144" spans="1:4" x14ac:dyDescent="0.3">
      <c r="A144" s="2">
        <v>43617</v>
      </c>
      <c r="B144">
        <v>64.976166000000006</v>
      </c>
      <c r="C144" s="1">
        <f t="shared" si="4"/>
        <v>7.2129835356978325E-2</v>
      </c>
      <c r="D144" s="251"/>
    </row>
    <row r="145" spans="1:4" x14ac:dyDescent="0.3">
      <c r="A145" s="2">
        <v>43647</v>
      </c>
      <c r="B145">
        <v>68.377601999999996</v>
      </c>
      <c r="C145" s="1">
        <f t="shared" si="4"/>
        <v>5.2348979778215746E-2</v>
      </c>
      <c r="D145" s="251"/>
    </row>
    <row r="146" spans="1:4" x14ac:dyDescent="0.3">
      <c r="A146" s="2">
        <v>43678</v>
      </c>
      <c r="B146">
        <v>71.046424999999999</v>
      </c>
      <c r="C146" s="3">
        <f t="shared" si="4"/>
        <v>3.9030660946548015E-2</v>
      </c>
      <c r="D146" s="251"/>
    </row>
    <row r="147" spans="1:4" x14ac:dyDescent="0.3">
      <c r="A147" s="2">
        <v>43709</v>
      </c>
      <c r="B147">
        <v>70.488235000000003</v>
      </c>
      <c r="C147" s="4">
        <f t="shared" si="4"/>
        <v>-7.8566937041518441E-3</v>
      </c>
      <c r="D147" s="251" t="s">
        <v>54</v>
      </c>
    </row>
    <row r="148" spans="1:4" x14ac:dyDescent="0.3">
      <c r="A148" s="2">
        <v>43739</v>
      </c>
      <c r="B148">
        <v>64.854073</v>
      </c>
      <c r="C148" s="1">
        <f t="shared" si="4"/>
        <v>-7.9930530250899356E-2</v>
      </c>
      <c r="D148" s="251"/>
    </row>
    <row r="149" spans="1:4" x14ac:dyDescent="0.3">
      <c r="A149" s="2">
        <v>43770</v>
      </c>
      <c r="B149">
        <v>65.168036999999998</v>
      </c>
      <c r="C149" s="1">
        <f t="shared" si="4"/>
        <v>4.8410837666278657E-3</v>
      </c>
      <c r="D149" s="251"/>
    </row>
    <row r="150" spans="1:4" x14ac:dyDescent="0.3">
      <c r="A150" s="2">
        <v>43800</v>
      </c>
      <c r="B150">
        <v>64.452872999999997</v>
      </c>
      <c r="C150" s="1">
        <f t="shared" si="4"/>
        <v>-1.0974152865767639E-2</v>
      </c>
      <c r="D150" s="251"/>
    </row>
    <row r="151" spans="1:4" x14ac:dyDescent="0.3">
      <c r="A151" s="2">
        <v>43831</v>
      </c>
      <c r="B151">
        <v>63.144629999999999</v>
      </c>
      <c r="C151" s="1">
        <f t="shared" si="4"/>
        <v>-2.0297667723826639E-2</v>
      </c>
      <c r="D151" s="251"/>
    </row>
    <row r="152" spans="1:4" x14ac:dyDescent="0.3">
      <c r="A152" s="2">
        <v>43862</v>
      </c>
      <c r="B152">
        <v>55.574244999999998</v>
      </c>
      <c r="C152" s="1">
        <f t="shared" si="4"/>
        <v>-0.1198896089817931</v>
      </c>
      <c r="D152" s="251"/>
    </row>
    <row r="153" spans="1:4" x14ac:dyDescent="0.3">
      <c r="A153" s="2">
        <v>43891</v>
      </c>
      <c r="B153">
        <v>51.143653999999998</v>
      </c>
      <c r="C153" s="1">
        <f t="shared" si="4"/>
        <v>-7.9723818110349495E-2</v>
      </c>
      <c r="D153" s="251"/>
    </row>
    <row r="154" spans="1:4" x14ac:dyDescent="0.3">
      <c r="A154" s="2">
        <v>43922</v>
      </c>
      <c r="B154">
        <v>55.173045999999999</v>
      </c>
      <c r="C154" s="1">
        <f t="shared" si="4"/>
        <v>7.8785766851934391E-2</v>
      </c>
      <c r="D154" s="251"/>
    </row>
    <row r="155" spans="1:4" x14ac:dyDescent="0.3">
      <c r="A155" s="2">
        <v>43952</v>
      </c>
      <c r="B155">
        <v>53.690376000000001</v>
      </c>
      <c r="C155" s="1">
        <f t="shared" si="4"/>
        <v>-2.6873085818027862E-2</v>
      </c>
      <c r="D155" s="251"/>
    </row>
    <row r="156" spans="1:4" x14ac:dyDescent="0.3">
      <c r="A156" s="2">
        <v>43983</v>
      </c>
      <c r="B156">
        <v>55.510094000000002</v>
      </c>
      <c r="C156" s="1">
        <f t="shared" si="4"/>
        <v>3.389281535297875E-2</v>
      </c>
      <c r="D156" s="251"/>
    </row>
    <row r="157" spans="1:4" x14ac:dyDescent="0.3">
      <c r="A157" s="2">
        <v>44013</v>
      </c>
      <c r="B157">
        <v>50.983443999999999</v>
      </c>
      <c r="C157" s="1">
        <f t="shared" si="4"/>
        <v>-8.1546430096119157E-2</v>
      </c>
      <c r="D157" s="251"/>
    </row>
    <row r="158" spans="1:4" x14ac:dyDescent="0.3">
      <c r="A158" s="2">
        <v>44044</v>
      </c>
      <c r="B158">
        <v>51.443275</v>
      </c>
      <c r="C158" s="3">
        <f t="shared" si="4"/>
        <v>9.0192220046962941E-3</v>
      </c>
      <c r="D158" s="251"/>
    </row>
    <row r="159" spans="1:4" x14ac:dyDescent="0.3">
      <c r="A159" s="2">
        <v>44075</v>
      </c>
      <c r="B159">
        <v>51.555312999999998</v>
      </c>
      <c r="C159" s="4">
        <f t="shared" si="4"/>
        <v>2.1778940007221217E-3</v>
      </c>
      <c r="D159" s="251" t="s">
        <v>55</v>
      </c>
    </row>
    <row r="160" spans="1:4" x14ac:dyDescent="0.3">
      <c r="A160" s="2">
        <v>44105</v>
      </c>
      <c r="B160">
        <v>44.254288000000003</v>
      </c>
      <c r="C160" s="1">
        <f t="shared" si="4"/>
        <v>-0.14161537531544025</v>
      </c>
      <c r="D160" s="251"/>
    </row>
    <row r="161" spans="1:4" x14ac:dyDescent="0.3">
      <c r="A161" s="2">
        <v>44136</v>
      </c>
      <c r="B161">
        <v>50.285567999999998</v>
      </c>
      <c r="C161" s="1">
        <f t="shared" si="4"/>
        <v>0.13628690625414638</v>
      </c>
      <c r="D161" s="251"/>
    </row>
    <row r="162" spans="1:4" x14ac:dyDescent="0.3">
      <c r="A162" s="2">
        <v>44166</v>
      </c>
      <c r="B162">
        <v>50.192203999999997</v>
      </c>
      <c r="C162" s="1">
        <f t="shared" si="4"/>
        <v>-1.85667585578433E-3</v>
      </c>
      <c r="D162" s="251"/>
    </row>
    <row r="163" spans="1:4" x14ac:dyDescent="0.3">
      <c r="A163" s="2">
        <v>44197</v>
      </c>
      <c r="B163">
        <v>51.312564999999999</v>
      </c>
      <c r="C163" s="1">
        <f t="shared" ref="C163:C182" si="5">(B163-B162)/B162</f>
        <v>2.2321414696194704E-2</v>
      </c>
      <c r="D163" s="251"/>
    </row>
    <row r="164" spans="1:4" x14ac:dyDescent="0.3">
      <c r="A164" s="2">
        <v>44228</v>
      </c>
      <c r="B164">
        <v>52.713017000000001</v>
      </c>
      <c r="C164" s="1">
        <f t="shared" si="5"/>
        <v>2.7292574440587823E-2</v>
      </c>
      <c r="D164" s="251"/>
    </row>
    <row r="165" spans="1:4" x14ac:dyDescent="0.3">
      <c r="A165" s="2">
        <v>44256</v>
      </c>
      <c r="B165">
        <v>54.617634000000002</v>
      </c>
      <c r="C165" s="1">
        <f t="shared" si="5"/>
        <v>3.6131815410982863E-2</v>
      </c>
      <c r="D165" s="251"/>
    </row>
    <row r="166" spans="1:4" x14ac:dyDescent="0.3">
      <c r="A166" s="2">
        <v>44287</v>
      </c>
      <c r="B166">
        <v>54.739006000000003</v>
      </c>
      <c r="C166" s="1">
        <f t="shared" si="5"/>
        <v>2.2222127014875988E-3</v>
      </c>
      <c r="D166" s="251"/>
    </row>
    <row r="167" spans="1:4" x14ac:dyDescent="0.3">
      <c r="A167" s="2">
        <v>44317</v>
      </c>
      <c r="B167">
        <v>54.430903999999998</v>
      </c>
      <c r="C167" s="1">
        <f t="shared" si="5"/>
        <v>-5.628564026171852E-3</v>
      </c>
      <c r="D167" s="251"/>
    </row>
    <row r="168" spans="1:4" x14ac:dyDescent="0.3">
      <c r="A168" s="2">
        <v>44348</v>
      </c>
      <c r="B168">
        <v>57.309204000000001</v>
      </c>
      <c r="C168" s="1">
        <f t="shared" si="5"/>
        <v>5.2879886029451269E-2</v>
      </c>
      <c r="D168" s="251"/>
    </row>
    <row r="169" spans="1:4" x14ac:dyDescent="0.3">
      <c r="A169" s="2">
        <v>44378</v>
      </c>
      <c r="B169">
        <v>59.905833999999999</v>
      </c>
      <c r="C169" s="1">
        <f t="shared" si="5"/>
        <v>4.5309126959781149E-2</v>
      </c>
      <c r="D169" s="251"/>
    </row>
    <row r="170" spans="1:4" x14ac:dyDescent="0.3">
      <c r="A170" s="2">
        <v>44409</v>
      </c>
      <c r="B170">
        <v>59.722427000000003</v>
      </c>
      <c r="C170" s="3">
        <f t="shared" si="5"/>
        <v>-3.0615882920517466E-3</v>
      </c>
      <c r="D170" s="251"/>
    </row>
    <row r="171" spans="1:4" x14ac:dyDescent="0.3">
      <c r="A171" s="2">
        <v>44440</v>
      </c>
      <c r="B171">
        <v>57.000312999999998</v>
      </c>
      <c r="C171" s="4">
        <f t="shared" si="5"/>
        <v>-4.5579426971378852E-2</v>
      </c>
      <c r="D171" s="251" t="s">
        <v>56</v>
      </c>
    </row>
    <row r="172" spans="1:4" x14ac:dyDescent="0.3">
      <c r="A172" s="2">
        <v>44470</v>
      </c>
      <c r="B172">
        <v>54.394032000000003</v>
      </c>
      <c r="C172" s="1">
        <f t="shared" si="5"/>
        <v>-4.5723976989389438E-2</v>
      </c>
      <c r="D172" s="251"/>
    </row>
    <row r="173" spans="1:4" x14ac:dyDescent="0.3">
      <c r="A173" s="2">
        <v>44501</v>
      </c>
      <c r="B173">
        <v>50.185375000000001</v>
      </c>
      <c r="C173" s="1">
        <f t="shared" si="5"/>
        <v>-7.7373506711177473E-2</v>
      </c>
      <c r="D173" s="251"/>
    </row>
    <row r="174" spans="1:4" x14ac:dyDescent="0.3">
      <c r="A174" s="2">
        <v>44531</v>
      </c>
      <c r="B174">
        <v>52.695121999999998</v>
      </c>
      <c r="C174" s="1">
        <f t="shared" si="5"/>
        <v>5.0009529668753043E-2</v>
      </c>
      <c r="D174" s="251"/>
    </row>
    <row r="175" spans="1:4" x14ac:dyDescent="0.3">
      <c r="A175" s="2">
        <v>44562</v>
      </c>
      <c r="B175">
        <v>53.332214</v>
      </c>
      <c r="C175" s="1">
        <f t="shared" si="5"/>
        <v>1.2090151342661332E-2</v>
      </c>
      <c r="D175" s="251"/>
    </row>
    <row r="176" spans="1:4" x14ac:dyDescent="0.3">
      <c r="A176" s="2">
        <v>44593</v>
      </c>
      <c r="B176">
        <v>52.424843000000003</v>
      </c>
      <c r="C176" s="1">
        <f t="shared" si="5"/>
        <v>-1.7013563322160179E-2</v>
      </c>
      <c r="D176" s="251"/>
    </row>
    <row r="177" spans="1:4" x14ac:dyDescent="0.3">
      <c r="A177" s="2">
        <v>44621</v>
      </c>
      <c r="B177">
        <v>48.293404000000002</v>
      </c>
      <c r="C177" s="1">
        <f t="shared" si="5"/>
        <v>-7.8806893136523087E-2</v>
      </c>
      <c r="D177" s="251"/>
    </row>
    <row r="178" spans="1:4" x14ac:dyDescent="0.3">
      <c r="A178" s="2">
        <v>44652</v>
      </c>
      <c r="B178">
        <v>55.639256000000003</v>
      </c>
      <c r="C178" s="1">
        <f t="shared" si="5"/>
        <v>0.15210880558347059</v>
      </c>
      <c r="D178" s="251"/>
    </row>
    <row r="179" spans="1:4" x14ac:dyDescent="0.3">
      <c r="A179" s="2">
        <v>44682</v>
      </c>
      <c r="B179">
        <v>52.830261</v>
      </c>
      <c r="C179" s="1">
        <f t="shared" si="5"/>
        <v>-5.0485847618091856E-2</v>
      </c>
      <c r="D179" s="251"/>
    </row>
    <row r="180" spans="1:4" x14ac:dyDescent="0.3">
      <c r="A180" s="2">
        <v>44713</v>
      </c>
      <c r="B180">
        <v>53.259998000000003</v>
      </c>
      <c r="C180" s="1">
        <f t="shared" si="5"/>
        <v>8.1342963647293536E-3</v>
      </c>
      <c r="D180" s="251"/>
    </row>
    <row r="181" spans="1:4" x14ac:dyDescent="0.3">
      <c r="A181" s="2">
        <v>44743</v>
      </c>
      <c r="B181">
        <v>53.810001</v>
      </c>
      <c r="C181" s="1">
        <f t="shared" si="5"/>
        <v>1.0326755926652432E-2</v>
      </c>
      <c r="D181" s="251"/>
    </row>
    <row r="182" spans="1:4" x14ac:dyDescent="0.3">
      <c r="A182" s="2">
        <v>44774</v>
      </c>
      <c r="B182">
        <v>52.509998000000003</v>
      </c>
      <c r="C182" s="3">
        <f t="shared" si="5"/>
        <v>-2.4159133540993555E-2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DCDA-9A63-46B4-A15A-0A3C1720C684}">
  <dimension ref="A1:E182"/>
  <sheetViews>
    <sheetView workbookViewId="0">
      <selection activeCell="A27" sqref="A27:L50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D1" s="7"/>
      <c r="E1" s="33" t="s">
        <v>128</v>
      </c>
    </row>
    <row r="2" spans="1:5" x14ac:dyDescent="0.3">
      <c r="A2" s="2">
        <v>39295</v>
      </c>
      <c r="B2">
        <v>2.7068469999999998</v>
      </c>
      <c r="C2" s="1"/>
      <c r="D2" s="7"/>
    </row>
    <row r="3" spans="1:5" x14ac:dyDescent="0.3">
      <c r="A3" s="2">
        <v>39326</v>
      </c>
      <c r="B3">
        <v>2.9442170000000001</v>
      </c>
      <c r="C3" s="1">
        <f t="shared" ref="C3:C34" si="0">(B3-B2)/B2</f>
        <v>8.7692433299702693E-2</v>
      </c>
      <c r="D3" s="252" t="s">
        <v>42</v>
      </c>
    </row>
    <row r="4" spans="1:5" x14ac:dyDescent="0.3">
      <c r="A4" s="2">
        <v>39356</v>
      </c>
      <c r="B4">
        <v>3.092746</v>
      </c>
      <c r="C4" s="1">
        <f t="shared" si="0"/>
        <v>5.0447708168249797E-2</v>
      </c>
      <c r="D4" s="252"/>
    </row>
    <row r="5" spans="1:5" x14ac:dyDescent="0.3">
      <c r="A5" s="2">
        <v>39387</v>
      </c>
      <c r="B5">
        <v>2.6055139999999999</v>
      </c>
      <c r="C5" s="1">
        <f t="shared" si="0"/>
        <v>-0.1575402571048512</v>
      </c>
      <c r="D5" s="252"/>
    </row>
    <row r="6" spans="1:5" x14ac:dyDescent="0.3">
      <c r="A6" s="2">
        <v>39417</v>
      </c>
      <c r="B6">
        <v>2.4569839999999998</v>
      </c>
      <c r="C6" s="1">
        <f t="shared" si="0"/>
        <v>-5.7006026450059394E-2</v>
      </c>
      <c r="D6" s="252"/>
    </row>
    <row r="7" spans="1:5" x14ac:dyDescent="0.3">
      <c r="A7" s="2">
        <v>39448</v>
      </c>
      <c r="B7">
        <v>2.1668660000000002</v>
      </c>
      <c r="C7" s="1">
        <f t="shared" si="0"/>
        <v>-0.11807891300879439</v>
      </c>
      <c r="D7" s="252"/>
    </row>
    <row r="8" spans="1:5" x14ac:dyDescent="0.3">
      <c r="A8" s="2">
        <v>39479</v>
      </c>
      <c r="B8">
        <v>1.9530940000000001</v>
      </c>
      <c r="C8" s="1">
        <f t="shared" si="0"/>
        <v>-9.8654923747015302E-2</v>
      </c>
      <c r="D8" s="252"/>
    </row>
    <row r="9" spans="1:5" x14ac:dyDescent="0.3">
      <c r="A9" s="2">
        <v>39508</v>
      </c>
      <c r="B9">
        <v>2.0336050000000001</v>
      </c>
      <c r="C9" s="1">
        <f t="shared" si="0"/>
        <v>4.1222286280127834E-2</v>
      </c>
      <c r="D9" s="252"/>
    </row>
    <row r="10" spans="1:5" x14ac:dyDescent="0.3">
      <c r="A10" s="2">
        <v>39539</v>
      </c>
      <c r="B10">
        <v>1.997514</v>
      </c>
      <c r="C10" s="1">
        <f t="shared" si="0"/>
        <v>-1.7747300975361535E-2</v>
      </c>
      <c r="D10" s="252"/>
    </row>
    <row r="11" spans="1:5" x14ac:dyDescent="0.3">
      <c r="A11" s="2">
        <v>39569</v>
      </c>
      <c r="B11">
        <v>2.2156180000000001</v>
      </c>
      <c r="C11" s="1">
        <f t="shared" si="0"/>
        <v>0.10918772033637815</v>
      </c>
      <c r="D11" s="252"/>
    </row>
    <row r="12" spans="1:5" x14ac:dyDescent="0.3">
      <c r="A12" s="2">
        <v>39600</v>
      </c>
      <c r="B12">
        <v>1.6106549999999999</v>
      </c>
      <c r="C12" s="1">
        <f t="shared" si="0"/>
        <v>-0.27304481187641555</v>
      </c>
      <c r="D12" s="252"/>
    </row>
    <row r="13" spans="1:5" x14ac:dyDescent="0.3">
      <c r="A13" s="2">
        <v>39630</v>
      </c>
      <c r="B13">
        <v>1.7143189999999999</v>
      </c>
      <c r="C13" s="1">
        <f t="shared" si="0"/>
        <v>6.4361393346185236E-2</v>
      </c>
      <c r="D13" s="252"/>
    </row>
    <row r="14" spans="1:5" x14ac:dyDescent="0.3">
      <c r="A14" s="2">
        <v>39661</v>
      </c>
      <c r="B14">
        <v>1.6385050000000001</v>
      </c>
      <c r="C14" s="3">
        <f t="shared" si="0"/>
        <v>-4.4223974651158758E-2</v>
      </c>
      <c r="D14" s="252"/>
    </row>
    <row r="15" spans="1:5" x14ac:dyDescent="0.3">
      <c r="A15" s="2">
        <v>39692</v>
      </c>
      <c r="B15">
        <v>1.4497439999999999</v>
      </c>
      <c r="C15" s="4">
        <f t="shared" si="0"/>
        <v>-0.11520318827223608</v>
      </c>
      <c r="D15" s="252" t="s">
        <v>43</v>
      </c>
    </row>
    <row r="16" spans="1:5" x14ac:dyDescent="0.3">
      <c r="A16" s="2">
        <v>39722</v>
      </c>
      <c r="B16">
        <v>0.95386099999999996</v>
      </c>
      <c r="C16" s="1">
        <f t="shared" si="0"/>
        <v>-0.34204866514363913</v>
      </c>
      <c r="D16" s="252"/>
    </row>
    <row r="17" spans="1:4" x14ac:dyDescent="0.3">
      <c r="A17" s="2">
        <v>39753</v>
      </c>
      <c r="B17">
        <v>0.89351899999999995</v>
      </c>
      <c r="C17" s="1">
        <f t="shared" si="0"/>
        <v>-6.3260789569968806E-2</v>
      </c>
      <c r="D17" s="252"/>
    </row>
    <row r="18" spans="1:4" x14ac:dyDescent="0.3">
      <c r="A18" s="2">
        <v>39783</v>
      </c>
      <c r="B18">
        <v>0.71017399999999997</v>
      </c>
      <c r="C18" s="1">
        <f t="shared" si="0"/>
        <v>-0.20519429357405941</v>
      </c>
      <c r="D18" s="252"/>
    </row>
    <row r="19" spans="1:4" x14ac:dyDescent="0.3">
      <c r="A19" s="2">
        <v>39814</v>
      </c>
      <c r="B19">
        <v>0.59335800000000005</v>
      </c>
      <c r="C19" s="1">
        <f t="shared" si="0"/>
        <v>-0.16448926601086483</v>
      </c>
      <c r="D19" s="252"/>
    </row>
    <row r="20" spans="1:4" x14ac:dyDescent="0.3">
      <c r="A20" s="2">
        <v>39845</v>
      </c>
      <c r="B20">
        <v>0.55119600000000002</v>
      </c>
      <c r="C20" s="1">
        <f t="shared" si="0"/>
        <v>-7.105659652351537E-2</v>
      </c>
      <c r="D20" s="252"/>
    </row>
    <row r="21" spans="1:4" x14ac:dyDescent="0.3">
      <c r="A21" s="2">
        <v>39873</v>
      </c>
      <c r="B21">
        <v>0.815384</v>
      </c>
      <c r="C21" s="1">
        <f t="shared" si="0"/>
        <v>0.47929955950333453</v>
      </c>
      <c r="D21" s="252"/>
    </row>
    <row r="22" spans="1:4" x14ac:dyDescent="0.3">
      <c r="A22" s="2">
        <v>39904</v>
      </c>
      <c r="B22">
        <v>1.1627350000000001</v>
      </c>
      <c r="C22" s="1">
        <f t="shared" si="0"/>
        <v>0.4259968309410046</v>
      </c>
      <c r="D22" s="252"/>
    </row>
    <row r="23" spans="1:4" x14ac:dyDescent="0.3">
      <c r="A23" s="2">
        <v>39934</v>
      </c>
      <c r="B23">
        <v>1.1619619999999999</v>
      </c>
      <c r="C23" s="1">
        <f t="shared" si="0"/>
        <v>-6.6481184448746679E-4</v>
      </c>
      <c r="D23" s="252"/>
    </row>
    <row r="24" spans="1:4" x14ac:dyDescent="0.3">
      <c r="A24" s="2">
        <v>39965</v>
      </c>
      <c r="B24">
        <v>1.107809</v>
      </c>
      <c r="C24" s="1">
        <f t="shared" si="0"/>
        <v>-4.6604794304805061E-2</v>
      </c>
      <c r="D24" s="252"/>
    </row>
    <row r="25" spans="1:4" x14ac:dyDescent="0.3">
      <c r="A25" s="2">
        <v>39995</v>
      </c>
      <c r="B25">
        <v>1.2037359999999999</v>
      </c>
      <c r="C25" s="1">
        <f t="shared" si="0"/>
        <v>8.6591641699968011E-2</v>
      </c>
      <c r="D25" s="252"/>
    </row>
    <row r="26" spans="1:4" x14ac:dyDescent="0.3">
      <c r="A26" s="2">
        <v>40026</v>
      </c>
      <c r="B26">
        <v>1.278003</v>
      </c>
      <c r="C26" s="3">
        <f t="shared" si="0"/>
        <v>6.169708308134017E-2</v>
      </c>
      <c r="D26" s="252"/>
    </row>
    <row r="27" spans="1:4" x14ac:dyDescent="0.3">
      <c r="A27" s="2">
        <v>40057</v>
      </c>
      <c r="B27">
        <v>1.3600049999999999</v>
      </c>
      <c r="C27" s="4">
        <f t="shared" si="0"/>
        <v>6.4164168628712062E-2</v>
      </c>
      <c r="D27" s="252" t="s">
        <v>44</v>
      </c>
    </row>
    <row r="28" spans="1:4" x14ac:dyDescent="0.3">
      <c r="A28" s="2">
        <v>40087</v>
      </c>
      <c r="B28">
        <v>1.5719749999999999</v>
      </c>
      <c r="C28" s="1">
        <f t="shared" si="0"/>
        <v>0.15585972110396654</v>
      </c>
      <c r="D28" s="252"/>
    </row>
    <row r="29" spans="1:4" x14ac:dyDescent="0.3">
      <c r="A29" s="2">
        <v>40118</v>
      </c>
      <c r="B29">
        <v>1.5209170000000001</v>
      </c>
      <c r="C29" s="1">
        <f t="shared" si="0"/>
        <v>-3.248016030789283E-2</v>
      </c>
      <c r="D29" s="252"/>
    </row>
    <row r="30" spans="1:4" x14ac:dyDescent="0.3">
      <c r="A30" s="2">
        <v>40148</v>
      </c>
      <c r="B30">
        <v>1.5859000000000001</v>
      </c>
      <c r="C30" s="1">
        <f t="shared" si="0"/>
        <v>4.272619741905706E-2</v>
      </c>
      <c r="D30" s="252"/>
    </row>
    <row r="31" spans="1:4" x14ac:dyDescent="0.3">
      <c r="A31" s="2">
        <v>40179</v>
      </c>
      <c r="B31">
        <v>1.4133849999999999</v>
      </c>
      <c r="C31" s="1">
        <f t="shared" si="0"/>
        <v>-0.10878050318431186</v>
      </c>
      <c r="D31" s="252"/>
    </row>
    <row r="32" spans="1:4" x14ac:dyDescent="0.3">
      <c r="A32" s="2">
        <v>40210</v>
      </c>
      <c r="B32">
        <v>1.196</v>
      </c>
      <c r="C32" s="1">
        <f t="shared" si="0"/>
        <v>-0.1538045189385765</v>
      </c>
      <c r="D32" s="252"/>
    </row>
    <row r="33" spans="1:4" x14ac:dyDescent="0.3">
      <c r="A33" s="2">
        <v>40238</v>
      </c>
      <c r="B33">
        <v>1.491519</v>
      </c>
      <c r="C33" s="1">
        <f t="shared" si="0"/>
        <v>0.24708946488294323</v>
      </c>
      <c r="D33" s="252"/>
    </row>
    <row r="34" spans="1:4" x14ac:dyDescent="0.3">
      <c r="A34" s="2">
        <v>40269</v>
      </c>
      <c r="B34">
        <v>1.5394829999999999</v>
      </c>
      <c r="C34" s="1">
        <f t="shared" si="0"/>
        <v>3.2157820316066975E-2</v>
      </c>
      <c r="D34" s="252"/>
    </row>
    <row r="35" spans="1:4" x14ac:dyDescent="0.3">
      <c r="A35" s="2">
        <v>40299</v>
      </c>
      <c r="B35">
        <v>1.472742</v>
      </c>
      <c r="C35" s="1">
        <f t="shared" ref="C35:C66" si="1">(B35-B34)/B34</f>
        <v>-4.3352865864709086E-2</v>
      </c>
      <c r="D35" s="252"/>
    </row>
    <row r="36" spans="1:4" x14ac:dyDescent="0.3">
      <c r="A36" s="2">
        <v>40330</v>
      </c>
      <c r="B36">
        <v>1.4050860000000001</v>
      </c>
      <c r="C36" s="1">
        <f t="shared" si="1"/>
        <v>-4.5938799871260504E-2</v>
      </c>
      <c r="D36" s="252"/>
    </row>
    <row r="37" spans="1:4" x14ac:dyDescent="0.3">
      <c r="A37" s="2">
        <v>40360</v>
      </c>
      <c r="B37">
        <v>1.622079</v>
      </c>
      <c r="C37" s="1">
        <f t="shared" si="1"/>
        <v>0.15443396347269844</v>
      </c>
      <c r="D37" s="252"/>
    </row>
    <row r="38" spans="1:4" x14ac:dyDescent="0.3">
      <c r="A38" s="2">
        <v>40391</v>
      </c>
      <c r="B38">
        <v>1.5255460000000001</v>
      </c>
      <c r="C38" s="3">
        <f t="shared" si="1"/>
        <v>-5.9511898002501715E-2</v>
      </c>
      <c r="D38" s="252"/>
    </row>
    <row r="39" spans="1:4" x14ac:dyDescent="0.3">
      <c r="A39" s="2">
        <v>40422</v>
      </c>
      <c r="B39">
        <v>1.8679479999999999</v>
      </c>
      <c r="C39" s="4">
        <f t="shared" si="1"/>
        <v>0.22444554277616005</v>
      </c>
      <c r="D39" s="252" t="s">
        <v>45</v>
      </c>
    </row>
    <row r="40" spans="1:4" x14ac:dyDescent="0.3">
      <c r="A40" s="2">
        <v>40452</v>
      </c>
      <c r="B40">
        <v>2.0065590000000002</v>
      </c>
      <c r="C40" s="1">
        <f t="shared" si="1"/>
        <v>7.4204956454890753E-2</v>
      </c>
      <c r="D40" s="252"/>
    </row>
    <row r="41" spans="1:4" x14ac:dyDescent="0.3">
      <c r="A41" s="2">
        <v>40483</v>
      </c>
      <c r="B41">
        <v>2.103917</v>
      </c>
      <c r="C41" s="1">
        <f t="shared" si="1"/>
        <v>4.8519879056633679E-2</v>
      </c>
      <c r="D41" s="252"/>
    </row>
    <row r="42" spans="1:4" x14ac:dyDescent="0.3">
      <c r="A42" s="2">
        <v>40513</v>
      </c>
      <c r="B42">
        <v>2.5461520000000002</v>
      </c>
      <c r="C42" s="1">
        <f t="shared" si="1"/>
        <v>0.21019602959622463</v>
      </c>
      <c r="D42" s="252"/>
    </row>
    <row r="43" spans="1:4" x14ac:dyDescent="0.3">
      <c r="A43" s="2">
        <v>40544</v>
      </c>
      <c r="B43">
        <v>2.8075000000000001</v>
      </c>
      <c r="C43" s="1">
        <f t="shared" si="1"/>
        <v>0.10264430403212373</v>
      </c>
      <c r="D43" s="252"/>
    </row>
    <row r="44" spans="1:4" x14ac:dyDescent="0.3">
      <c r="A44" s="2">
        <v>40575</v>
      </c>
      <c r="B44">
        <v>2.6629679999999998</v>
      </c>
      <c r="C44" s="1">
        <f t="shared" si="1"/>
        <v>-5.1480676758682217E-2</v>
      </c>
      <c r="D44" s="252"/>
    </row>
    <row r="45" spans="1:4" x14ac:dyDescent="0.3">
      <c r="A45" s="2">
        <v>40603</v>
      </c>
      <c r="B45">
        <v>2.5303140000000002</v>
      </c>
      <c r="C45" s="1">
        <f t="shared" si="1"/>
        <v>-4.9814342493037699E-2</v>
      </c>
      <c r="D45" s="252"/>
    </row>
    <row r="46" spans="1:4" x14ac:dyDescent="0.3">
      <c r="A46" s="2">
        <v>40634</v>
      </c>
      <c r="B46">
        <v>2.8530380000000002</v>
      </c>
      <c r="C46" s="1">
        <f t="shared" si="1"/>
        <v>0.12754306382528019</v>
      </c>
      <c r="D46" s="252"/>
    </row>
    <row r="47" spans="1:4" x14ac:dyDescent="0.3">
      <c r="A47" s="2">
        <v>40664</v>
      </c>
      <c r="B47">
        <v>2.9872450000000002</v>
      </c>
      <c r="C47" s="1">
        <f t="shared" si="1"/>
        <v>4.7040032414569999E-2</v>
      </c>
      <c r="D47" s="252"/>
    </row>
    <row r="48" spans="1:4" x14ac:dyDescent="0.3">
      <c r="A48" s="2">
        <v>40695</v>
      </c>
      <c r="B48">
        <v>3.0620780000000001</v>
      </c>
      <c r="C48" s="1">
        <f t="shared" si="1"/>
        <v>2.5050841159663811E-2</v>
      </c>
      <c r="D48" s="252"/>
    </row>
    <row r="49" spans="1:4" x14ac:dyDescent="0.3">
      <c r="A49" s="2">
        <v>40725</v>
      </c>
      <c r="B49">
        <v>2.7930839999999999</v>
      </c>
      <c r="C49" s="1">
        <f t="shared" si="1"/>
        <v>-8.7846880451771692E-2</v>
      </c>
      <c r="D49" s="252"/>
    </row>
    <row r="50" spans="1:4" x14ac:dyDescent="0.3">
      <c r="A50" s="2">
        <v>40756</v>
      </c>
      <c r="B50">
        <v>1.7523010000000001</v>
      </c>
      <c r="C50" s="3">
        <f t="shared" si="1"/>
        <v>-0.37262860694486805</v>
      </c>
      <c r="D50" s="252"/>
    </row>
    <row r="51" spans="1:4" x14ac:dyDescent="0.3">
      <c r="A51" s="2">
        <v>40787</v>
      </c>
      <c r="B51">
        <v>1.6560299999999999</v>
      </c>
      <c r="C51" s="4">
        <f t="shared" si="1"/>
        <v>-5.4939762061426783E-2</v>
      </c>
      <c r="D51" s="252" t="s">
        <v>46</v>
      </c>
    </row>
    <row r="52" spans="1:4" x14ac:dyDescent="0.3">
      <c r="A52" s="2">
        <v>40817</v>
      </c>
      <c r="B52">
        <v>1.795987</v>
      </c>
      <c r="C52" s="1">
        <f t="shared" si="1"/>
        <v>8.4513565575502936E-2</v>
      </c>
      <c r="D52" s="252"/>
    </row>
    <row r="53" spans="1:4" x14ac:dyDescent="0.3">
      <c r="A53" s="2">
        <v>40848</v>
      </c>
      <c r="B53">
        <v>1.5468139999999999</v>
      </c>
      <c r="C53" s="1">
        <f t="shared" si="1"/>
        <v>-0.1387387547905414</v>
      </c>
      <c r="D53" s="252"/>
    </row>
    <row r="54" spans="1:4" x14ac:dyDescent="0.3">
      <c r="A54" s="2">
        <v>40878</v>
      </c>
      <c r="B54">
        <v>1.435981</v>
      </c>
      <c r="C54" s="1">
        <f t="shared" si="1"/>
        <v>-7.1652441728611169E-2</v>
      </c>
      <c r="D54" s="252"/>
    </row>
    <row r="55" spans="1:4" x14ac:dyDescent="0.3">
      <c r="A55" s="2">
        <v>40909</v>
      </c>
      <c r="B55">
        <v>1.8550439999999999</v>
      </c>
      <c r="C55" s="1">
        <f t="shared" si="1"/>
        <v>0.29183046293788006</v>
      </c>
      <c r="D55" s="252"/>
    </row>
    <row r="56" spans="1:4" x14ac:dyDescent="0.3">
      <c r="A56" s="2">
        <v>40940</v>
      </c>
      <c r="B56">
        <v>1.756346</v>
      </c>
      <c r="C56" s="1">
        <f t="shared" si="1"/>
        <v>-5.3205206992394768E-2</v>
      </c>
      <c r="D56" s="252"/>
    </row>
    <row r="57" spans="1:4" x14ac:dyDescent="0.3">
      <c r="A57" s="2">
        <v>40969</v>
      </c>
      <c r="B57">
        <v>1.7830440000000001</v>
      </c>
      <c r="C57" s="1">
        <f t="shared" si="1"/>
        <v>1.5200877275889894E-2</v>
      </c>
      <c r="D57" s="252"/>
    </row>
    <row r="58" spans="1:4" x14ac:dyDescent="0.3">
      <c r="A58" s="2">
        <v>41000</v>
      </c>
      <c r="B58">
        <v>1.475622</v>
      </c>
      <c r="C58" s="1">
        <f t="shared" si="1"/>
        <v>-0.17241414121020013</v>
      </c>
      <c r="D58" s="252"/>
    </row>
    <row r="59" spans="1:4" x14ac:dyDescent="0.3">
      <c r="A59" s="2">
        <v>41030</v>
      </c>
      <c r="B59">
        <v>1.5371060000000001</v>
      </c>
      <c r="C59" s="1">
        <f t="shared" si="1"/>
        <v>4.1666497246584895E-2</v>
      </c>
      <c r="D59" s="252"/>
    </row>
    <row r="60" spans="1:4" x14ac:dyDescent="0.3">
      <c r="A60" s="2">
        <v>41061</v>
      </c>
      <c r="B60">
        <v>1.605062</v>
      </c>
      <c r="C60" s="1">
        <f t="shared" si="1"/>
        <v>4.4210353742682611E-2</v>
      </c>
      <c r="D60" s="252"/>
    </row>
    <row r="61" spans="1:4" x14ac:dyDescent="0.3">
      <c r="A61" s="2">
        <v>41091</v>
      </c>
      <c r="B61">
        <v>1.618007</v>
      </c>
      <c r="C61" s="1">
        <f t="shared" si="1"/>
        <v>8.0651090113652828E-3</v>
      </c>
      <c r="D61" s="252"/>
    </row>
    <row r="62" spans="1:4" x14ac:dyDescent="0.3">
      <c r="A62" s="2">
        <v>41122</v>
      </c>
      <c r="B62">
        <v>1.7523010000000001</v>
      </c>
      <c r="C62" s="3">
        <f t="shared" si="1"/>
        <v>8.299964091626312E-2</v>
      </c>
      <c r="D62" s="252"/>
    </row>
    <row r="63" spans="1:4" x14ac:dyDescent="0.3">
      <c r="A63" s="2">
        <v>41153</v>
      </c>
      <c r="B63">
        <v>1.6794910000000001</v>
      </c>
      <c r="C63" s="4">
        <f t="shared" si="1"/>
        <v>-4.1551080550658842E-2</v>
      </c>
      <c r="D63" s="252" t="s">
        <v>47</v>
      </c>
    </row>
    <row r="64" spans="1:4" x14ac:dyDescent="0.3">
      <c r="A64" s="2">
        <v>41183</v>
      </c>
      <c r="B64">
        <v>1.5209269999999999</v>
      </c>
      <c r="C64" s="1">
        <f t="shared" si="1"/>
        <v>-9.4411937902614623E-2</v>
      </c>
      <c r="D64" s="252"/>
    </row>
    <row r="65" spans="1:4" x14ac:dyDescent="0.3">
      <c r="A65" s="2">
        <v>41214</v>
      </c>
      <c r="B65">
        <v>1.440026</v>
      </c>
      <c r="C65" s="1">
        <f t="shared" si="1"/>
        <v>-5.3191902043950759E-2</v>
      </c>
      <c r="D65" s="252"/>
    </row>
    <row r="66" spans="1:4" x14ac:dyDescent="0.3">
      <c r="A66" s="2">
        <v>41244</v>
      </c>
      <c r="B66">
        <v>1.533061</v>
      </c>
      <c r="C66" s="1">
        <f t="shared" si="1"/>
        <v>6.4606472383137506E-2</v>
      </c>
      <c r="D66" s="252"/>
    </row>
    <row r="67" spans="1:4" x14ac:dyDescent="0.3">
      <c r="A67" s="2">
        <v>41275</v>
      </c>
      <c r="B67">
        <v>1.820257</v>
      </c>
      <c r="C67" s="1">
        <f t="shared" ref="C67:C98" si="2">(B67-B66)/B66</f>
        <v>0.18733501145746972</v>
      </c>
      <c r="D67" s="252"/>
    </row>
    <row r="68" spans="1:4" x14ac:dyDescent="0.3">
      <c r="A68" s="2">
        <v>41306</v>
      </c>
      <c r="B68">
        <v>1.6625019999999999</v>
      </c>
      <c r="C68" s="1">
        <f t="shared" si="2"/>
        <v>-8.6666333380396338E-2</v>
      </c>
      <c r="D68" s="252"/>
    </row>
    <row r="69" spans="1:4" x14ac:dyDescent="0.3">
      <c r="A69" s="2">
        <v>41334</v>
      </c>
      <c r="B69">
        <v>1.678682</v>
      </c>
      <c r="C69" s="1">
        <f t="shared" si="2"/>
        <v>9.7323191190146433E-3</v>
      </c>
      <c r="D69" s="252"/>
    </row>
    <row r="70" spans="1:4" x14ac:dyDescent="0.3">
      <c r="A70" s="2">
        <v>41365</v>
      </c>
      <c r="B70">
        <v>1.8372470000000001</v>
      </c>
      <c r="C70" s="1">
        <f t="shared" si="2"/>
        <v>9.4458033147433562E-2</v>
      </c>
      <c r="D70" s="252"/>
    </row>
    <row r="71" spans="1:4" x14ac:dyDescent="0.3">
      <c r="A71" s="2">
        <v>41395</v>
      </c>
      <c r="B71">
        <v>2.477573</v>
      </c>
      <c r="C71" s="1">
        <f t="shared" si="2"/>
        <v>0.3485247220433616</v>
      </c>
      <c r="D71" s="252"/>
    </row>
    <row r="72" spans="1:4" x14ac:dyDescent="0.3">
      <c r="A72" s="2">
        <v>41426</v>
      </c>
      <c r="B72">
        <v>2.172174</v>
      </c>
      <c r="C72" s="1">
        <f t="shared" si="2"/>
        <v>-0.12326538915301384</v>
      </c>
      <c r="D72" s="252"/>
    </row>
    <row r="73" spans="1:4" x14ac:dyDescent="0.3">
      <c r="A73" s="2">
        <v>41456</v>
      </c>
      <c r="B73">
        <v>2.422965</v>
      </c>
      <c r="C73" s="1">
        <f t="shared" si="2"/>
        <v>0.11545622035803761</v>
      </c>
      <c r="D73" s="252"/>
    </row>
    <row r="74" spans="1:4" x14ac:dyDescent="0.3">
      <c r="A74" s="2">
        <v>41487</v>
      </c>
      <c r="B74">
        <v>2.3097050000000001</v>
      </c>
      <c r="C74" s="3">
        <f t="shared" si="2"/>
        <v>-4.6744381367456782E-2</v>
      </c>
      <c r="D74" s="252"/>
    </row>
    <row r="75" spans="1:4" x14ac:dyDescent="0.3">
      <c r="A75" s="2">
        <v>41518</v>
      </c>
      <c r="B75">
        <v>2.3825150000000002</v>
      </c>
      <c r="C75" s="4">
        <f t="shared" si="2"/>
        <v>3.1523506248633502E-2</v>
      </c>
      <c r="D75" s="252" t="s">
        <v>48</v>
      </c>
    </row>
    <row r="76" spans="1:4" x14ac:dyDescent="0.3">
      <c r="A76" s="2">
        <v>41548</v>
      </c>
      <c r="B76">
        <v>2.3420649999999998</v>
      </c>
      <c r="C76" s="1">
        <f t="shared" si="2"/>
        <v>-1.6977857432167402E-2</v>
      </c>
      <c r="D76" s="252"/>
    </row>
    <row r="77" spans="1:4" x14ac:dyDescent="0.3">
      <c r="A77" s="2">
        <v>41579</v>
      </c>
      <c r="B77">
        <v>2.3622899999999998</v>
      </c>
      <c r="C77" s="1">
        <f t="shared" si="2"/>
        <v>8.6355417121215423E-3</v>
      </c>
      <c r="D77" s="252"/>
    </row>
    <row r="78" spans="1:4" x14ac:dyDescent="0.3">
      <c r="A78" s="2">
        <v>41609</v>
      </c>
      <c r="B78">
        <v>2.4047619999999998</v>
      </c>
      <c r="C78" s="1">
        <f t="shared" si="2"/>
        <v>1.7979164285502655E-2</v>
      </c>
      <c r="D78" s="252"/>
    </row>
    <row r="79" spans="1:4" x14ac:dyDescent="0.3">
      <c r="A79" s="2">
        <v>41640</v>
      </c>
      <c r="B79">
        <v>2.9912899999999998</v>
      </c>
      <c r="C79" s="1">
        <f t="shared" si="2"/>
        <v>0.24390272301375354</v>
      </c>
      <c r="D79" s="252"/>
    </row>
    <row r="80" spans="1:4" x14ac:dyDescent="0.3">
      <c r="A80" s="2">
        <v>41671</v>
      </c>
      <c r="B80">
        <v>3.068146</v>
      </c>
      <c r="C80" s="1">
        <f t="shared" si="2"/>
        <v>2.5693262772917457E-2</v>
      </c>
      <c r="D80" s="252"/>
    </row>
    <row r="81" spans="1:4" x14ac:dyDescent="0.3">
      <c r="A81" s="2">
        <v>41699</v>
      </c>
      <c r="B81">
        <v>3.41804</v>
      </c>
      <c r="C81" s="1">
        <f t="shared" si="2"/>
        <v>0.11404085724734088</v>
      </c>
      <c r="D81" s="252"/>
    </row>
    <row r="82" spans="1:4" x14ac:dyDescent="0.3">
      <c r="A82" s="2">
        <v>41730</v>
      </c>
      <c r="B82">
        <v>3.5110749999999999</v>
      </c>
      <c r="C82" s="1">
        <f t="shared" si="2"/>
        <v>2.7218815461492546E-2</v>
      </c>
      <c r="D82" s="252"/>
    </row>
    <row r="83" spans="1:4" x14ac:dyDescent="0.3">
      <c r="A83" s="2">
        <v>41760</v>
      </c>
      <c r="B83">
        <v>3.1005060000000002</v>
      </c>
      <c r="C83" s="1">
        <f t="shared" si="2"/>
        <v>-0.11693541151926397</v>
      </c>
      <c r="D83" s="252"/>
    </row>
    <row r="84" spans="1:4" x14ac:dyDescent="0.3">
      <c r="A84" s="2">
        <v>41791</v>
      </c>
      <c r="B84">
        <v>2.9164569999999999</v>
      </c>
      <c r="C84" s="1">
        <f t="shared" si="2"/>
        <v>-5.9360955921388424E-2</v>
      </c>
      <c r="D84" s="252"/>
    </row>
    <row r="85" spans="1:4" x14ac:dyDescent="0.3">
      <c r="A85" s="2">
        <v>41821</v>
      </c>
      <c r="B85">
        <v>2.930615</v>
      </c>
      <c r="C85" s="1">
        <f t="shared" si="2"/>
        <v>4.8545203992378817E-3</v>
      </c>
      <c r="D85" s="252"/>
    </row>
    <row r="86" spans="1:4" x14ac:dyDescent="0.3">
      <c r="A86" s="2">
        <v>41852</v>
      </c>
      <c r="B86">
        <v>3.009493</v>
      </c>
      <c r="C86" s="3">
        <f t="shared" si="2"/>
        <v>2.691516968281402E-2</v>
      </c>
      <c r="D86" s="252"/>
    </row>
    <row r="87" spans="1:4" x14ac:dyDescent="0.3">
      <c r="A87" s="2">
        <v>41883</v>
      </c>
      <c r="B87">
        <v>3.0903930000000002</v>
      </c>
      <c r="C87" s="4">
        <f t="shared" si="2"/>
        <v>2.6881604310094821E-2</v>
      </c>
      <c r="D87" s="252" t="s">
        <v>49</v>
      </c>
    </row>
    <row r="88" spans="1:4" x14ac:dyDescent="0.3">
      <c r="A88" s="2">
        <v>41913</v>
      </c>
      <c r="B88">
        <v>3.6020880000000002</v>
      </c>
      <c r="C88" s="1">
        <f t="shared" si="2"/>
        <v>0.1655760286798475</v>
      </c>
      <c r="D88" s="252"/>
    </row>
    <row r="89" spans="1:4" x14ac:dyDescent="0.3">
      <c r="A89" s="2">
        <v>41944</v>
      </c>
      <c r="B89">
        <v>4.0571520000000003</v>
      </c>
      <c r="C89" s="1">
        <f t="shared" si="2"/>
        <v>0.12633339329855353</v>
      </c>
      <c r="D89" s="252"/>
    </row>
    <row r="90" spans="1:4" x14ac:dyDescent="0.3">
      <c r="A90" s="2">
        <v>41974</v>
      </c>
      <c r="B90">
        <v>3.883216</v>
      </c>
      <c r="C90" s="1">
        <f t="shared" si="2"/>
        <v>-4.2871452684050362E-2</v>
      </c>
      <c r="D90" s="252"/>
    </row>
    <row r="91" spans="1:4" x14ac:dyDescent="0.3">
      <c r="A91" s="2">
        <v>42005</v>
      </c>
      <c r="B91">
        <v>4.7326709999999999</v>
      </c>
      <c r="C91" s="1">
        <f t="shared" si="2"/>
        <v>0.21875038627776561</v>
      </c>
      <c r="D91" s="252"/>
    </row>
    <row r="92" spans="1:4" x14ac:dyDescent="0.3">
      <c r="A92" s="2">
        <v>42036</v>
      </c>
      <c r="B92">
        <v>5.5780789999999998</v>
      </c>
      <c r="C92" s="1">
        <f t="shared" si="2"/>
        <v>0.17863231988870554</v>
      </c>
      <c r="D92" s="252"/>
    </row>
    <row r="93" spans="1:4" x14ac:dyDescent="0.3">
      <c r="A93" s="2">
        <v>42064</v>
      </c>
      <c r="B93">
        <v>6.1282009999999998</v>
      </c>
      <c r="C93" s="1">
        <f t="shared" si="2"/>
        <v>9.862212421157894E-2</v>
      </c>
      <c r="D93" s="252"/>
    </row>
    <row r="94" spans="1:4" x14ac:dyDescent="0.3">
      <c r="A94" s="2">
        <v>42095</v>
      </c>
      <c r="B94">
        <v>5.4000979999999998</v>
      </c>
      <c r="C94" s="1">
        <f t="shared" si="2"/>
        <v>-0.11881186664732439</v>
      </c>
      <c r="D94" s="252"/>
    </row>
    <row r="95" spans="1:4" x14ac:dyDescent="0.3">
      <c r="A95" s="2">
        <v>42125</v>
      </c>
      <c r="B95">
        <v>5.8854990000000003</v>
      </c>
      <c r="C95" s="1">
        <f t="shared" si="2"/>
        <v>8.9887442783445862E-2</v>
      </c>
      <c r="D95" s="252"/>
    </row>
    <row r="96" spans="1:4" x14ac:dyDescent="0.3">
      <c r="A96" s="2">
        <v>42156</v>
      </c>
      <c r="B96">
        <v>5.3151529999999996</v>
      </c>
      <c r="C96" s="1">
        <f t="shared" si="2"/>
        <v>-9.6906991233878498E-2</v>
      </c>
      <c r="D96" s="252"/>
    </row>
    <row r="97" spans="1:4" x14ac:dyDescent="0.3">
      <c r="A97" s="2">
        <v>42186</v>
      </c>
      <c r="B97">
        <v>5.7843749999999998</v>
      </c>
      <c r="C97" s="1">
        <f t="shared" si="2"/>
        <v>8.8280055155514861E-2</v>
      </c>
      <c r="D97" s="252"/>
    </row>
    <row r="98" spans="1:4" x14ac:dyDescent="0.3">
      <c r="A98" s="2">
        <v>42217</v>
      </c>
      <c r="B98">
        <v>5.0724520000000002</v>
      </c>
      <c r="C98" s="3">
        <f t="shared" si="2"/>
        <v>-0.12307690977849806</v>
      </c>
      <c r="D98" s="252"/>
    </row>
    <row r="99" spans="1:4" x14ac:dyDescent="0.3">
      <c r="A99" s="2">
        <v>42248</v>
      </c>
      <c r="B99">
        <v>4.6962650000000004</v>
      </c>
      <c r="C99" s="4">
        <f t="shared" ref="C99:C130" si="3">(B99-B98)/B98</f>
        <v>-7.4162752057584741E-2</v>
      </c>
      <c r="D99" s="252" t="s">
        <v>50</v>
      </c>
    </row>
    <row r="100" spans="1:4" x14ac:dyDescent="0.3">
      <c r="A100" s="2">
        <v>42278</v>
      </c>
      <c r="B100">
        <v>5.4284129999999999</v>
      </c>
      <c r="C100" s="1">
        <f t="shared" si="3"/>
        <v>0.15590006100592696</v>
      </c>
      <c r="D100" s="252"/>
    </row>
    <row r="101" spans="1:4" x14ac:dyDescent="0.3">
      <c r="A101" s="2">
        <v>42309</v>
      </c>
      <c r="B101">
        <v>5.4688629999999998</v>
      </c>
      <c r="C101" s="1">
        <f t="shared" si="3"/>
        <v>7.4515332565889651E-3</v>
      </c>
      <c r="D101" s="252"/>
    </row>
    <row r="102" spans="1:4" x14ac:dyDescent="0.3">
      <c r="A102" s="2">
        <v>42339</v>
      </c>
      <c r="B102">
        <v>5.2261620000000004</v>
      </c>
      <c r="C102" s="1">
        <f t="shared" si="3"/>
        <v>-4.4378694437947959E-2</v>
      </c>
      <c r="D102" s="252"/>
    </row>
    <row r="103" spans="1:4" x14ac:dyDescent="0.3">
      <c r="A103" s="2">
        <v>42370</v>
      </c>
      <c r="B103">
        <v>3.8832439999999999</v>
      </c>
      <c r="C103" s="1">
        <f t="shared" si="3"/>
        <v>-0.25696065296100662</v>
      </c>
      <c r="D103" s="252"/>
    </row>
    <row r="104" spans="1:4" x14ac:dyDescent="0.3">
      <c r="A104" s="2">
        <v>42401</v>
      </c>
      <c r="B104">
        <v>3.8513540000000002</v>
      </c>
      <c r="C104" s="1">
        <f t="shared" si="3"/>
        <v>-8.2122060833673474E-3</v>
      </c>
      <c r="D104" s="252"/>
    </row>
    <row r="105" spans="1:4" x14ac:dyDescent="0.3">
      <c r="A105" s="2">
        <v>42430</v>
      </c>
      <c r="B105">
        <v>4.3096329999999998</v>
      </c>
      <c r="C105" s="1">
        <f t="shared" si="3"/>
        <v>0.11899165851801721</v>
      </c>
      <c r="D105" s="252"/>
    </row>
    <row r="106" spans="1:4" x14ac:dyDescent="0.3">
      <c r="A106" s="2">
        <v>42461</v>
      </c>
      <c r="B106">
        <v>4.2550039999999996</v>
      </c>
      <c r="C106" s="1">
        <f t="shared" si="3"/>
        <v>-1.2676021368873002E-2</v>
      </c>
      <c r="D106" s="252"/>
    </row>
    <row r="107" spans="1:4" x14ac:dyDescent="0.3">
      <c r="A107" s="2">
        <v>42491</v>
      </c>
      <c r="B107">
        <v>3.8938440000000001</v>
      </c>
      <c r="C107" s="1">
        <f t="shared" si="3"/>
        <v>-8.4878886130306697E-2</v>
      </c>
      <c r="D107" s="252"/>
    </row>
    <row r="108" spans="1:4" x14ac:dyDescent="0.3">
      <c r="A108" s="2">
        <v>42522</v>
      </c>
      <c r="B108">
        <v>3.335413</v>
      </c>
      <c r="C108" s="1">
        <f t="shared" si="3"/>
        <v>-0.14341380907915163</v>
      </c>
      <c r="D108" s="252"/>
    </row>
    <row r="109" spans="1:4" x14ac:dyDescent="0.3">
      <c r="A109" s="2">
        <v>42552</v>
      </c>
      <c r="B109">
        <v>3.4962650000000002</v>
      </c>
      <c r="C109" s="1">
        <f t="shared" si="3"/>
        <v>4.8225512102999003E-2</v>
      </c>
      <c r="D109" s="252"/>
    </row>
    <row r="110" spans="1:4" x14ac:dyDescent="0.3">
      <c r="A110" s="2">
        <v>42583</v>
      </c>
      <c r="B110">
        <v>3.7603059999999999</v>
      </c>
      <c r="C110" s="3">
        <f t="shared" si="3"/>
        <v>7.5520877279039125E-2</v>
      </c>
      <c r="D110" s="252"/>
    </row>
    <row r="111" spans="1:4" x14ac:dyDescent="0.3">
      <c r="A111" s="2">
        <v>42614</v>
      </c>
      <c r="B111">
        <v>3.429497</v>
      </c>
      <c r="C111" s="4">
        <f t="shared" si="3"/>
        <v>-8.797395743857013E-2</v>
      </c>
      <c r="D111" s="252" t="s">
        <v>51</v>
      </c>
    </row>
    <row r="112" spans="1:4" x14ac:dyDescent="0.3">
      <c r="A112" s="2">
        <v>42644</v>
      </c>
      <c r="B112">
        <v>4.0486259999999996</v>
      </c>
      <c r="C112" s="1">
        <f t="shared" si="3"/>
        <v>0.1805305559386696</v>
      </c>
      <c r="D112" s="252"/>
    </row>
    <row r="113" spans="1:4" x14ac:dyDescent="0.3">
      <c r="A113" s="2">
        <v>42675</v>
      </c>
      <c r="B113">
        <v>4.4249609999999997</v>
      </c>
      <c r="C113" s="1">
        <f t="shared" si="3"/>
        <v>9.2953757645186319E-2</v>
      </c>
      <c r="D113" s="252"/>
    </row>
    <row r="114" spans="1:4" x14ac:dyDescent="0.3">
      <c r="A114" s="2">
        <v>42705</v>
      </c>
      <c r="B114">
        <v>5.2595729999999996</v>
      </c>
      <c r="C114" s="1">
        <f t="shared" si="3"/>
        <v>0.18861454372140229</v>
      </c>
      <c r="D114" s="252"/>
    </row>
    <row r="115" spans="1:4" x14ac:dyDescent="0.3">
      <c r="A115" s="2">
        <v>42736</v>
      </c>
      <c r="B115">
        <v>6.1306039999999999</v>
      </c>
      <c r="C115" s="1">
        <f t="shared" si="3"/>
        <v>0.16560869104773343</v>
      </c>
      <c r="D115" s="252"/>
    </row>
    <row r="116" spans="1:4" x14ac:dyDescent="0.3">
      <c r="A116" s="2">
        <v>42767</v>
      </c>
      <c r="B116">
        <v>6.2702109999999998</v>
      </c>
      <c r="C116" s="1">
        <f t="shared" si="3"/>
        <v>2.2772144473856053E-2</v>
      </c>
      <c r="D116" s="252"/>
    </row>
    <row r="117" spans="1:4" x14ac:dyDescent="0.3">
      <c r="A117" s="2">
        <v>42795</v>
      </c>
      <c r="B117">
        <v>6.2216529999999999</v>
      </c>
      <c r="C117" s="1">
        <f t="shared" si="3"/>
        <v>-7.7442369961712425E-3</v>
      </c>
      <c r="D117" s="252"/>
    </row>
    <row r="118" spans="1:4" x14ac:dyDescent="0.3">
      <c r="A118" s="2">
        <v>42826</v>
      </c>
      <c r="B118">
        <v>6.3066310000000003</v>
      </c>
      <c r="C118" s="1">
        <f t="shared" si="3"/>
        <v>1.3658428073696884E-2</v>
      </c>
      <c r="D118" s="252"/>
    </row>
    <row r="119" spans="1:4" x14ac:dyDescent="0.3">
      <c r="A119" s="2">
        <v>42856</v>
      </c>
      <c r="B119">
        <v>5.6723270000000001</v>
      </c>
      <c r="C119" s="1">
        <f t="shared" si="3"/>
        <v>-0.10057731299008935</v>
      </c>
      <c r="D119" s="252"/>
    </row>
    <row r="120" spans="1:4" x14ac:dyDescent="0.3">
      <c r="A120" s="2">
        <v>42887</v>
      </c>
      <c r="B120">
        <v>5.6025219999999996</v>
      </c>
      <c r="C120" s="1">
        <f t="shared" si="3"/>
        <v>-1.2306236928865448E-2</v>
      </c>
      <c r="D120" s="252"/>
    </row>
    <row r="121" spans="1:4" x14ac:dyDescent="0.3">
      <c r="A121" s="2">
        <v>42917</v>
      </c>
      <c r="B121">
        <v>6.2170719999999999</v>
      </c>
      <c r="C121" s="1">
        <f t="shared" si="3"/>
        <v>0.10969167100102425</v>
      </c>
      <c r="D121" s="252"/>
    </row>
    <row r="122" spans="1:4" x14ac:dyDescent="0.3">
      <c r="A122" s="2">
        <v>42948</v>
      </c>
      <c r="B122">
        <v>7.710388</v>
      </c>
      <c r="C122" s="3">
        <f t="shared" si="3"/>
        <v>0.24019602796943643</v>
      </c>
      <c r="D122" s="252"/>
    </row>
    <row r="123" spans="1:4" x14ac:dyDescent="0.3">
      <c r="A123" s="2">
        <v>42979</v>
      </c>
      <c r="B123">
        <v>9.2402739999999994</v>
      </c>
      <c r="C123" s="4">
        <f t="shared" si="3"/>
        <v>0.19841880849575916</v>
      </c>
      <c r="D123" s="252" t="s">
        <v>52</v>
      </c>
    </row>
    <row r="124" spans="1:4" x14ac:dyDescent="0.3">
      <c r="A124" s="2">
        <v>43009</v>
      </c>
      <c r="B124">
        <v>9.0452309999999994</v>
      </c>
      <c r="C124" s="1">
        <f t="shared" si="3"/>
        <v>-2.1107923855937617E-2</v>
      </c>
      <c r="D124" s="252"/>
    </row>
    <row r="125" spans="1:4" x14ac:dyDescent="0.3">
      <c r="A125" s="2">
        <v>43040</v>
      </c>
      <c r="B125">
        <v>8.7892320000000002</v>
      </c>
      <c r="C125" s="1">
        <f t="shared" si="3"/>
        <v>-2.8302096430704669E-2</v>
      </c>
      <c r="D125" s="252"/>
    </row>
    <row r="126" spans="1:4" x14ac:dyDescent="0.3">
      <c r="A126" s="2">
        <v>43070</v>
      </c>
      <c r="B126">
        <v>9.0878949999999996</v>
      </c>
      <c r="C126" s="1">
        <f t="shared" si="3"/>
        <v>3.3980557118073511E-2</v>
      </c>
      <c r="D126" s="252"/>
    </row>
    <row r="127" spans="1:4" x14ac:dyDescent="0.3">
      <c r="A127" s="2">
        <v>43101</v>
      </c>
      <c r="B127">
        <v>11.862417000000001</v>
      </c>
      <c r="C127" s="1">
        <f t="shared" si="3"/>
        <v>0.30529864176467719</v>
      </c>
      <c r="D127" s="252"/>
    </row>
    <row r="128" spans="1:4" x14ac:dyDescent="0.3">
      <c r="A128" s="2">
        <v>43132</v>
      </c>
      <c r="B128">
        <v>10.710429</v>
      </c>
      <c r="C128" s="1">
        <f t="shared" si="3"/>
        <v>-9.7112418152219826E-2</v>
      </c>
      <c r="D128" s="252"/>
    </row>
    <row r="129" spans="1:4" x14ac:dyDescent="0.3">
      <c r="A129" s="2">
        <v>43160</v>
      </c>
      <c r="B129">
        <v>10.058248000000001</v>
      </c>
      <c r="C129" s="1">
        <f t="shared" si="3"/>
        <v>-6.0892145403325937E-2</v>
      </c>
      <c r="D129" s="252"/>
    </row>
    <row r="130" spans="1:4" x14ac:dyDescent="0.3">
      <c r="A130" s="2">
        <v>43191</v>
      </c>
      <c r="B130">
        <v>11.318727000000001</v>
      </c>
      <c r="C130" s="1">
        <f t="shared" si="3"/>
        <v>0.12531794801639412</v>
      </c>
      <c r="D130" s="252"/>
    </row>
    <row r="131" spans="1:4" x14ac:dyDescent="0.3">
      <c r="A131" s="2">
        <v>43221</v>
      </c>
      <c r="B131">
        <v>11.824626</v>
      </c>
      <c r="C131" s="1">
        <f t="shared" ref="C131:C162" si="4">(B131-B130)/B130</f>
        <v>4.4695750679382883E-2</v>
      </c>
      <c r="D131" s="252"/>
    </row>
    <row r="132" spans="1:4" x14ac:dyDescent="0.3">
      <c r="A132" s="2">
        <v>43252</v>
      </c>
      <c r="B132">
        <v>9.9558479999999996</v>
      </c>
      <c r="C132" s="1">
        <f t="shared" si="4"/>
        <v>-0.15804119301532249</v>
      </c>
      <c r="D132" s="252"/>
    </row>
    <row r="133" spans="1:4" x14ac:dyDescent="0.3">
      <c r="A133" s="2">
        <v>43282</v>
      </c>
      <c r="B133">
        <v>8.8977260000000005</v>
      </c>
      <c r="C133" s="1">
        <f t="shared" si="4"/>
        <v>-0.10628145387514948</v>
      </c>
      <c r="D133" s="252"/>
    </row>
    <row r="134" spans="1:4" x14ac:dyDescent="0.3">
      <c r="A134" s="2">
        <v>43313</v>
      </c>
      <c r="B134">
        <v>8.8745650000000005</v>
      </c>
      <c r="C134" s="3">
        <f t="shared" si="4"/>
        <v>-2.6030246379805341E-3</v>
      </c>
      <c r="D134" s="252"/>
    </row>
    <row r="135" spans="1:4" x14ac:dyDescent="0.3">
      <c r="A135" s="2">
        <v>43344</v>
      </c>
      <c r="B135">
        <v>9.2305240000000008</v>
      </c>
      <c r="C135" s="4">
        <f t="shared" si="4"/>
        <v>4.0110022294050508E-2</v>
      </c>
      <c r="D135" s="252" t="s">
        <v>53</v>
      </c>
    </row>
    <row r="136" spans="1:4" x14ac:dyDescent="0.3">
      <c r="A136" s="2">
        <v>43374</v>
      </c>
      <c r="B136">
        <v>8.1980020000000007</v>
      </c>
      <c r="C136" s="1">
        <f t="shared" si="4"/>
        <v>-0.11185952173462742</v>
      </c>
      <c r="D136" s="252"/>
    </row>
    <row r="137" spans="1:4" x14ac:dyDescent="0.3">
      <c r="A137" s="2">
        <v>43405</v>
      </c>
      <c r="B137">
        <v>8.8818789999999996</v>
      </c>
      <c r="C137" s="1">
        <f t="shared" si="4"/>
        <v>8.3419960131749044E-2</v>
      </c>
      <c r="D137" s="252"/>
    </row>
    <row r="138" spans="1:4" x14ac:dyDescent="0.3">
      <c r="A138" s="2">
        <v>43435</v>
      </c>
      <c r="B138">
        <v>7.7298920000000004</v>
      </c>
      <c r="C138" s="1">
        <f t="shared" si="4"/>
        <v>-0.12970082118884971</v>
      </c>
      <c r="D138" s="252"/>
    </row>
    <row r="139" spans="1:4" x14ac:dyDescent="0.3">
      <c r="A139" s="2">
        <v>43466</v>
      </c>
      <c r="B139">
        <v>9.0927720000000001</v>
      </c>
      <c r="C139" s="1">
        <f t="shared" si="4"/>
        <v>0.17631294201781855</v>
      </c>
      <c r="D139" s="252"/>
    </row>
    <row r="140" spans="1:4" x14ac:dyDescent="0.3">
      <c r="A140" s="2">
        <v>43497</v>
      </c>
      <c r="B140">
        <v>7.9127470000000004</v>
      </c>
      <c r="C140" s="1">
        <f t="shared" si="4"/>
        <v>-0.12977615627005709</v>
      </c>
      <c r="D140" s="252"/>
    </row>
    <row r="141" spans="1:4" x14ac:dyDescent="0.3">
      <c r="A141" s="2">
        <v>43525</v>
      </c>
      <c r="B141">
        <v>8.0895069999999993</v>
      </c>
      <c r="C141" s="1">
        <f t="shared" si="4"/>
        <v>2.2338639160331918E-2</v>
      </c>
      <c r="D141" s="252"/>
    </row>
    <row r="142" spans="1:4" x14ac:dyDescent="0.3">
      <c r="A142" s="2">
        <v>43556</v>
      </c>
      <c r="B142">
        <v>8.3711040000000008</v>
      </c>
      <c r="C142" s="1">
        <f t="shared" si="4"/>
        <v>3.4810155921739291E-2</v>
      </c>
      <c r="D142" s="252"/>
    </row>
    <row r="143" spans="1:4" x14ac:dyDescent="0.3">
      <c r="A143" s="2">
        <v>43586</v>
      </c>
      <c r="B143">
        <v>7.2951990000000002</v>
      </c>
      <c r="C143" s="1">
        <f t="shared" si="4"/>
        <v>-0.12852605821167679</v>
      </c>
      <c r="D143" s="252"/>
    </row>
    <row r="144" spans="1:4" x14ac:dyDescent="0.3">
      <c r="A144" s="2">
        <v>43617</v>
      </c>
      <c r="B144">
        <v>8.666048</v>
      </c>
      <c r="C144" s="1">
        <f t="shared" si="4"/>
        <v>0.18791111798321056</v>
      </c>
      <c r="D144" s="252"/>
    </row>
    <row r="145" spans="1:4" x14ac:dyDescent="0.3">
      <c r="A145" s="2">
        <v>43647</v>
      </c>
      <c r="B145">
        <v>8.5035509999999999</v>
      </c>
      <c r="C145" s="1">
        <f t="shared" si="4"/>
        <v>-1.875099237853288E-2</v>
      </c>
      <c r="D145" s="252"/>
    </row>
    <row r="146" spans="1:4" x14ac:dyDescent="0.3">
      <c r="A146" s="2">
        <v>43678</v>
      </c>
      <c r="B146">
        <v>8.3636630000000007</v>
      </c>
      <c r="C146" s="3">
        <f t="shared" si="4"/>
        <v>-1.6450539309989336E-2</v>
      </c>
      <c r="D146" s="252"/>
    </row>
    <row r="147" spans="1:4" x14ac:dyDescent="0.3">
      <c r="A147" s="2">
        <v>43709</v>
      </c>
      <c r="B147">
        <v>8.3876840000000001</v>
      </c>
      <c r="C147" s="4">
        <f t="shared" si="4"/>
        <v>2.8720669400476087E-3</v>
      </c>
      <c r="D147" s="252" t="s">
        <v>54</v>
      </c>
    </row>
    <row r="148" spans="1:4" x14ac:dyDescent="0.3">
      <c r="A148" s="2">
        <v>43739</v>
      </c>
      <c r="B148">
        <v>9.840268</v>
      </c>
      <c r="C148" s="1">
        <f t="shared" si="4"/>
        <v>0.17318058238722392</v>
      </c>
      <c r="D148" s="252"/>
    </row>
    <row r="149" spans="1:4" x14ac:dyDescent="0.3">
      <c r="A149" s="2">
        <v>43770</v>
      </c>
      <c r="B149">
        <v>9.4813589999999994</v>
      </c>
      <c r="C149" s="1">
        <f t="shared" si="4"/>
        <v>-3.6473498486016907E-2</v>
      </c>
      <c r="D149" s="252"/>
    </row>
    <row r="150" spans="1:4" x14ac:dyDescent="0.3">
      <c r="A150" s="2">
        <v>43800</v>
      </c>
      <c r="B150">
        <v>9.3216900000000003</v>
      </c>
      <c r="C150" s="1">
        <f t="shared" si="4"/>
        <v>-1.6840307386314472E-2</v>
      </c>
      <c r="D150" s="252"/>
    </row>
    <row r="151" spans="1:4" x14ac:dyDescent="0.3">
      <c r="A151" s="2">
        <v>43831</v>
      </c>
      <c r="B151">
        <v>8.2887730000000008</v>
      </c>
      <c r="C151" s="1">
        <f t="shared" si="4"/>
        <v>-0.11080791144095109</v>
      </c>
      <c r="D151" s="252"/>
    </row>
    <row r="152" spans="1:4" x14ac:dyDescent="0.3">
      <c r="A152" s="2">
        <v>43862</v>
      </c>
      <c r="B152">
        <v>7.9425829999999999</v>
      </c>
      <c r="C152" s="1">
        <f t="shared" si="4"/>
        <v>-4.1766133539910051E-2</v>
      </c>
      <c r="D152" s="252"/>
    </row>
    <row r="153" spans="1:4" x14ac:dyDescent="0.3">
      <c r="A153" s="2">
        <v>43891</v>
      </c>
      <c r="B153">
        <v>4.6431820000000004</v>
      </c>
      <c r="C153" s="1">
        <f t="shared" si="4"/>
        <v>-0.41540654973325425</v>
      </c>
      <c r="D153" s="252"/>
    </row>
    <row r="154" spans="1:4" x14ac:dyDescent="0.3">
      <c r="A154" s="2">
        <v>43922</v>
      </c>
      <c r="B154">
        <v>5.6633820000000004</v>
      </c>
      <c r="C154" s="1">
        <f t="shared" si="4"/>
        <v>0.21972001097523206</v>
      </c>
      <c r="D154" s="252"/>
    </row>
    <row r="155" spans="1:4" x14ac:dyDescent="0.3">
      <c r="A155" s="2">
        <v>43952</v>
      </c>
      <c r="B155">
        <v>5.88809</v>
      </c>
      <c r="C155" s="1">
        <f t="shared" si="4"/>
        <v>3.9677351801450031E-2</v>
      </c>
      <c r="D155" s="252"/>
    </row>
    <row r="156" spans="1:4" x14ac:dyDescent="0.3">
      <c r="A156" s="2">
        <v>43983</v>
      </c>
      <c r="B156">
        <v>6.6309589999999998</v>
      </c>
      <c r="C156" s="1">
        <f t="shared" si="4"/>
        <v>0.1261646815860491</v>
      </c>
      <c r="D156" s="252"/>
    </row>
    <row r="157" spans="1:4" x14ac:dyDescent="0.3">
      <c r="A157" s="2">
        <v>44013</v>
      </c>
      <c r="B157">
        <v>6.3907489999999996</v>
      </c>
      <c r="C157" s="1">
        <f t="shared" si="4"/>
        <v>-3.622552936913051E-2</v>
      </c>
      <c r="D157" s="252"/>
    </row>
    <row r="158" spans="1:4" x14ac:dyDescent="0.3">
      <c r="A158" s="2">
        <v>44044</v>
      </c>
      <c r="B158">
        <v>6.8437380000000001</v>
      </c>
      <c r="C158" s="3">
        <f t="shared" si="4"/>
        <v>7.0881988949965113E-2</v>
      </c>
      <c r="D158" s="252"/>
    </row>
    <row r="159" spans="1:4" x14ac:dyDescent="0.3">
      <c r="A159" s="2">
        <v>44075</v>
      </c>
      <c r="B159">
        <v>7.7608309999999996</v>
      </c>
      <c r="C159" s="4">
        <f t="shared" si="4"/>
        <v>0.13400469158813494</v>
      </c>
      <c r="D159" s="252" t="s">
        <v>55</v>
      </c>
    </row>
    <row r="160" spans="1:4" x14ac:dyDescent="0.3">
      <c r="A160" s="2">
        <v>44105</v>
      </c>
      <c r="B160">
        <v>7.8156939999999997</v>
      </c>
      <c r="C160" s="1">
        <f t="shared" si="4"/>
        <v>7.0692172010961337E-3</v>
      </c>
      <c r="D160" s="252"/>
    </row>
    <row r="161" spans="1:4" x14ac:dyDescent="0.3">
      <c r="A161" s="2">
        <v>44136</v>
      </c>
      <c r="B161">
        <v>9.6869540000000001</v>
      </c>
      <c r="C161" s="1">
        <f t="shared" si="4"/>
        <v>0.23942339605414445</v>
      </c>
      <c r="D161" s="252"/>
    </row>
    <row r="162" spans="1:4" x14ac:dyDescent="0.3">
      <c r="A162" s="2">
        <v>44166</v>
      </c>
      <c r="B162">
        <v>10.868722999999999</v>
      </c>
      <c r="C162" s="1">
        <f t="shared" si="4"/>
        <v>0.12199593391276548</v>
      </c>
      <c r="D162" s="252"/>
    </row>
    <row r="163" spans="1:4" x14ac:dyDescent="0.3">
      <c r="A163" s="2">
        <v>44197</v>
      </c>
      <c r="B163">
        <v>9.2895710000000005</v>
      </c>
      <c r="C163" s="1">
        <f t="shared" ref="C163:C182" si="5">(B163-B162)/B162</f>
        <v>-0.1452932419015554</v>
      </c>
      <c r="D163" s="252"/>
    </row>
    <row r="164" spans="1:4" x14ac:dyDescent="0.3">
      <c r="A164" s="2">
        <v>44228</v>
      </c>
      <c r="B164">
        <v>11.483470000000001</v>
      </c>
      <c r="C164" s="1">
        <f t="shared" si="5"/>
        <v>0.23616795651812122</v>
      </c>
      <c r="D164" s="252"/>
    </row>
    <row r="165" spans="1:4" x14ac:dyDescent="0.3">
      <c r="A165" s="2">
        <v>44256</v>
      </c>
      <c r="B165">
        <v>13.586213000000001</v>
      </c>
      <c r="C165" s="1">
        <f t="shared" si="5"/>
        <v>0.18311041871490064</v>
      </c>
      <c r="D165" s="252"/>
    </row>
    <row r="166" spans="1:4" x14ac:dyDescent="0.3">
      <c r="A166" s="2">
        <v>44287</v>
      </c>
      <c r="B166">
        <v>12.534044</v>
      </c>
      <c r="C166" s="1">
        <f t="shared" si="5"/>
        <v>-7.7443876376735804E-2</v>
      </c>
      <c r="D166" s="252"/>
    </row>
    <row r="167" spans="1:4" x14ac:dyDescent="0.3">
      <c r="A167" s="2">
        <v>44317</v>
      </c>
      <c r="B167">
        <v>15.056613</v>
      </c>
      <c r="C167" s="1">
        <f t="shared" si="5"/>
        <v>0.20125739146918589</v>
      </c>
      <c r="D167" s="252"/>
    </row>
    <row r="168" spans="1:4" x14ac:dyDescent="0.3">
      <c r="A168" s="2">
        <v>44348</v>
      </c>
      <c r="B168">
        <v>15.330741</v>
      </c>
      <c r="C168" s="1">
        <f t="shared" si="5"/>
        <v>1.8206485083995933E-2</v>
      </c>
      <c r="D168" s="252"/>
    </row>
    <row r="169" spans="1:4" x14ac:dyDescent="0.3">
      <c r="A169" s="2">
        <v>44378</v>
      </c>
      <c r="B169">
        <v>14.993639</v>
      </c>
      <c r="C169" s="1">
        <f t="shared" si="5"/>
        <v>-2.1988630556083348E-2</v>
      </c>
      <c r="D169" s="252"/>
    </row>
    <row r="170" spans="1:4" x14ac:dyDescent="0.3">
      <c r="A170" s="2">
        <v>44409</v>
      </c>
      <c r="B170">
        <v>15.680807</v>
      </c>
      <c r="C170" s="3">
        <f t="shared" si="5"/>
        <v>4.5830635244719427E-2</v>
      </c>
      <c r="D170" s="252"/>
    </row>
    <row r="171" spans="1:4" x14ac:dyDescent="0.3">
      <c r="A171" s="2">
        <v>44440</v>
      </c>
      <c r="B171">
        <v>15.301105</v>
      </c>
      <c r="C171" s="4">
        <f t="shared" si="5"/>
        <v>-2.4214442534749647E-2</v>
      </c>
      <c r="D171" s="252" t="s">
        <v>56</v>
      </c>
    </row>
    <row r="172" spans="1:4" x14ac:dyDescent="0.3">
      <c r="A172" s="2">
        <v>44470</v>
      </c>
      <c r="B172">
        <v>15.975308999999999</v>
      </c>
      <c r="C172" s="1">
        <f t="shared" si="5"/>
        <v>4.406243862779842E-2</v>
      </c>
      <c r="D172" s="252"/>
    </row>
    <row r="173" spans="1:4" x14ac:dyDescent="0.3">
      <c r="A173" s="2">
        <v>44501</v>
      </c>
      <c r="B173">
        <v>14.021229</v>
      </c>
      <c r="C173" s="1">
        <f t="shared" si="5"/>
        <v>-0.12231876078265524</v>
      </c>
      <c r="D173" s="252"/>
    </row>
    <row r="174" spans="1:4" x14ac:dyDescent="0.3">
      <c r="A174" s="2">
        <v>44531</v>
      </c>
      <c r="B174">
        <v>15.452987</v>
      </c>
      <c r="C174" s="1">
        <f t="shared" si="5"/>
        <v>0.10211358790302906</v>
      </c>
      <c r="D174" s="252"/>
    </row>
    <row r="175" spans="1:4" x14ac:dyDescent="0.3">
      <c r="A175" s="2">
        <v>44562</v>
      </c>
      <c r="B175">
        <v>15.715999999999999</v>
      </c>
      <c r="C175" s="1">
        <f t="shared" si="5"/>
        <v>1.7020204572746941E-2</v>
      </c>
      <c r="D175" s="252"/>
    </row>
    <row r="176" spans="1:4" x14ac:dyDescent="0.3">
      <c r="A176" s="2">
        <v>44593</v>
      </c>
      <c r="B176">
        <v>15.160337999999999</v>
      </c>
      <c r="C176" s="1">
        <f t="shared" si="5"/>
        <v>-3.535645202341562E-2</v>
      </c>
      <c r="D176" s="252"/>
    </row>
    <row r="177" spans="1:4" x14ac:dyDescent="0.3">
      <c r="A177" s="2">
        <v>44621</v>
      </c>
      <c r="B177">
        <v>13.706353</v>
      </c>
      <c r="C177" s="1">
        <f t="shared" si="5"/>
        <v>-9.5907162492023565E-2</v>
      </c>
      <c r="D177" s="252"/>
    </row>
    <row r="178" spans="1:4" x14ac:dyDescent="0.3">
      <c r="A178" s="2">
        <v>44652</v>
      </c>
      <c r="B178">
        <v>12.022695000000001</v>
      </c>
      <c r="C178" s="1">
        <f t="shared" si="5"/>
        <v>-0.12283778186655483</v>
      </c>
      <c r="D178" s="252"/>
    </row>
    <row r="179" spans="1:4" x14ac:dyDescent="0.3">
      <c r="A179" s="2">
        <v>44682</v>
      </c>
      <c r="B179">
        <v>13.933999999999999</v>
      </c>
      <c r="C179" s="1">
        <f t="shared" si="5"/>
        <v>0.15897475566002453</v>
      </c>
      <c r="D179" s="252"/>
    </row>
    <row r="180" spans="1:4" x14ac:dyDescent="0.3">
      <c r="A180" s="2">
        <v>44713</v>
      </c>
      <c r="B180">
        <v>11.792</v>
      </c>
      <c r="C180" s="1">
        <f t="shared" si="5"/>
        <v>-0.15372470216736039</v>
      </c>
      <c r="D180" s="252"/>
    </row>
    <row r="181" spans="1:4" x14ac:dyDescent="0.3">
      <c r="A181" s="2">
        <v>44743</v>
      </c>
      <c r="B181">
        <v>13.922000000000001</v>
      </c>
      <c r="C181" s="1">
        <f t="shared" si="5"/>
        <v>0.18063093622795123</v>
      </c>
      <c r="D181" s="252"/>
    </row>
    <row r="182" spans="1:4" x14ac:dyDescent="0.3">
      <c r="A182" s="2">
        <v>44774</v>
      </c>
      <c r="B182">
        <v>13.353999999999999</v>
      </c>
      <c r="C182" s="3">
        <f t="shared" si="5"/>
        <v>-4.0798735813819952E-2</v>
      </c>
      <c r="D182" s="252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15B7-28D0-42A8-B6FC-B770ACF02016}">
  <dimension ref="A1:E182"/>
  <sheetViews>
    <sheetView zoomScale="39" zoomScaleNormal="100" workbookViewId="0">
      <selection activeCell="D63" sqref="D63:D74"/>
    </sheetView>
  </sheetViews>
  <sheetFormatPr defaultColWidth="11.19921875" defaultRowHeight="15.6" x14ac:dyDescent="0.3"/>
  <cols>
    <col min="2" max="2" width="15.19921875" style="14" customWidth="1"/>
    <col min="3" max="3" width="16.19921875" bestFit="1" customWidth="1"/>
  </cols>
  <sheetData>
    <row r="1" spans="1:5" x14ac:dyDescent="0.3">
      <c r="A1" t="s">
        <v>39</v>
      </c>
      <c r="B1" s="14" t="s">
        <v>114</v>
      </c>
      <c r="C1" s="1" t="s">
        <v>133</v>
      </c>
      <c r="D1" s="7"/>
      <c r="E1" s="33" t="s">
        <v>140</v>
      </c>
    </row>
    <row r="2" spans="1:5" x14ac:dyDescent="0.3">
      <c r="A2" s="2">
        <v>39295</v>
      </c>
      <c r="B2" s="14">
        <v>35.347301000000002</v>
      </c>
      <c r="C2" s="1"/>
      <c r="D2" s="7"/>
    </row>
    <row r="3" spans="1:5" x14ac:dyDescent="0.3">
      <c r="A3" s="2">
        <v>39326</v>
      </c>
      <c r="B3" s="14">
        <v>34.871780000000001</v>
      </c>
      <c r="C3" s="1">
        <f t="shared" ref="C3:C34" si="0">(B3-B2)/B2</f>
        <v>-1.3452823456025696E-2</v>
      </c>
      <c r="D3" s="252" t="s">
        <v>42</v>
      </c>
    </row>
    <row r="4" spans="1:5" x14ac:dyDescent="0.3">
      <c r="A4" s="2">
        <v>39356</v>
      </c>
      <c r="B4" s="14">
        <v>34.871780000000001</v>
      </c>
      <c r="C4" s="1">
        <f t="shared" si="0"/>
        <v>0</v>
      </c>
      <c r="D4" s="252"/>
    </row>
    <row r="5" spans="1:5" x14ac:dyDescent="0.3">
      <c r="A5" s="2">
        <v>39387</v>
      </c>
      <c r="B5" s="14">
        <v>33.920726999999999</v>
      </c>
      <c r="C5" s="1">
        <f t="shared" si="0"/>
        <v>-2.7272855013423511E-2</v>
      </c>
      <c r="D5" s="252"/>
    </row>
    <row r="6" spans="1:5" x14ac:dyDescent="0.3">
      <c r="A6" s="2">
        <v>39417</v>
      </c>
      <c r="B6" s="14">
        <v>34.634014000000001</v>
      </c>
      <c r="C6" s="1">
        <f t="shared" si="0"/>
        <v>2.1028057564921918E-2</v>
      </c>
      <c r="D6" s="252"/>
    </row>
    <row r="7" spans="1:5" x14ac:dyDescent="0.3">
      <c r="A7" s="2">
        <v>39448</v>
      </c>
      <c r="B7" s="14">
        <v>30.679234999999998</v>
      </c>
      <c r="C7" s="1">
        <f t="shared" si="0"/>
        <v>-0.1141877173116579</v>
      </c>
      <c r="D7" s="252"/>
    </row>
    <row r="8" spans="1:5" x14ac:dyDescent="0.3">
      <c r="A8" s="2">
        <v>39479</v>
      </c>
      <c r="B8" s="14">
        <v>31.146837000000001</v>
      </c>
      <c r="C8" s="1">
        <f t="shared" si="0"/>
        <v>1.5241644715065516E-2</v>
      </c>
      <c r="D8" s="252"/>
    </row>
    <row r="9" spans="1:5" x14ac:dyDescent="0.3">
      <c r="A9" s="2">
        <v>39508</v>
      </c>
      <c r="B9" s="14">
        <v>32.803246000000001</v>
      </c>
      <c r="C9" s="1">
        <f t="shared" si="0"/>
        <v>5.3180648808737782E-2</v>
      </c>
      <c r="D9" s="252"/>
    </row>
    <row r="10" spans="1:5" x14ac:dyDescent="0.3">
      <c r="A10" s="2">
        <v>39539</v>
      </c>
      <c r="B10" s="14">
        <v>31.661988999999998</v>
      </c>
      <c r="C10" s="1">
        <f t="shared" si="0"/>
        <v>-3.4790977697755979E-2</v>
      </c>
      <c r="D10" s="252"/>
    </row>
    <row r="11" spans="1:5" x14ac:dyDescent="0.3">
      <c r="A11" s="2">
        <v>39569</v>
      </c>
      <c r="B11" s="14">
        <v>32.042397000000001</v>
      </c>
      <c r="C11" s="1">
        <f t="shared" si="0"/>
        <v>1.2014658965360728E-2</v>
      </c>
      <c r="D11" s="252"/>
    </row>
    <row r="12" spans="1:5" x14ac:dyDescent="0.3">
      <c r="A12" s="2">
        <v>39600</v>
      </c>
      <c r="B12" s="14">
        <v>31.356978999999999</v>
      </c>
      <c r="C12" s="1">
        <f t="shared" si="0"/>
        <v>-2.1390971468208262E-2</v>
      </c>
      <c r="D12" s="252"/>
    </row>
    <row r="13" spans="1:5" x14ac:dyDescent="0.3">
      <c r="A13" s="2">
        <v>39630</v>
      </c>
      <c r="B13" s="14">
        <v>26.474665000000002</v>
      </c>
      <c r="C13" s="1">
        <f t="shared" si="0"/>
        <v>-0.15570103229651036</v>
      </c>
      <c r="D13" s="252"/>
    </row>
    <row r="14" spans="1:5" x14ac:dyDescent="0.3">
      <c r="A14" s="2">
        <v>39661</v>
      </c>
      <c r="B14" s="14">
        <v>30.350842</v>
      </c>
      <c r="C14" s="3">
        <f t="shared" si="0"/>
        <v>0.14641080444266238</v>
      </c>
      <c r="D14" s="252"/>
    </row>
    <row r="15" spans="1:5" x14ac:dyDescent="0.3">
      <c r="A15" s="2">
        <v>39692</v>
      </c>
      <c r="B15" s="14">
        <v>29.267174000000001</v>
      </c>
      <c r="C15" s="4">
        <f t="shared" si="0"/>
        <v>-3.5704709609044767E-2</v>
      </c>
      <c r="D15" s="252" t="s">
        <v>43</v>
      </c>
    </row>
    <row r="16" spans="1:5" x14ac:dyDescent="0.3">
      <c r="A16" s="2">
        <v>39722</v>
      </c>
      <c r="B16" s="14">
        <v>29.225491999999999</v>
      </c>
      <c r="C16" s="1">
        <f t="shared" si="0"/>
        <v>-1.4241894348939036E-3</v>
      </c>
      <c r="D16" s="252"/>
    </row>
    <row r="17" spans="1:4" x14ac:dyDescent="0.3">
      <c r="A17" s="2">
        <v>39753</v>
      </c>
      <c r="B17" s="14">
        <v>26.212084000000001</v>
      </c>
      <c r="C17" s="1">
        <f t="shared" si="0"/>
        <v>-0.10310888863735804</v>
      </c>
      <c r="D17" s="252"/>
    </row>
    <row r="18" spans="1:4" x14ac:dyDescent="0.3">
      <c r="A18" s="2">
        <v>39783</v>
      </c>
      <c r="B18" s="14">
        <v>27.983450000000001</v>
      </c>
      <c r="C18" s="1">
        <f t="shared" si="0"/>
        <v>6.7578220793127336E-2</v>
      </c>
      <c r="D18" s="252"/>
    </row>
    <row r="19" spans="1:4" x14ac:dyDescent="0.3">
      <c r="A19" s="2">
        <v>39814</v>
      </c>
      <c r="B19" s="14">
        <v>24.907523999999999</v>
      </c>
      <c r="C19" s="1">
        <f t="shared" si="0"/>
        <v>-0.10991947025831349</v>
      </c>
      <c r="D19" s="252"/>
    </row>
    <row r="20" spans="1:4" x14ac:dyDescent="0.3">
      <c r="A20" s="2">
        <v>39845</v>
      </c>
      <c r="B20" s="14">
        <v>22.840230999999999</v>
      </c>
      <c r="C20" s="1">
        <f t="shared" si="0"/>
        <v>-8.2998735643093208E-2</v>
      </c>
      <c r="D20" s="252"/>
    </row>
    <row r="21" spans="1:4" x14ac:dyDescent="0.3">
      <c r="A21" s="2">
        <v>39873</v>
      </c>
      <c r="B21" s="14">
        <v>24.25733</v>
      </c>
      <c r="C21" s="1">
        <f t="shared" si="0"/>
        <v>6.204398720836056E-2</v>
      </c>
      <c r="D21" s="252"/>
    </row>
    <row r="22" spans="1:4" x14ac:dyDescent="0.3">
      <c r="A22" s="2">
        <v>39904</v>
      </c>
      <c r="B22" s="14">
        <v>27.291578000000001</v>
      </c>
      <c r="C22" s="1">
        <f t="shared" si="0"/>
        <v>0.12508581942035671</v>
      </c>
      <c r="D22" s="252"/>
    </row>
    <row r="23" spans="1:4" x14ac:dyDescent="0.3">
      <c r="A23" s="2">
        <v>39934</v>
      </c>
      <c r="B23" s="14">
        <v>27.104019000000001</v>
      </c>
      <c r="C23" s="1">
        <f t="shared" si="0"/>
        <v>-6.8724131671682835E-3</v>
      </c>
      <c r="D23" s="252"/>
    </row>
    <row r="24" spans="1:4" x14ac:dyDescent="0.3">
      <c r="A24" s="2">
        <v>39965</v>
      </c>
      <c r="B24" s="14">
        <v>28.882522999999999</v>
      </c>
      <c r="C24" s="1">
        <f t="shared" si="0"/>
        <v>6.5617722596785291E-2</v>
      </c>
      <c r="D24" s="252"/>
    </row>
    <row r="25" spans="1:4" x14ac:dyDescent="0.3">
      <c r="A25" s="2">
        <v>39995</v>
      </c>
      <c r="B25" s="14">
        <v>33.064456999999997</v>
      </c>
      <c r="C25" s="1">
        <f t="shared" si="0"/>
        <v>0.14479115969197007</v>
      </c>
      <c r="D25" s="252"/>
    </row>
    <row r="26" spans="1:4" x14ac:dyDescent="0.3">
      <c r="A26" s="2">
        <v>40026</v>
      </c>
      <c r="B26" s="14">
        <v>32.018974</v>
      </c>
      <c r="C26" s="3">
        <f t="shared" si="0"/>
        <v>-3.1619542398654762E-2</v>
      </c>
      <c r="D26" s="252"/>
    </row>
    <row r="27" spans="1:4" x14ac:dyDescent="0.3">
      <c r="A27" s="2">
        <v>40057</v>
      </c>
      <c r="B27" s="14">
        <v>33.102715000000003</v>
      </c>
      <c r="C27" s="4">
        <f t="shared" si="0"/>
        <v>3.3846837190973186E-2</v>
      </c>
      <c r="D27" s="252" t="s">
        <v>44</v>
      </c>
    </row>
    <row r="28" spans="1:4" x14ac:dyDescent="0.3">
      <c r="A28" s="2">
        <v>40087</v>
      </c>
      <c r="B28" s="14">
        <v>32.426971000000002</v>
      </c>
      <c r="C28" s="1">
        <f t="shared" si="0"/>
        <v>-2.0413552181444986E-2</v>
      </c>
      <c r="D28" s="252"/>
    </row>
    <row r="29" spans="1:4" x14ac:dyDescent="0.3">
      <c r="A29" s="2">
        <v>40118</v>
      </c>
      <c r="B29" s="14">
        <v>32.839199000000001</v>
      </c>
      <c r="C29" s="1">
        <f t="shared" si="0"/>
        <v>1.2712504044858181E-2</v>
      </c>
      <c r="D29" s="252"/>
    </row>
    <row r="30" spans="1:4" x14ac:dyDescent="0.3">
      <c r="A30" s="2">
        <v>40148</v>
      </c>
      <c r="B30" s="14">
        <v>35.486911999999997</v>
      </c>
      <c r="C30" s="1">
        <f t="shared" si="0"/>
        <v>8.0626601154309391E-2</v>
      </c>
      <c r="D30" s="252"/>
    </row>
    <row r="31" spans="1:4" x14ac:dyDescent="0.3">
      <c r="A31" s="2">
        <v>40179</v>
      </c>
      <c r="B31" s="14">
        <v>35.788662000000002</v>
      </c>
      <c r="C31" s="1">
        <f t="shared" si="0"/>
        <v>8.5031349022424256E-3</v>
      </c>
      <c r="D31" s="252"/>
    </row>
    <row r="32" spans="1:4" x14ac:dyDescent="0.3">
      <c r="A32" s="2">
        <v>40210</v>
      </c>
      <c r="B32" s="14">
        <v>37.650120000000001</v>
      </c>
      <c r="C32" s="1">
        <f t="shared" si="0"/>
        <v>5.2012506083630589E-2</v>
      </c>
      <c r="D32" s="252"/>
    </row>
    <row r="33" spans="1:4" x14ac:dyDescent="0.3">
      <c r="A33" s="2">
        <v>40238</v>
      </c>
      <c r="B33" s="14">
        <v>40.178832999999997</v>
      </c>
      <c r="C33" s="1">
        <f t="shared" si="0"/>
        <v>6.7163477832208662E-2</v>
      </c>
      <c r="D33" s="252"/>
    </row>
    <row r="34" spans="1:4" x14ac:dyDescent="0.3">
      <c r="A34" s="2">
        <v>40269</v>
      </c>
      <c r="B34" s="14">
        <v>39.044108999999999</v>
      </c>
      <c r="C34" s="1">
        <f t="shared" si="0"/>
        <v>-2.8241835694929183E-2</v>
      </c>
      <c r="D34" s="252"/>
    </row>
    <row r="35" spans="1:4" x14ac:dyDescent="0.3">
      <c r="A35" s="2">
        <v>40299</v>
      </c>
      <c r="B35" s="14">
        <v>39.481850000000001</v>
      </c>
      <c r="C35" s="1">
        <f t="shared" ref="C35:C66" si="1">(B35-B34)/B34</f>
        <v>1.1211448057375381E-2</v>
      </c>
      <c r="D35" s="252"/>
    </row>
    <row r="36" spans="1:4" x14ac:dyDescent="0.3">
      <c r="A36" s="2">
        <v>40330</v>
      </c>
      <c r="B36" s="14">
        <v>42.279564000000001</v>
      </c>
      <c r="C36" s="1">
        <f t="shared" si="1"/>
        <v>7.0860762603576044E-2</v>
      </c>
      <c r="D36" s="252"/>
    </row>
    <row r="37" spans="1:4" x14ac:dyDescent="0.3">
      <c r="A37" s="2">
        <v>40360</v>
      </c>
      <c r="B37" s="14">
        <v>41.433632000000003</v>
      </c>
      <c r="C37" s="1">
        <f t="shared" si="1"/>
        <v>-2.0008058739678529E-2</v>
      </c>
      <c r="D37" s="252"/>
    </row>
    <row r="38" spans="1:4" x14ac:dyDescent="0.3">
      <c r="A38" s="2">
        <v>40391</v>
      </c>
      <c r="B38" s="14">
        <v>41.342990999999998</v>
      </c>
      <c r="C38" s="3">
        <f t="shared" si="1"/>
        <v>-2.1876189854658427E-3</v>
      </c>
      <c r="D38" s="252"/>
    </row>
    <row r="39" spans="1:4" x14ac:dyDescent="0.3">
      <c r="A39" s="2">
        <v>40422</v>
      </c>
      <c r="B39" s="14">
        <v>43.565742</v>
      </c>
      <c r="C39" s="4">
        <f t="shared" si="1"/>
        <v>5.3763671815616886E-2</v>
      </c>
      <c r="D39" s="252" t="s">
        <v>45</v>
      </c>
    </row>
    <row r="40" spans="1:4" x14ac:dyDescent="0.3">
      <c r="A40" s="2">
        <v>40452</v>
      </c>
      <c r="B40" s="14">
        <v>41.416370000000001</v>
      </c>
      <c r="C40" s="1">
        <f t="shared" si="1"/>
        <v>-4.9336288132083225E-2</v>
      </c>
      <c r="D40" s="252"/>
    </row>
    <row r="41" spans="1:4" x14ac:dyDescent="0.3">
      <c r="A41" s="2">
        <v>40483</v>
      </c>
      <c r="B41" s="14">
        <v>41.550156000000001</v>
      </c>
      <c r="C41" s="1">
        <f t="shared" si="1"/>
        <v>3.230268611179604E-3</v>
      </c>
      <c r="D41" s="252"/>
    </row>
    <row r="42" spans="1:4" x14ac:dyDescent="0.3">
      <c r="A42" s="2">
        <v>40513</v>
      </c>
      <c r="B42" s="14">
        <v>41.584693999999999</v>
      </c>
      <c r="C42" s="1">
        <f t="shared" si="1"/>
        <v>8.3123634963001673E-4</v>
      </c>
      <c r="D42" s="252"/>
    </row>
    <row r="43" spans="1:4" x14ac:dyDescent="0.3">
      <c r="A43" s="2">
        <v>40544</v>
      </c>
      <c r="B43" s="14">
        <v>42.145775</v>
      </c>
      <c r="C43" s="1">
        <f t="shared" si="1"/>
        <v>1.3492488366032019E-2</v>
      </c>
      <c r="D43" s="252"/>
    </row>
    <row r="44" spans="1:4" x14ac:dyDescent="0.3">
      <c r="A44" s="2">
        <v>40575</v>
      </c>
      <c r="B44" s="14">
        <v>44.670634999999997</v>
      </c>
      <c r="C44" s="1">
        <f t="shared" si="1"/>
        <v>5.9907784350863087E-2</v>
      </c>
      <c r="D44" s="252"/>
    </row>
    <row r="45" spans="1:4" x14ac:dyDescent="0.3">
      <c r="A45" s="2">
        <v>40603</v>
      </c>
      <c r="B45" s="14">
        <v>45.231720000000003</v>
      </c>
      <c r="C45" s="1">
        <f t="shared" si="1"/>
        <v>1.2560488562564772E-2</v>
      </c>
      <c r="D45" s="252"/>
    </row>
    <row r="46" spans="1:4" x14ac:dyDescent="0.3">
      <c r="A46" s="2">
        <v>40634</v>
      </c>
      <c r="B46" s="14">
        <v>48.788100999999997</v>
      </c>
      <c r="C46" s="1">
        <f t="shared" si="1"/>
        <v>7.8625818341641535E-2</v>
      </c>
      <c r="D46" s="252"/>
    </row>
    <row r="47" spans="1:4" x14ac:dyDescent="0.3">
      <c r="A47" s="2">
        <v>40664</v>
      </c>
      <c r="B47" s="14">
        <v>48.572304000000003</v>
      </c>
      <c r="C47" s="1">
        <f t="shared" si="1"/>
        <v>-4.4231481770523294E-3</v>
      </c>
      <c r="D47" s="252"/>
    </row>
    <row r="48" spans="1:4" x14ac:dyDescent="0.3">
      <c r="A48" s="2">
        <v>40695</v>
      </c>
      <c r="B48" s="14">
        <v>48.997199999999999</v>
      </c>
      <c r="C48" s="1">
        <f t="shared" si="1"/>
        <v>8.7477011590802196E-3</v>
      </c>
      <c r="D48" s="252"/>
    </row>
    <row r="49" spans="1:4" x14ac:dyDescent="0.3">
      <c r="A49" s="2">
        <v>40725</v>
      </c>
      <c r="B49" s="14">
        <v>48.979675</v>
      </c>
      <c r="C49" s="1">
        <f t="shared" si="1"/>
        <v>-3.5767349971016965E-4</v>
      </c>
      <c r="D49" s="252"/>
    </row>
    <row r="50" spans="1:4" x14ac:dyDescent="0.3">
      <c r="A50" s="2">
        <v>40756</v>
      </c>
      <c r="B50" s="14">
        <v>46.763283000000001</v>
      </c>
      <c r="C50" s="3">
        <f t="shared" si="1"/>
        <v>-4.5251259833798387E-2</v>
      </c>
      <c r="D50" s="252"/>
    </row>
    <row r="51" spans="1:4" x14ac:dyDescent="0.3">
      <c r="A51" s="2">
        <v>40787</v>
      </c>
      <c r="B51" s="14">
        <v>47.297676000000003</v>
      </c>
      <c r="C51" s="4">
        <f t="shared" si="1"/>
        <v>1.1427619399604631E-2</v>
      </c>
      <c r="D51" s="252" t="s">
        <v>46</v>
      </c>
    </row>
    <row r="52" spans="1:4" x14ac:dyDescent="0.3">
      <c r="A52" s="2">
        <v>40817</v>
      </c>
      <c r="B52" s="14">
        <v>45.904766000000002</v>
      </c>
      <c r="C52" s="1">
        <f t="shared" si="1"/>
        <v>-2.944986134202451E-2</v>
      </c>
      <c r="D52" s="252"/>
    </row>
    <row r="53" spans="1:4" x14ac:dyDescent="0.3">
      <c r="A53" s="2">
        <v>40848</v>
      </c>
      <c r="B53" s="14">
        <v>46.526755999999999</v>
      </c>
      <c r="C53" s="1">
        <f t="shared" si="1"/>
        <v>1.3549573480017231E-2</v>
      </c>
      <c r="D53" s="252"/>
    </row>
    <row r="54" spans="1:4" x14ac:dyDescent="0.3">
      <c r="A54" s="2">
        <v>40878</v>
      </c>
      <c r="B54" s="14">
        <v>47.788257999999999</v>
      </c>
      <c r="C54" s="1">
        <f t="shared" si="1"/>
        <v>2.7113474234051482E-2</v>
      </c>
      <c r="D54" s="252"/>
    </row>
    <row r="55" spans="1:4" x14ac:dyDescent="0.3">
      <c r="A55" s="2">
        <v>40909</v>
      </c>
      <c r="B55" s="14">
        <v>49.058525000000003</v>
      </c>
      <c r="C55" s="1">
        <f t="shared" si="1"/>
        <v>2.6581153052283348E-2</v>
      </c>
      <c r="D55" s="252"/>
    </row>
    <row r="56" spans="1:4" x14ac:dyDescent="0.3">
      <c r="A56" s="2">
        <v>40940</v>
      </c>
      <c r="B56" s="14">
        <v>52.352448000000003</v>
      </c>
      <c r="C56" s="1">
        <f t="shared" si="1"/>
        <v>6.7142723920052619E-2</v>
      </c>
      <c r="D56" s="252"/>
    </row>
    <row r="57" spans="1:4" x14ac:dyDescent="0.3">
      <c r="A57" s="2">
        <v>40969</v>
      </c>
      <c r="B57" s="14">
        <v>58.546089000000002</v>
      </c>
      <c r="C57" s="1">
        <f t="shared" si="1"/>
        <v>0.11830661672210628</v>
      </c>
      <c r="D57" s="252"/>
    </row>
    <row r="58" spans="1:4" x14ac:dyDescent="0.3">
      <c r="A58" s="2">
        <v>41000</v>
      </c>
      <c r="B58" s="14">
        <v>58.292042000000002</v>
      </c>
      <c r="C58" s="1">
        <f t="shared" si="1"/>
        <v>-4.3392650873741523E-3</v>
      </c>
      <c r="D58" s="252"/>
    </row>
    <row r="59" spans="1:4" x14ac:dyDescent="0.3">
      <c r="A59" s="2">
        <v>41030</v>
      </c>
      <c r="B59" s="14">
        <v>60.517192999999999</v>
      </c>
      <c r="C59" s="1">
        <f t="shared" si="1"/>
        <v>3.8172466148981309E-2</v>
      </c>
      <c r="D59" s="252"/>
    </row>
    <row r="60" spans="1:4" x14ac:dyDescent="0.3">
      <c r="A60" s="2">
        <v>41061</v>
      </c>
      <c r="B60" s="14">
        <v>65.024292000000003</v>
      </c>
      <c r="C60" s="1">
        <f t="shared" si="1"/>
        <v>7.4476339310714623E-2</v>
      </c>
      <c r="D60" s="252"/>
    </row>
    <row r="61" spans="1:4" x14ac:dyDescent="0.3">
      <c r="A61" s="2">
        <v>41091</v>
      </c>
      <c r="B61" s="14">
        <v>62.842025999999997</v>
      </c>
      <c r="C61" s="1">
        <f t="shared" si="1"/>
        <v>-3.3560780638718916E-2</v>
      </c>
      <c r="D61" s="252"/>
    </row>
    <row r="62" spans="1:4" x14ac:dyDescent="0.3">
      <c r="A62" s="2">
        <v>41122</v>
      </c>
      <c r="B62" s="14">
        <v>61.555728999999999</v>
      </c>
      <c r="C62" s="3">
        <f t="shared" si="1"/>
        <v>-2.0468738547671866E-2</v>
      </c>
      <c r="D62" s="252"/>
    </row>
    <row r="63" spans="1:4" x14ac:dyDescent="0.3">
      <c r="A63" s="2">
        <v>41153</v>
      </c>
      <c r="B63" s="14">
        <v>64.642844999999994</v>
      </c>
      <c r="C63" s="4">
        <f t="shared" si="1"/>
        <v>5.0151562659585994E-2</v>
      </c>
      <c r="D63" s="252" t="s">
        <v>47</v>
      </c>
    </row>
    <row r="64" spans="1:4" x14ac:dyDescent="0.3">
      <c r="A64" s="2">
        <v>41183</v>
      </c>
      <c r="B64" s="14">
        <v>61.697673999999999</v>
      </c>
      <c r="C64" s="1">
        <f t="shared" si="1"/>
        <v>-4.5560664911948032E-2</v>
      </c>
      <c r="D64" s="252"/>
    </row>
    <row r="65" spans="1:4" x14ac:dyDescent="0.3">
      <c r="A65" s="2">
        <v>41214</v>
      </c>
      <c r="B65" s="14">
        <v>65.867019999999997</v>
      </c>
      <c r="C65" s="1">
        <f t="shared" si="1"/>
        <v>6.7577037020876946E-2</v>
      </c>
      <c r="D65" s="252"/>
    </row>
    <row r="66" spans="1:4" x14ac:dyDescent="0.3">
      <c r="A66" s="2">
        <v>41244</v>
      </c>
      <c r="B66" s="14">
        <v>67.437179999999998</v>
      </c>
      <c r="C66" s="1">
        <f t="shared" si="1"/>
        <v>2.3838333660760748E-2</v>
      </c>
      <c r="D66" s="252"/>
    </row>
    <row r="67" spans="1:4" x14ac:dyDescent="0.3">
      <c r="A67" s="2">
        <v>41275</v>
      </c>
      <c r="B67" s="14">
        <v>66.612174999999993</v>
      </c>
      <c r="C67" s="1">
        <f t="shared" ref="C67:C98" si="2">(B67-B66)/B66</f>
        <v>-1.223368177613602E-2</v>
      </c>
      <c r="D67" s="252"/>
    </row>
    <row r="68" spans="1:4" x14ac:dyDescent="0.3">
      <c r="A68" s="2">
        <v>41306</v>
      </c>
      <c r="B68" s="14">
        <v>70.125107</v>
      </c>
      <c r="C68" s="1">
        <f t="shared" si="2"/>
        <v>5.2737085975649446E-2</v>
      </c>
      <c r="D68" s="252"/>
    </row>
    <row r="69" spans="1:4" x14ac:dyDescent="0.3">
      <c r="A69" s="2">
        <v>41334</v>
      </c>
      <c r="B69" s="14">
        <v>76.955757000000006</v>
      </c>
      <c r="C69" s="1">
        <f t="shared" si="2"/>
        <v>9.740662499096088E-2</v>
      </c>
      <c r="D69" s="252"/>
    </row>
    <row r="70" spans="1:4" x14ac:dyDescent="0.3">
      <c r="A70" s="2">
        <v>41365</v>
      </c>
      <c r="B70" s="14">
        <v>75.793648000000005</v>
      </c>
      <c r="C70" s="1">
        <f t="shared" si="2"/>
        <v>-1.5101001475432188E-2</v>
      </c>
      <c r="D70" s="252"/>
    </row>
    <row r="71" spans="1:4" x14ac:dyDescent="0.3">
      <c r="A71" s="2">
        <v>41395</v>
      </c>
      <c r="B71" s="14">
        <v>75.518653999999998</v>
      </c>
      <c r="C71" s="1">
        <f t="shared" si="2"/>
        <v>-3.6281932227355861E-3</v>
      </c>
      <c r="D71" s="252"/>
    </row>
    <row r="72" spans="1:4" x14ac:dyDescent="0.3">
      <c r="A72" s="2">
        <v>41426</v>
      </c>
      <c r="B72" s="14">
        <v>73.253105000000005</v>
      </c>
      <c r="C72" s="1">
        <f t="shared" si="2"/>
        <v>-2.9999859372493491E-2</v>
      </c>
      <c r="D72" s="252"/>
    </row>
    <row r="73" spans="1:4" x14ac:dyDescent="0.3">
      <c r="A73" s="2">
        <v>41456</v>
      </c>
      <c r="B73" s="14">
        <v>75.368072999999995</v>
      </c>
      <c r="C73" s="1">
        <f t="shared" si="2"/>
        <v>2.8872059416457367E-2</v>
      </c>
      <c r="D73" s="252"/>
    </row>
    <row r="74" spans="1:4" x14ac:dyDescent="0.3">
      <c r="A74" s="2">
        <v>41487</v>
      </c>
      <c r="B74" s="14">
        <v>73.208297999999999</v>
      </c>
      <c r="C74" s="3">
        <f t="shared" si="2"/>
        <v>-2.8656364877472671E-2</v>
      </c>
      <c r="D74" s="252"/>
    </row>
    <row r="75" spans="1:4" x14ac:dyDescent="0.3">
      <c r="A75" s="2">
        <v>41518</v>
      </c>
      <c r="B75" s="14">
        <v>71.245688999999999</v>
      </c>
      <c r="C75" s="4">
        <f t="shared" si="2"/>
        <v>-2.6808559324791304E-2</v>
      </c>
      <c r="D75" s="252" t="s">
        <v>48</v>
      </c>
    </row>
    <row r="76" spans="1:4" x14ac:dyDescent="0.3">
      <c r="A76" s="2">
        <v>41548</v>
      </c>
      <c r="B76" s="14">
        <v>70.887214999999998</v>
      </c>
      <c r="C76" s="1">
        <f t="shared" si="2"/>
        <v>-5.0315184684367508E-3</v>
      </c>
      <c r="D76" s="252"/>
    </row>
    <row r="77" spans="1:4" x14ac:dyDescent="0.3">
      <c r="A77" s="2">
        <v>41579</v>
      </c>
      <c r="B77" s="14">
        <v>69.193443000000002</v>
      </c>
      <c r="C77" s="1">
        <f t="shared" si="2"/>
        <v>-2.3893899626328891E-2</v>
      </c>
      <c r="D77" s="252"/>
    </row>
    <row r="78" spans="1:4" x14ac:dyDescent="0.3">
      <c r="A78" s="2">
        <v>41609</v>
      </c>
      <c r="B78" s="14">
        <v>69.256180000000001</v>
      </c>
      <c r="C78" s="1">
        <f t="shared" si="2"/>
        <v>9.0668995904710922E-4</v>
      </c>
      <c r="D78" s="252"/>
    </row>
    <row r="79" spans="1:4" x14ac:dyDescent="0.3">
      <c r="A79" s="2">
        <v>41640</v>
      </c>
      <c r="B79" s="14">
        <v>66.791709999999995</v>
      </c>
      <c r="C79" s="1">
        <f t="shared" si="2"/>
        <v>-3.5584838782618471E-2</v>
      </c>
      <c r="D79" s="252"/>
    </row>
    <row r="80" spans="1:4" x14ac:dyDescent="0.3">
      <c r="A80" s="2">
        <v>41671</v>
      </c>
      <c r="B80" s="14">
        <v>67.804382000000004</v>
      </c>
      <c r="C80" s="1">
        <f t="shared" si="2"/>
        <v>1.5161642066058934E-2</v>
      </c>
      <c r="D80" s="252"/>
    </row>
    <row r="81" spans="1:4" x14ac:dyDescent="0.3">
      <c r="A81" s="2">
        <v>41699</v>
      </c>
      <c r="B81" s="14">
        <v>65.599784999999997</v>
      </c>
      <c r="C81" s="1">
        <f t="shared" si="2"/>
        <v>-3.2514078514866589E-2</v>
      </c>
      <c r="D81" s="252"/>
    </row>
    <row r="82" spans="1:4" x14ac:dyDescent="0.3">
      <c r="A82" s="2">
        <v>41730</v>
      </c>
      <c r="B82" s="14">
        <v>69.085892000000001</v>
      </c>
      <c r="C82" s="1">
        <f t="shared" si="2"/>
        <v>5.3142049169825852E-2</v>
      </c>
      <c r="D82" s="252"/>
    </row>
    <row r="83" spans="1:4" x14ac:dyDescent="0.3">
      <c r="A83" s="2">
        <v>41760</v>
      </c>
      <c r="B83" s="14">
        <v>69.059012999999993</v>
      </c>
      <c r="C83" s="1">
        <f t="shared" si="2"/>
        <v>-3.8906641025939263E-4</v>
      </c>
      <c r="D83" s="252"/>
    </row>
    <row r="84" spans="1:4" x14ac:dyDescent="0.3">
      <c r="A84" s="2">
        <v>41791</v>
      </c>
      <c r="B84" s="14">
        <v>70.255195999999998</v>
      </c>
      <c r="C84" s="1">
        <f t="shared" si="2"/>
        <v>1.7321171387143994E-2</v>
      </c>
      <c r="D84" s="252"/>
    </row>
    <row r="85" spans="1:4" x14ac:dyDescent="0.3">
      <c r="A85" s="2">
        <v>41821</v>
      </c>
      <c r="B85" s="14">
        <v>66.191376000000005</v>
      </c>
      <c r="C85" s="1">
        <f t="shared" si="2"/>
        <v>-5.7843693155449925E-2</v>
      </c>
      <c r="D85" s="252"/>
    </row>
    <row r="86" spans="1:4" x14ac:dyDescent="0.3">
      <c r="A86" s="2">
        <v>41852</v>
      </c>
      <c r="B86" s="14">
        <v>73.221428000000003</v>
      </c>
      <c r="C86" s="3">
        <f t="shared" si="2"/>
        <v>0.10620797488784638</v>
      </c>
      <c r="D86" s="252"/>
    </row>
    <row r="87" spans="1:4" x14ac:dyDescent="0.3">
      <c r="A87" s="2">
        <v>41883</v>
      </c>
      <c r="B87" s="14">
        <v>78.863602</v>
      </c>
      <c r="C87" s="4">
        <f t="shared" si="2"/>
        <v>7.7056322911375028E-2</v>
      </c>
      <c r="D87" s="252" t="s">
        <v>49</v>
      </c>
    </row>
    <row r="88" spans="1:4" x14ac:dyDescent="0.3">
      <c r="A88" s="2">
        <v>41913</v>
      </c>
      <c r="B88" s="14">
        <v>79.915847999999997</v>
      </c>
      <c r="C88" s="1">
        <f t="shared" si="2"/>
        <v>1.3342606390207699E-2</v>
      </c>
      <c r="D88" s="252"/>
    </row>
    <row r="89" spans="1:4" x14ac:dyDescent="0.3">
      <c r="A89" s="2">
        <v>41944</v>
      </c>
      <c r="B89" s="14">
        <v>81.911475999999993</v>
      </c>
      <c r="C89" s="1">
        <f t="shared" si="2"/>
        <v>2.4971617644600312E-2</v>
      </c>
      <c r="D89" s="252"/>
    </row>
    <row r="90" spans="1:4" x14ac:dyDescent="0.3">
      <c r="A90" s="2">
        <v>41974</v>
      </c>
      <c r="B90" s="14">
        <v>84.070380999999998</v>
      </c>
      <c r="C90" s="1">
        <f t="shared" si="2"/>
        <v>2.6356563273258613E-2</v>
      </c>
      <c r="D90" s="252"/>
    </row>
    <row r="91" spans="1:4" x14ac:dyDescent="0.3">
      <c r="A91" s="2">
        <v>42005</v>
      </c>
      <c r="B91" s="14">
        <v>89.866776000000002</v>
      </c>
      <c r="C91" s="1">
        <f t="shared" si="2"/>
        <v>6.894693387912687E-2</v>
      </c>
      <c r="D91" s="252"/>
    </row>
    <row r="92" spans="1:4" x14ac:dyDescent="0.3">
      <c r="A92" s="2">
        <v>42036</v>
      </c>
      <c r="B92" s="14">
        <v>94.747001999999995</v>
      </c>
      <c r="C92" s="1">
        <f t="shared" si="2"/>
        <v>5.4305119391397698E-2</v>
      </c>
      <c r="D92" s="252"/>
    </row>
    <row r="93" spans="1:4" x14ac:dyDescent="0.3">
      <c r="A93" s="2">
        <v>42064</v>
      </c>
      <c r="B93" s="14">
        <v>96.878699999999995</v>
      </c>
      <c r="C93" s="1">
        <f t="shared" si="2"/>
        <v>2.2498843815659732E-2</v>
      </c>
      <c r="D93" s="252"/>
    </row>
    <row r="94" spans="1:4" x14ac:dyDescent="0.3">
      <c r="A94" s="2">
        <v>42095</v>
      </c>
      <c r="B94" s="14">
        <v>98.647544999999994</v>
      </c>
      <c r="C94" s="1">
        <f t="shared" si="2"/>
        <v>1.8258347810199756E-2</v>
      </c>
      <c r="D94" s="252"/>
    </row>
    <row r="95" spans="1:4" x14ac:dyDescent="0.3">
      <c r="A95" s="2">
        <v>42125</v>
      </c>
      <c r="B95" s="14">
        <v>100.8246</v>
      </c>
      <c r="C95" s="1">
        <f t="shared" si="2"/>
        <v>2.2069023613309487E-2</v>
      </c>
      <c r="D95" s="252"/>
    </row>
    <row r="96" spans="1:4" x14ac:dyDescent="0.3">
      <c r="A96" s="2">
        <v>42156</v>
      </c>
      <c r="B96" s="14">
        <v>97.977813999999995</v>
      </c>
      <c r="C96" s="1">
        <f t="shared" si="2"/>
        <v>-2.8235033910375133E-2</v>
      </c>
      <c r="D96" s="252"/>
    </row>
    <row r="97" spans="1:4" x14ac:dyDescent="0.3">
      <c r="A97" s="2">
        <v>42186</v>
      </c>
      <c r="B97" s="14">
        <v>106.768349</v>
      </c>
      <c r="C97" s="1">
        <f t="shared" si="2"/>
        <v>8.9719648164430427E-2</v>
      </c>
      <c r="D97" s="252"/>
    </row>
    <row r="98" spans="1:4" x14ac:dyDescent="0.3">
      <c r="A98" s="2">
        <v>42217</v>
      </c>
      <c r="B98" s="14">
        <v>97.428405999999995</v>
      </c>
      <c r="C98" s="3">
        <f t="shared" si="2"/>
        <v>-8.7478574760016234E-2</v>
      </c>
      <c r="D98" s="252"/>
    </row>
    <row r="99" spans="1:4" x14ac:dyDescent="0.3">
      <c r="A99" s="2">
        <v>42248</v>
      </c>
      <c r="B99" s="14">
        <v>99.717597999999995</v>
      </c>
      <c r="C99" s="4">
        <f t="shared" ref="C99:C130" si="3">(B99-B98)/B98</f>
        <v>2.3496145467062246E-2</v>
      </c>
      <c r="D99" s="252" t="s">
        <v>50</v>
      </c>
    </row>
    <row r="100" spans="1:4" x14ac:dyDescent="0.3">
      <c r="A100" s="2">
        <v>42278</v>
      </c>
      <c r="B100" s="14">
        <v>109.515388</v>
      </c>
      <c r="C100" s="1">
        <f t="shared" si="3"/>
        <v>9.8255375144515683E-2</v>
      </c>
      <c r="D100" s="252"/>
    </row>
    <row r="101" spans="1:4" x14ac:dyDescent="0.3">
      <c r="A101" s="2">
        <v>42309</v>
      </c>
      <c r="B101" s="14">
        <v>113.13233200000001</v>
      </c>
      <c r="C101" s="1">
        <f t="shared" si="3"/>
        <v>3.3026810807628273E-2</v>
      </c>
      <c r="D101" s="252"/>
    </row>
    <row r="102" spans="1:4" x14ac:dyDescent="0.3">
      <c r="A102" s="2">
        <v>42339</v>
      </c>
      <c r="B102" s="14">
        <v>105.349037</v>
      </c>
      <c r="C102" s="1">
        <f t="shared" si="3"/>
        <v>-6.8798148702530149E-2</v>
      </c>
      <c r="D102" s="252"/>
    </row>
    <row r="103" spans="1:4" x14ac:dyDescent="0.3">
      <c r="A103" s="2">
        <v>42370</v>
      </c>
      <c r="B103" s="14">
        <v>104.708054</v>
      </c>
      <c r="C103" s="1">
        <f t="shared" si="3"/>
        <v>-6.084374553893563E-3</v>
      </c>
      <c r="D103" s="252"/>
    </row>
    <row r="104" spans="1:4" x14ac:dyDescent="0.3">
      <c r="A104" s="2">
        <v>42401</v>
      </c>
      <c r="B104" s="14">
        <v>100.404366</v>
      </c>
      <c r="C104" s="1">
        <f t="shared" si="3"/>
        <v>-4.1101785732738455E-2</v>
      </c>
      <c r="D104" s="252"/>
    </row>
    <row r="105" spans="1:4" x14ac:dyDescent="0.3">
      <c r="A105" s="2">
        <v>42430</v>
      </c>
      <c r="B105" s="14">
        <v>99.397125000000003</v>
      </c>
      <c r="C105" s="1">
        <f t="shared" si="3"/>
        <v>-1.0031844631138783E-2</v>
      </c>
      <c r="D105" s="252"/>
    </row>
    <row r="106" spans="1:4" x14ac:dyDescent="0.3">
      <c r="A106" s="2">
        <v>42461</v>
      </c>
      <c r="B106" s="14">
        <v>103.51767700000001</v>
      </c>
      <c r="C106" s="1">
        <f t="shared" si="3"/>
        <v>4.1455444511096305E-2</v>
      </c>
      <c r="D106" s="252"/>
    </row>
    <row r="107" spans="1:4" x14ac:dyDescent="0.3">
      <c r="A107" s="2">
        <v>42491</v>
      </c>
      <c r="B107" s="14">
        <v>107.455101</v>
      </c>
      <c r="C107" s="1">
        <f t="shared" si="3"/>
        <v>3.8036247664251517E-2</v>
      </c>
      <c r="D107" s="252"/>
    </row>
    <row r="108" spans="1:4" x14ac:dyDescent="0.3">
      <c r="A108" s="2">
        <v>42522</v>
      </c>
      <c r="B108" s="14">
        <v>109.906807</v>
      </c>
      <c r="C108" s="1">
        <f t="shared" si="3"/>
        <v>2.2816096929637632E-2</v>
      </c>
      <c r="D108" s="252"/>
    </row>
    <row r="109" spans="1:4" x14ac:dyDescent="0.3">
      <c r="A109" s="2">
        <v>42552</v>
      </c>
      <c r="B109" s="14">
        <v>105.930374</v>
      </c>
      <c r="C109" s="1">
        <f t="shared" si="3"/>
        <v>-3.6180042970404919E-2</v>
      </c>
      <c r="D109" s="252"/>
    </row>
    <row r="110" spans="1:4" x14ac:dyDescent="0.3">
      <c r="A110" s="2">
        <v>42583</v>
      </c>
      <c r="B110" s="14">
        <v>105.28304300000001</v>
      </c>
      <c r="C110" s="3">
        <f t="shared" si="3"/>
        <v>-6.1109101719965054E-3</v>
      </c>
      <c r="D110" s="252"/>
    </row>
    <row r="111" spans="1:4" x14ac:dyDescent="0.3">
      <c r="A111" s="2">
        <v>42614</v>
      </c>
      <c r="B111" s="14">
        <v>106.161568</v>
      </c>
      <c r="C111" s="4">
        <f t="shared" si="3"/>
        <v>8.3444111698024927E-3</v>
      </c>
      <c r="D111" s="252" t="s">
        <v>51</v>
      </c>
    </row>
    <row r="112" spans="1:4" x14ac:dyDescent="0.3">
      <c r="A112" s="2">
        <v>42644</v>
      </c>
      <c r="B112" s="14">
        <v>94.694632999999996</v>
      </c>
      <c r="C112" s="1">
        <f t="shared" si="3"/>
        <v>-0.10801399429217177</v>
      </c>
      <c r="D112" s="252"/>
    </row>
    <row r="113" spans="1:4" x14ac:dyDescent="0.3">
      <c r="A113" s="2">
        <v>42675</v>
      </c>
      <c r="B113" s="14">
        <v>92.567711000000003</v>
      </c>
      <c r="C113" s="1">
        <f t="shared" si="3"/>
        <v>-2.2460850553166972E-2</v>
      </c>
      <c r="D113" s="252"/>
    </row>
    <row r="114" spans="1:4" x14ac:dyDescent="0.3">
      <c r="A114" s="2">
        <v>42705</v>
      </c>
      <c r="B114" s="14">
        <v>99.272163000000006</v>
      </c>
      <c r="C114" s="1">
        <f t="shared" si="3"/>
        <v>7.2427544416648726E-2</v>
      </c>
      <c r="D114" s="252"/>
    </row>
    <row r="115" spans="1:4" x14ac:dyDescent="0.3">
      <c r="A115" s="2">
        <v>42736</v>
      </c>
      <c r="B115" s="14">
        <v>100.243149</v>
      </c>
      <c r="C115" s="1">
        <f t="shared" si="3"/>
        <v>9.7810501016281498E-3</v>
      </c>
      <c r="D115" s="252"/>
    </row>
    <row r="116" spans="1:4" x14ac:dyDescent="0.3">
      <c r="A116" s="2">
        <v>42767</v>
      </c>
      <c r="B116" s="14">
        <v>100.01196299999999</v>
      </c>
      <c r="C116" s="1">
        <f t="shared" si="3"/>
        <v>-2.3062523704239189E-3</v>
      </c>
      <c r="D116" s="252"/>
    </row>
    <row r="117" spans="1:4" x14ac:dyDescent="0.3">
      <c r="A117" s="2">
        <v>42795</v>
      </c>
      <c r="B117" s="14">
        <v>105.329285</v>
      </c>
      <c r="C117" s="1">
        <f t="shared" si="3"/>
        <v>5.3166859648580284E-2</v>
      </c>
      <c r="D117" s="252"/>
    </row>
    <row r="118" spans="1:4" x14ac:dyDescent="0.3">
      <c r="A118" s="2">
        <v>42826</v>
      </c>
      <c r="B118" s="14">
        <v>109.999275</v>
      </c>
      <c r="C118" s="1">
        <f t="shared" si="3"/>
        <v>4.4337052131323197E-2</v>
      </c>
      <c r="D118" s="252"/>
    </row>
    <row r="119" spans="1:4" x14ac:dyDescent="0.3">
      <c r="A119" s="2">
        <v>42856</v>
      </c>
      <c r="B119" s="14">
        <v>109.444435</v>
      </c>
      <c r="C119" s="1">
        <f t="shared" si="3"/>
        <v>-5.0440332447645557E-3</v>
      </c>
      <c r="D119" s="252"/>
    </row>
    <row r="120" spans="1:4" x14ac:dyDescent="0.3">
      <c r="A120" s="2">
        <v>42887</v>
      </c>
      <c r="B120" s="14">
        <v>104.31104999999999</v>
      </c>
      <c r="C120" s="1">
        <f t="shared" si="3"/>
        <v>-4.690402942826654E-2</v>
      </c>
      <c r="D120" s="252"/>
    </row>
    <row r="121" spans="1:4" x14ac:dyDescent="0.3">
      <c r="A121" s="2">
        <v>42917</v>
      </c>
      <c r="B121" s="14">
        <v>100.284683</v>
      </c>
      <c r="C121" s="1">
        <f t="shared" si="3"/>
        <v>-3.8599621037272595E-2</v>
      </c>
      <c r="D121" s="252"/>
    </row>
    <row r="122" spans="1:4" x14ac:dyDescent="0.3">
      <c r="A122" s="2">
        <v>42948</v>
      </c>
      <c r="B122" s="14">
        <v>99.301497999999995</v>
      </c>
      <c r="C122" s="3">
        <f t="shared" si="3"/>
        <v>-9.8039398499171204E-3</v>
      </c>
      <c r="D122" s="252"/>
    </row>
    <row r="123" spans="1:4" x14ac:dyDescent="0.3">
      <c r="A123" s="2">
        <v>42979</v>
      </c>
      <c r="B123" s="14">
        <v>98.084220999999999</v>
      </c>
      <c r="C123" s="4">
        <f t="shared" si="3"/>
        <v>-1.2258395135187143E-2</v>
      </c>
      <c r="D123" s="252" t="s">
        <v>52</v>
      </c>
    </row>
    <row r="124" spans="1:4" x14ac:dyDescent="0.3">
      <c r="A124" s="2">
        <v>43009</v>
      </c>
      <c r="B124" s="14">
        <v>101.78286</v>
      </c>
      <c r="C124" s="1">
        <f t="shared" si="3"/>
        <v>3.7708807413579806E-2</v>
      </c>
      <c r="D124" s="252"/>
    </row>
    <row r="125" spans="1:4" x14ac:dyDescent="0.3">
      <c r="A125" s="2">
        <v>43040</v>
      </c>
      <c r="B125" s="14">
        <v>101.174232</v>
      </c>
      <c r="C125" s="1">
        <f t="shared" si="3"/>
        <v>-5.979670840453844E-3</v>
      </c>
      <c r="D125" s="252"/>
    </row>
    <row r="126" spans="1:4" x14ac:dyDescent="0.3">
      <c r="A126" s="2">
        <v>43070</v>
      </c>
      <c r="B126" s="14">
        <v>107.635147</v>
      </c>
      <c r="C126" s="1">
        <f t="shared" si="3"/>
        <v>6.3859293737954931E-2</v>
      </c>
      <c r="D126" s="252"/>
    </row>
    <row r="127" spans="1:4" x14ac:dyDescent="0.3">
      <c r="A127" s="2">
        <v>43101</v>
      </c>
      <c r="B127" s="14">
        <v>107.120148</v>
      </c>
      <c r="C127" s="1">
        <f t="shared" si="3"/>
        <v>-4.7846731700009019E-3</v>
      </c>
      <c r="D127" s="252"/>
    </row>
    <row r="128" spans="1:4" x14ac:dyDescent="0.3">
      <c r="A128" s="2">
        <v>43132</v>
      </c>
      <c r="B128" s="14">
        <v>100.986954</v>
      </c>
      <c r="C128" s="1">
        <f t="shared" si="3"/>
        <v>-5.7255279370973265E-2</v>
      </c>
      <c r="D128" s="252"/>
    </row>
    <row r="129" spans="1:4" x14ac:dyDescent="0.3">
      <c r="A129" s="2">
        <v>43160</v>
      </c>
      <c r="B129" s="14">
        <v>102.625595</v>
      </c>
      <c r="C129" s="1">
        <f t="shared" si="3"/>
        <v>1.622626423607159E-2</v>
      </c>
      <c r="D129" s="252"/>
    </row>
    <row r="130" spans="1:4" x14ac:dyDescent="0.3">
      <c r="A130" s="2">
        <v>43191</v>
      </c>
      <c r="B130" s="14">
        <v>105.856049</v>
      </c>
      <c r="C130" s="1">
        <f t="shared" si="3"/>
        <v>3.1478053793500486E-2</v>
      </c>
      <c r="D130" s="252"/>
    </row>
    <row r="131" spans="1:4" x14ac:dyDescent="0.3">
      <c r="A131" s="2">
        <v>43221</v>
      </c>
      <c r="B131" s="14">
        <v>110.958122</v>
      </c>
      <c r="C131" s="1">
        <f t="shared" ref="C131:C162" si="4">(B131-B130)/B130</f>
        <v>4.8198218696033177E-2</v>
      </c>
      <c r="D131" s="252"/>
    </row>
    <row r="132" spans="1:4" x14ac:dyDescent="0.3">
      <c r="A132" s="2">
        <v>43252</v>
      </c>
      <c r="B132" s="14">
        <v>114.754791</v>
      </c>
      <c r="C132" s="1">
        <f t="shared" si="4"/>
        <v>3.4217134641121576E-2</v>
      </c>
      <c r="D132" s="252"/>
    </row>
    <row r="133" spans="1:4" x14ac:dyDescent="0.3">
      <c r="A133" s="2">
        <v>43282</v>
      </c>
      <c r="B133" s="14">
        <v>119.785393</v>
      </c>
      <c r="C133" s="1">
        <f t="shared" si="4"/>
        <v>4.3837838543926255E-2</v>
      </c>
      <c r="D133" s="252"/>
    </row>
    <row r="134" spans="1:4" x14ac:dyDescent="0.3">
      <c r="A134" s="2">
        <v>43313</v>
      </c>
      <c r="B134" s="14">
        <v>117.792137</v>
      </c>
      <c r="C134" s="3">
        <f t="shared" si="4"/>
        <v>-1.6640225908012025E-2</v>
      </c>
      <c r="D134" s="252"/>
    </row>
    <row r="135" spans="1:4" x14ac:dyDescent="0.3">
      <c r="A135" s="2">
        <v>43344</v>
      </c>
      <c r="B135" s="14">
        <v>120.971863</v>
      </c>
      <c r="C135" s="4">
        <f t="shared" si="4"/>
        <v>2.6994382485819087E-2</v>
      </c>
      <c r="D135" s="252" t="s">
        <v>53</v>
      </c>
    </row>
    <row r="136" spans="1:4" x14ac:dyDescent="0.3">
      <c r="A136" s="2">
        <v>43374</v>
      </c>
      <c r="B136" s="14">
        <v>114.612419</v>
      </c>
      <c r="C136" s="1">
        <f t="shared" si="4"/>
        <v>-5.2569612819800889E-2</v>
      </c>
      <c r="D136" s="252"/>
    </row>
    <row r="137" spans="1:4" x14ac:dyDescent="0.3">
      <c r="A137" s="2">
        <v>43405</v>
      </c>
      <c r="B137" s="14">
        <v>106.44955400000001</v>
      </c>
      <c r="C137" s="1">
        <f t="shared" si="4"/>
        <v>-7.1221470336473719E-2</v>
      </c>
      <c r="D137" s="252"/>
    </row>
    <row r="138" spans="1:4" x14ac:dyDescent="0.3">
      <c r="A138" s="2">
        <v>43435</v>
      </c>
      <c r="B138" s="14">
        <v>104.835945</v>
      </c>
      <c r="C138" s="1">
        <f t="shared" si="4"/>
        <v>-1.51584383340865E-2</v>
      </c>
      <c r="D138" s="252"/>
    </row>
    <row r="139" spans="1:4" x14ac:dyDescent="0.3">
      <c r="A139" s="2">
        <v>43466</v>
      </c>
      <c r="B139" s="14">
        <v>105.025795</v>
      </c>
      <c r="C139" s="1">
        <f t="shared" si="4"/>
        <v>1.810924678553782E-3</v>
      </c>
      <c r="D139" s="252"/>
    </row>
    <row r="140" spans="1:4" x14ac:dyDescent="0.3">
      <c r="A140" s="2">
        <v>43497</v>
      </c>
      <c r="B140" s="14">
        <v>101.039261</v>
      </c>
      <c r="C140" s="1">
        <f t="shared" si="4"/>
        <v>-3.7957665543022129E-2</v>
      </c>
      <c r="D140" s="252"/>
    </row>
    <row r="141" spans="1:4" x14ac:dyDescent="0.3">
      <c r="A141" s="2">
        <v>43525</v>
      </c>
      <c r="B141" s="14">
        <v>92.430289999999999</v>
      </c>
      <c r="C141" s="1">
        <f t="shared" si="4"/>
        <v>-8.5204215814682141E-2</v>
      </c>
      <c r="D141" s="252"/>
    </row>
    <row r="142" spans="1:4" x14ac:dyDescent="0.3">
      <c r="A142" s="2">
        <v>43556</v>
      </c>
      <c r="B142" s="14">
        <v>102.985069</v>
      </c>
      <c r="C142" s="1">
        <f t="shared" si="4"/>
        <v>0.11419177631055789</v>
      </c>
      <c r="D142" s="252"/>
    </row>
    <row r="143" spans="1:4" x14ac:dyDescent="0.3">
      <c r="A143" s="2">
        <v>43586</v>
      </c>
      <c r="B143" s="14">
        <v>97.907004999999998</v>
      </c>
      <c r="C143" s="1">
        <f t="shared" si="4"/>
        <v>-4.9308740085419543E-2</v>
      </c>
      <c r="D143" s="252"/>
    </row>
    <row r="144" spans="1:4" x14ac:dyDescent="0.3">
      <c r="A144" s="2">
        <v>43617</v>
      </c>
      <c r="B144" s="14">
        <v>111.00546300000001</v>
      </c>
      <c r="C144" s="1">
        <f t="shared" si="4"/>
        <v>0.13378468680560709</v>
      </c>
      <c r="D144" s="252"/>
    </row>
    <row r="145" spans="1:4" x14ac:dyDescent="0.3">
      <c r="A145" s="2">
        <v>43647</v>
      </c>
      <c r="B145" s="14">
        <v>118.647667</v>
      </c>
      <c r="C145" s="1">
        <f t="shared" si="4"/>
        <v>6.8845296379692514E-2</v>
      </c>
      <c r="D145" s="252"/>
    </row>
    <row r="146" spans="1:4" x14ac:dyDescent="0.3">
      <c r="A146" s="2">
        <v>43678</v>
      </c>
      <c r="B146" s="14">
        <v>129.86914100000001</v>
      </c>
      <c r="C146" s="3">
        <f t="shared" si="4"/>
        <v>9.4578126007315549E-2</v>
      </c>
      <c r="D146" s="252"/>
    </row>
    <row r="147" spans="1:4" x14ac:dyDescent="0.3">
      <c r="A147" s="2">
        <v>43709</v>
      </c>
      <c r="B147" s="14">
        <v>127.93439499999999</v>
      </c>
      <c r="C147" s="4">
        <f t="shared" si="4"/>
        <v>-1.4897657635234672E-2</v>
      </c>
      <c r="D147" s="252" t="s">
        <v>54</v>
      </c>
    </row>
    <row r="148" spans="1:4" x14ac:dyDescent="0.3">
      <c r="A148" s="2">
        <v>43739</v>
      </c>
      <c r="B148" s="14">
        <v>132.33592200000001</v>
      </c>
      <c r="C148" s="1">
        <f t="shared" si="4"/>
        <v>3.4404563370155586E-2</v>
      </c>
      <c r="D148" s="252"/>
    </row>
    <row r="149" spans="1:4" x14ac:dyDescent="0.3">
      <c r="A149" s="2">
        <v>43770</v>
      </c>
      <c r="B149" s="14">
        <v>136.398865</v>
      </c>
      <c r="C149" s="1">
        <f t="shared" si="4"/>
        <v>3.0701739471766326E-2</v>
      </c>
      <c r="D149" s="252"/>
    </row>
    <row r="150" spans="1:4" x14ac:dyDescent="0.3">
      <c r="A150" s="2">
        <v>43800</v>
      </c>
      <c r="B150" s="14">
        <v>131.36854600000001</v>
      </c>
      <c r="C150" s="1">
        <f t="shared" si="4"/>
        <v>-3.6879478432610059E-2</v>
      </c>
      <c r="D150" s="252"/>
    </row>
    <row r="151" spans="1:4" x14ac:dyDescent="0.3">
      <c r="A151" s="2">
        <v>43831</v>
      </c>
      <c r="B151" s="14">
        <v>129.86914100000001</v>
      </c>
      <c r="C151" s="1">
        <f t="shared" si="4"/>
        <v>-1.1413729128127792E-2</v>
      </c>
      <c r="D151" s="252"/>
    </row>
    <row r="152" spans="1:4" x14ac:dyDescent="0.3">
      <c r="A152" s="2">
        <v>43862</v>
      </c>
      <c r="B152" s="14">
        <v>119.082977</v>
      </c>
      <c r="C152" s="1">
        <f t="shared" si="4"/>
        <v>-8.3054095198797168E-2</v>
      </c>
      <c r="D152" s="252"/>
    </row>
    <row r="153" spans="1:4" x14ac:dyDescent="0.3">
      <c r="A153" s="2">
        <v>43891</v>
      </c>
      <c r="B153" s="14">
        <v>95.072906000000003</v>
      </c>
      <c r="C153" s="1">
        <f t="shared" si="4"/>
        <v>-0.20162471248934258</v>
      </c>
      <c r="D153" s="252"/>
    </row>
    <row r="154" spans="1:4" x14ac:dyDescent="0.3">
      <c r="A154" s="2">
        <v>43922</v>
      </c>
      <c r="B154" s="14">
        <v>108.973991</v>
      </c>
      <c r="C154" s="1">
        <f t="shared" si="4"/>
        <v>0.14621500051760272</v>
      </c>
      <c r="D154" s="252"/>
    </row>
    <row r="155" spans="1:4" x14ac:dyDescent="0.3">
      <c r="A155" s="2">
        <v>43952</v>
      </c>
      <c r="B155" s="14">
        <v>111.972832</v>
      </c>
      <c r="C155" s="1">
        <f t="shared" si="4"/>
        <v>2.7518869158421468E-2</v>
      </c>
      <c r="D155" s="252"/>
    </row>
    <row r="156" spans="1:4" x14ac:dyDescent="0.3">
      <c r="A156" s="2">
        <v>43983</v>
      </c>
      <c r="B156" s="14">
        <v>110.521782</v>
      </c>
      <c r="C156" s="1">
        <f t="shared" si="4"/>
        <v>-1.2958947041725221E-2</v>
      </c>
      <c r="D156" s="252"/>
    </row>
    <row r="157" spans="1:4" x14ac:dyDescent="0.3">
      <c r="A157" s="2">
        <v>44013</v>
      </c>
      <c r="B157" s="14">
        <v>108.53866600000001</v>
      </c>
      <c r="C157" s="1">
        <f t="shared" si="4"/>
        <v>-1.7943214125881499E-2</v>
      </c>
      <c r="D157" s="252"/>
    </row>
    <row r="158" spans="1:4" x14ac:dyDescent="0.3">
      <c r="A158" s="2">
        <v>44044</v>
      </c>
      <c r="B158" s="14">
        <v>108.44193300000001</v>
      </c>
      <c r="C158" s="3">
        <f t="shared" si="4"/>
        <v>-8.9123078037462149E-4</v>
      </c>
      <c r="D158" s="252"/>
    </row>
    <row r="159" spans="1:4" x14ac:dyDescent="0.3">
      <c r="A159" s="2">
        <v>44075</v>
      </c>
      <c r="B159" s="14">
        <v>112.359779</v>
      </c>
      <c r="C159" s="4">
        <f t="shared" si="4"/>
        <v>3.6128514972155627E-2</v>
      </c>
      <c r="D159" s="252" t="s">
        <v>55</v>
      </c>
    </row>
    <row r="160" spans="1:4" x14ac:dyDescent="0.3">
      <c r="A160" s="2">
        <v>44105</v>
      </c>
      <c r="B160" s="14">
        <v>102.734467</v>
      </c>
      <c r="C160" s="1">
        <f t="shared" si="4"/>
        <v>-8.5665102634279899E-2</v>
      </c>
      <c r="D160" s="252"/>
    </row>
    <row r="161" spans="1:4" x14ac:dyDescent="0.3">
      <c r="A161" s="2">
        <v>44136</v>
      </c>
      <c r="B161" s="14">
        <v>117.390091</v>
      </c>
      <c r="C161" s="1">
        <f t="shared" si="4"/>
        <v>0.14265537582435703</v>
      </c>
      <c r="D161" s="252"/>
    </row>
    <row r="162" spans="1:4" x14ac:dyDescent="0.3">
      <c r="A162" s="2">
        <v>44166</v>
      </c>
      <c r="B162" s="14">
        <v>123.387772</v>
      </c>
      <c r="C162" s="1">
        <f t="shared" si="4"/>
        <v>5.1091884748602844E-2</v>
      </c>
      <c r="D162" s="252"/>
    </row>
    <row r="163" spans="1:4" x14ac:dyDescent="0.3">
      <c r="A163" s="2">
        <v>44197</v>
      </c>
      <c r="B163" s="14">
        <v>114.20489499999999</v>
      </c>
      <c r="C163" s="1">
        <f t="shared" ref="C163:C182" si="5">(B163-B162)/B162</f>
        <v>-7.4422909589452718E-2</v>
      </c>
      <c r="D163" s="252"/>
    </row>
    <row r="164" spans="1:4" x14ac:dyDescent="0.3">
      <c r="A164" s="2">
        <v>44228</v>
      </c>
      <c r="B164" s="14">
        <v>131.77488700000001</v>
      </c>
      <c r="C164" s="1">
        <f t="shared" si="5"/>
        <v>0.15384622524279729</v>
      </c>
      <c r="D164" s="252"/>
    </row>
    <row r="165" spans="1:4" x14ac:dyDescent="0.3">
      <c r="A165" s="2">
        <v>44256</v>
      </c>
      <c r="B165" s="14">
        <v>135.53291300000001</v>
      </c>
      <c r="C165" s="1">
        <f t="shared" si="5"/>
        <v>2.8518529482783779E-2</v>
      </c>
      <c r="D165" s="252"/>
    </row>
    <row r="166" spans="1:4" x14ac:dyDescent="0.3">
      <c r="A166" s="2">
        <v>44287</v>
      </c>
      <c r="B166" s="14">
        <v>135.09364299999999</v>
      </c>
      <c r="C166" s="1">
        <f t="shared" si="5"/>
        <v>-3.2410577643234286E-3</v>
      </c>
      <c r="D166" s="252"/>
    </row>
    <row r="167" spans="1:4" x14ac:dyDescent="0.3">
      <c r="A167" s="2">
        <v>44317</v>
      </c>
      <c r="B167" s="14">
        <v>138.49052399999999</v>
      </c>
      <c r="C167" s="1">
        <f t="shared" si="5"/>
        <v>2.5144639855481637E-2</v>
      </c>
      <c r="D167" s="252"/>
    </row>
    <row r="168" spans="1:4" x14ac:dyDescent="0.3">
      <c r="A168" s="2">
        <v>44348</v>
      </c>
      <c r="B168" s="14">
        <v>153.08166499999999</v>
      </c>
      <c r="C168" s="1">
        <f t="shared" si="5"/>
        <v>0.10535840704884612</v>
      </c>
      <c r="D168" s="252"/>
    </row>
    <row r="169" spans="1:4" x14ac:dyDescent="0.3">
      <c r="A169" s="2">
        <v>44378</v>
      </c>
      <c r="B169" s="14">
        <v>156.543823</v>
      </c>
      <c r="C169" s="1">
        <f t="shared" si="5"/>
        <v>2.2616411965469652E-2</v>
      </c>
      <c r="D169" s="252"/>
    </row>
    <row r="170" spans="1:4" x14ac:dyDescent="0.3">
      <c r="A170" s="2">
        <v>44409</v>
      </c>
      <c r="B170" s="14">
        <v>163.52709999999999</v>
      </c>
      <c r="C170" s="3">
        <f t="shared" si="5"/>
        <v>4.4609086875308943E-2</v>
      </c>
      <c r="D170" s="252"/>
    </row>
    <row r="171" spans="1:4" x14ac:dyDescent="0.3">
      <c r="A171" s="2">
        <v>44440</v>
      </c>
      <c r="B171" s="14">
        <v>162.77960200000001</v>
      </c>
      <c r="C171" s="4">
        <f t="shared" si="5"/>
        <v>-4.5710955554154565E-3</v>
      </c>
      <c r="D171" s="252" t="s">
        <v>56</v>
      </c>
    </row>
    <row r="172" spans="1:4" x14ac:dyDescent="0.3">
      <c r="A172" s="2">
        <v>44470</v>
      </c>
      <c r="B172" s="14">
        <v>175.95933500000001</v>
      </c>
      <c r="C172" s="1">
        <f t="shared" si="5"/>
        <v>8.0966735623300007E-2</v>
      </c>
      <c r="D172" s="252"/>
    </row>
    <row r="173" spans="1:4" x14ac:dyDescent="0.3">
      <c r="A173" s="2">
        <v>44501</v>
      </c>
      <c r="B173" s="14">
        <v>174.11024499999999</v>
      </c>
      <c r="C173" s="1">
        <f t="shared" si="5"/>
        <v>-1.0508621210690629E-2</v>
      </c>
      <c r="D173" s="252"/>
    </row>
    <row r="174" spans="1:4" x14ac:dyDescent="0.3">
      <c r="A174" s="2">
        <v>44531</v>
      </c>
      <c r="B174" s="14">
        <v>184.16224700000001</v>
      </c>
      <c r="C174" s="1">
        <f t="shared" si="5"/>
        <v>5.7733546925972198E-2</v>
      </c>
      <c r="D174" s="252"/>
    </row>
    <row r="175" spans="1:4" x14ac:dyDescent="0.3">
      <c r="A175" s="2">
        <v>44562</v>
      </c>
      <c r="B175" s="14">
        <v>164.077911</v>
      </c>
      <c r="C175" s="1">
        <f t="shared" si="5"/>
        <v>-0.10905783529020477</v>
      </c>
      <c r="D175" s="252"/>
    </row>
    <row r="176" spans="1:4" x14ac:dyDescent="0.3">
      <c r="A176" s="2">
        <v>44593</v>
      </c>
      <c r="B176" s="14">
        <v>154.14392100000001</v>
      </c>
      <c r="C176" s="1">
        <f t="shared" si="5"/>
        <v>-6.0544347130309296E-2</v>
      </c>
      <c r="D176" s="252"/>
    </row>
    <row r="177" spans="1:4" x14ac:dyDescent="0.3">
      <c r="A177" s="2">
        <v>44621</v>
      </c>
      <c r="B177" s="14">
        <v>163.566452</v>
      </c>
      <c r="C177" s="1">
        <f t="shared" si="5"/>
        <v>6.1128138812558117E-2</v>
      </c>
      <c r="D177" s="252"/>
    </row>
    <row r="178" spans="1:4" x14ac:dyDescent="0.3">
      <c r="A178" s="2">
        <v>44652</v>
      </c>
      <c r="B178" s="14">
        <v>161.10754399999999</v>
      </c>
      <c r="C178" s="1">
        <f t="shared" si="5"/>
        <v>-1.503308270084631E-2</v>
      </c>
      <c r="D178" s="252"/>
    </row>
    <row r="179" spans="1:4" x14ac:dyDescent="0.3">
      <c r="A179" s="2">
        <v>44682</v>
      </c>
      <c r="B179" s="14">
        <v>147.58355700000001</v>
      </c>
      <c r="C179" s="1">
        <f t="shared" si="5"/>
        <v>-8.3943846850523515E-2</v>
      </c>
      <c r="D179" s="252"/>
    </row>
    <row r="180" spans="1:4" x14ac:dyDescent="0.3">
      <c r="A180" s="2">
        <v>44713</v>
      </c>
      <c r="B180" s="14">
        <v>142.89999399999999</v>
      </c>
      <c r="C180" s="1">
        <f t="shared" si="5"/>
        <v>-3.1734991995077205E-2</v>
      </c>
      <c r="D180" s="252"/>
    </row>
    <row r="181" spans="1:4" x14ac:dyDescent="0.3">
      <c r="A181" s="2">
        <v>44743</v>
      </c>
      <c r="B181" s="14">
        <v>152.449997</v>
      </c>
      <c r="C181" s="1">
        <f t="shared" si="5"/>
        <v>6.6829974814414647E-2</v>
      </c>
      <c r="D181" s="252"/>
    </row>
    <row r="182" spans="1:4" x14ac:dyDescent="0.3">
      <c r="A182" s="2">
        <v>44774</v>
      </c>
      <c r="B182" s="14">
        <v>149.25</v>
      </c>
      <c r="C182" s="3">
        <f t="shared" si="5"/>
        <v>-2.0990469419294226E-2</v>
      </c>
      <c r="D182" s="252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32BF-17A4-4D58-9640-78377D72E1D1}">
  <dimension ref="A1:E182"/>
  <sheetViews>
    <sheetView zoomScaleNormal="100" workbookViewId="0">
      <selection activeCell="H10" sqref="H10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D1" s="7"/>
      <c r="E1" s="33" t="s">
        <v>141</v>
      </c>
    </row>
    <row r="2" spans="1:5" x14ac:dyDescent="0.3">
      <c r="A2" s="2">
        <v>39295</v>
      </c>
      <c r="B2">
        <v>59.927422</v>
      </c>
      <c r="C2" s="1"/>
      <c r="D2" s="7"/>
    </row>
    <row r="3" spans="1:5" x14ac:dyDescent="0.3">
      <c r="A3" s="2">
        <v>39326</v>
      </c>
      <c r="B3">
        <v>61.447716</v>
      </c>
      <c r="C3" s="1">
        <f t="shared" ref="C3:C34" si="0">(B3-B2)/B2</f>
        <v>2.5368920425110224E-2</v>
      </c>
      <c r="D3" s="252" t="s">
        <v>42</v>
      </c>
    </row>
    <row r="4" spans="1:5" x14ac:dyDescent="0.3">
      <c r="A4" s="2">
        <v>39356</v>
      </c>
      <c r="B4">
        <v>64.963408999999999</v>
      </c>
      <c r="C4" s="1">
        <f t="shared" si="0"/>
        <v>5.7214380433603079E-2</v>
      </c>
      <c r="D4" s="252"/>
    </row>
    <row r="5" spans="1:5" x14ac:dyDescent="0.3">
      <c r="A5" s="2">
        <v>39387</v>
      </c>
      <c r="B5">
        <v>60.621772999999997</v>
      </c>
      <c r="C5" s="1">
        <f t="shared" si="0"/>
        <v>-6.6832022315823997E-2</v>
      </c>
      <c r="D5" s="252"/>
    </row>
    <row r="6" spans="1:5" x14ac:dyDescent="0.3">
      <c r="A6" s="2">
        <v>39417</v>
      </c>
      <c r="B6">
        <v>60.698177000000001</v>
      </c>
      <c r="C6" s="1">
        <f t="shared" si="0"/>
        <v>1.2603392513776148E-3</v>
      </c>
      <c r="D6" s="252"/>
    </row>
    <row r="7" spans="1:5" x14ac:dyDescent="0.3">
      <c r="A7" s="2">
        <v>39448</v>
      </c>
      <c r="B7">
        <v>50.310177000000003</v>
      </c>
      <c r="C7" s="1">
        <f t="shared" si="0"/>
        <v>-0.17114187795129329</v>
      </c>
      <c r="D7" s="252"/>
    </row>
    <row r="8" spans="1:5" x14ac:dyDescent="0.3">
      <c r="A8" s="2">
        <v>39479</v>
      </c>
      <c r="B8">
        <v>50.089939000000001</v>
      </c>
      <c r="C8" s="1">
        <f t="shared" si="0"/>
        <v>-4.3776033624370256E-3</v>
      </c>
      <c r="D8" s="252"/>
    </row>
    <row r="9" spans="1:5" x14ac:dyDescent="0.3">
      <c r="A9" s="2">
        <v>39508</v>
      </c>
      <c r="B9">
        <v>51.756408999999998</v>
      </c>
      <c r="C9" s="1">
        <f t="shared" si="0"/>
        <v>3.3269555389157025E-2</v>
      </c>
      <c r="D9" s="252"/>
    </row>
    <row r="10" spans="1:5" x14ac:dyDescent="0.3">
      <c r="A10" s="2">
        <v>39539</v>
      </c>
      <c r="B10">
        <v>53.900081999999998</v>
      </c>
      <c r="C10" s="1">
        <f t="shared" si="0"/>
        <v>4.1418503358685486E-2</v>
      </c>
      <c r="D10" s="252"/>
    </row>
    <row r="11" spans="1:5" x14ac:dyDescent="0.3">
      <c r="A11" s="2">
        <v>39569</v>
      </c>
      <c r="B11">
        <v>55.214184000000003</v>
      </c>
      <c r="C11" s="1">
        <f t="shared" si="0"/>
        <v>2.4380333966838964E-2</v>
      </c>
      <c r="D11" s="252"/>
    </row>
    <row r="12" spans="1:5" x14ac:dyDescent="0.3">
      <c r="A12" s="2">
        <v>39600</v>
      </c>
      <c r="B12">
        <v>49.685616000000003</v>
      </c>
      <c r="C12" s="1">
        <f t="shared" si="0"/>
        <v>-0.10012948846622455</v>
      </c>
      <c r="D12" s="252"/>
    </row>
    <row r="13" spans="1:5" x14ac:dyDescent="0.3">
      <c r="A13" s="2">
        <v>39630</v>
      </c>
      <c r="B13">
        <v>52.946739000000001</v>
      </c>
      <c r="C13" s="1">
        <f t="shared" si="0"/>
        <v>6.5635152837795099E-2</v>
      </c>
      <c r="D13" s="252"/>
    </row>
    <row r="14" spans="1:5" x14ac:dyDescent="0.3">
      <c r="A14" s="2">
        <v>39661</v>
      </c>
      <c r="B14">
        <v>54.267623999999998</v>
      </c>
      <c r="C14" s="3">
        <f t="shared" si="0"/>
        <v>2.4947428773658693E-2</v>
      </c>
      <c r="D14" s="252"/>
    </row>
    <row r="15" spans="1:5" x14ac:dyDescent="0.3">
      <c r="A15" s="2">
        <v>39692</v>
      </c>
      <c r="B15">
        <v>46.081203000000002</v>
      </c>
      <c r="C15" s="4">
        <f t="shared" si="0"/>
        <v>-0.15085276259745584</v>
      </c>
      <c r="D15" s="252" t="s">
        <v>43</v>
      </c>
    </row>
    <row r="16" spans="1:5" x14ac:dyDescent="0.3">
      <c r="A16" s="2">
        <v>39722</v>
      </c>
      <c r="B16">
        <v>38.704475000000002</v>
      </c>
      <c r="C16" s="1">
        <f t="shared" si="0"/>
        <v>-0.1600810638559067</v>
      </c>
      <c r="D16" s="252"/>
    </row>
    <row r="17" spans="1:4" x14ac:dyDescent="0.3">
      <c r="A17" s="2">
        <v>39753</v>
      </c>
      <c r="B17">
        <v>33.268020999999997</v>
      </c>
      <c r="C17" s="1">
        <f t="shared" si="0"/>
        <v>-0.14046060565348076</v>
      </c>
      <c r="D17" s="252"/>
    </row>
    <row r="18" spans="1:4" x14ac:dyDescent="0.3">
      <c r="A18" s="2">
        <v>39783</v>
      </c>
      <c r="B18">
        <v>36.143864000000001</v>
      </c>
      <c r="C18" s="1">
        <f t="shared" si="0"/>
        <v>8.6444667087351046E-2</v>
      </c>
      <c r="D18" s="252"/>
    </row>
    <row r="19" spans="1:4" x14ac:dyDescent="0.3">
      <c r="A19" s="2">
        <v>39814</v>
      </c>
      <c r="B19">
        <v>32.387230000000002</v>
      </c>
      <c r="C19" s="1">
        <f t="shared" si="0"/>
        <v>-0.10393559471117969</v>
      </c>
      <c r="D19" s="252"/>
    </row>
    <row r="20" spans="1:4" x14ac:dyDescent="0.3">
      <c r="A20" s="2">
        <v>39845</v>
      </c>
      <c r="B20">
        <v>34.335521999999997</v>
      </c>
      <c r="C20" s="1">
        <f t="shared" si="0"/>
        <v>6.0156178839622744E-2</v>
      </c>
      <c r="D20" s="252"/>
    </row>
    <row r="21" spans="1:4" x14ac:dyDescent="0.3">
      <c r="A21" s="2">
        <v>39873</v>
      </c>
      <c r="B21">
        <v>35.780678000000002</v>
      </c>
      <c r="C21" s="1">
        <f t="shared" si="0"/>
        <v>4.2089239243253806E-2</v>
      </c>
      <c r="D21" s="252"/>
    </row>
    <row r="22" spans="1:4" x14ac:dyDescent="0.3">
      <c r="A22" s="2">
        <v>39904</v>
      </c>
      <c r="B22">
        <v>43.422558000000002</v>
      </c>
      <c r="C22" s="1">
        <f t="shared" si="0"/>
        <v>0.21357560636497722</v>
      </c>
      <c r="D22" s="252"/>
    </row>
    <row r="23" spans="1:4" x14ac:dyDescent="0.3">
      <c r="A23" s="2">
        <v>39934</v>
      </c>
      <c r="B23">
        <v>44.285114</v>
      </c>
      <c r="C23" s="1">
        <f t="shared" si="0"/>
        <v>1.9864237385554252E-2</v>
      </c>
      <c r="D23" s="252"/>
    </row>
    <row r="24" spans="1:4" x14ac:dyDescent="0.3">
      <c r="A24" s="2">
        <v>39965</v>
      </c>
      <c r="B24">
        <v>42.019492999999997</v>
      </c>
      <c r="C24" s="1">
        <f t="shared" si="0"/>
        <v>-5.1159877334853492E-2</v>
      </c>
      <c r="D24" s="252"/>
    </row>
    <row r="25" spans="1:4" x14ac:dyDescent="0.3">
      <c r="A25" s="2">
        <v>39995</v>
      </c>
      <c r="B25">
        <v>48.886288</v>
      </c>
      <c r="C25" s="1">
        <f t="shared" si="0"/>
        <v>0.16341927305024845</v>
      </c>
      <c r="D25" s="252"/>
    </row>
    <row r="26" spans="1:4" x14ac:dyDescent="0.3">
      <c r="A26" s="2">
        <v>40026</v>
      </c>
      <c r="B26">
        <v>51.512497000000003</v>
      </c>
      <c r="C26" s="3">
        <f t="shared" si="0"/>
        <v>5.3720769308563641E-2</v>
      </c>
      <c r="D26" s="252"/>
    </row>
    <row r="27" spans="1:4" x14ac:dyDescent="0.3">
      <c r="A27" s="2">
        <v>40057</v>
      </c>
      <c r="B27">
        <v>53.088230000000003</v>
      </c>
      <c r="C27" s="4">
        <f t="shared" si="0"/>
        <v>3.0589334467711778E-2</v>
      </c>
      <c r="D27" s="252" t="s">
        <v>44</v>
      </c>
    </row>
    <row r="28" spans="1:4" x14ac:dyDescent="0.3">
      <c r="A28" s="2">
        <v>40087</v>
      </c>
      <c r="B28">
        <v>54.571269999999998</v>
      </c>
      <c r="C28" s="1">
        <f t="shared" si="0"/>
        <v>2.793538228718485E-2</v>
      </c>
      <c r="D28" s="252"/>
    </row>
    <row r="29" spans="1:4" x14ac:dyDescent="0.3">
      <c r="A29" s="2">
        <v>40118</v>
      </c>
      <c r="B29">
        <v>53.574852</v>
      </c>
      <c r="C29" s="1">
        <f t="shared" si="0"/>
        <v>-1.8259021642706839E-2</v>
      </c>
      <c r="D29" s="252"/>
    </row>
    <row r="30" spans="1:4" x14ac:dyDescent="0.3">
      <c r="A30" s="2">
        <v>40148</v>
      </c>
      <c r="B30">
        <v>60.844180999999999</v>
      </c>
      <c r="C30" s="1">
        <f t="shared" si="0"/>
        <v>0.13568547048902718</v>
      </c>
      <c r="D30" s="252"/>
    </row>
    <row r="31" spans="1:4" x14ac:dyDescent="0.3">
      <c r="A31" s="2">
        <v>40179</v>
      </c>
      <c r="B31">
        <v>61.379821999999997</v>
      </c>
      <c r="C31" s="1">
        <f t="shared" si="0"/>
        <v>8.8034877156124135E-3</v>
      </c>
      <c r="D31" s="252"/>
    </row>
    <row r="32" spans="1:4" x14ac:dyDescent="0.3">
      <c r="A32" s="2">
        <v>40210</v>
      </c>
      <c r="B32">
        <v>61.791245000000004</v>
      </c>
      <c r="C32" s="1">
        <f t="shared" si="0"/>
        <v>6.7029031136650466E-3</v>
      </c>
      <c r="D32" s="252"/>
    </row>
    <row r="33" spans="1:4" x14ac:dyDescent="0.3">
      <c r="A33" s="2">
        <v>40238</v>
      </c>
      <c r="B33">
        <v>67.178573999999998</v>
      </c>
      <c r="C33" s="1">
        <f t="shared" si="0"/>
        <v>8.7185959758538503E-2</v>
      </c>
      <c r="D33" s="252"/>
    </row>
    <row r="34" spans="1:4" x14ac:dyDescent="0.3">
      <c r="A34" s="2">
        <v>40269</v>
      </c>
      <c r="B34">
        <v>67.411452999999995</v>
      </c>
      <c r="C34" s="1">
        <f t="shared" si="0"/>
        <v>3.4665665871382884E-3</v>
      </c>
      <c r="D34" s="252"/>
    </row>
    <row r="35" spans="1:4" x14ac:dyDescent="0.3">
      <c r="A35" s="2">
        <v>40299</v>
      </c>
      <c r="B35">
        <v>66.930167999999995</v>
      </c>
      <c r="C35" s="1">
        <f t="shared" ref="C35:C66" si="1">(B35-B34)/B34</f>
        <v>-7.1395138152562853E-3</v>
      </c>
      <c r="D35" s="252"/>
    </row>
    <row r="36" spans="1:4" x14ac:dyDescent="0.3">
      <c r="A36" s="2">
        <v>40330</v>
      </c>
      <c r="B36">
        <v>70.785004000000001</v>
      </c>
      <c r="C36" s="1">
        <f t="shared" si="1"/>
        <v>5.7594895025513848E-2</v>
      </c>
      <c r="D36" s="252"/>
    </row>
    <row r="37" spans="1:4" x14ac:dyDescent="0.3">
      <c r="A37" s="2">
        <v>40360</v>
      </c>
      <c r="B37">
        <v>73.787909999999997</v>
      </c>
      <c r="C37" s="1">
        <f t="shared" si="1"/>
        <v>4.2422912061995444E-2</v>
      </c>
      <c r="D37" s="252"/>
    </row>
    <row r="38" spans="1:4" x14ac:dyDescent="0.3">
      <c r="A38" s="2">
        <v>40391</v>
      </c>
      <c r="B38">
        <v>72.329796000000002</v>
      </c>
      <c r="C38" s="3">
        <f t="shared" si="1"/>
        <v>-1.9760879526198736E-2</v>
      </c>
      <c r="D38" s="252"/>
    </row>
    <row r="39" spans="1:4" x14ac:dyDescent="0.3">
      <c r="A39" s="2">
        <v>40422</v>
      </c>
      <c r="B39">
        <v>84.806434999999993</v>
      </c>
      <c r="C39" s="4">
        <f t="shared" si="1"/>
        <v>0.17249653241106874</v>
      </c>
      <c r="D39" s="252" t="s">
        <v>45</v>
      </c>
    </row>
    <row r="40" spans="1:4" x14ac:dyDescent="0.3">
      <c r="A40" s="2">
        <v>40452</v>
      </c>
      <c r="B40">
        <v>88.747283999999993</v>
      </c>
      <c r="C40" s="1">
        <f t="shared" si="1"/>
        <v>4.6468749688629178E-2</v>
      </c>
      <c r="D40" s="252"/>
    </row>
    <row r="41" spans="1:4" x14ac:dyDescent="0.3">
      <c r="A41" s="2">
        <v>40483</v>
      </c>
      <c r="B41">
        <v>92.096969999999999</v>
      </c>
      <c r="C41" s="1">
        <f t="shared" si="1"/>
        <v>3.7744095920727055E-2</v>
      </c>
      <c r="D41" s="252"/>
    </row>
    <row r="42" spans="1:4" x14ac:dyDescent="0.3">
      <c r="A42" s="2">
        <v>40513</v>
      </c>
      <c r="B42">
        <v>97.593001999999998</v>
      </c>
      <c r="C42" s="1">
        <f t="shared" si="1"/>
        <v>5.9676577850498229E-2</v>
      </c>
      <c r="D42" s="252"/>
    </row>
    <row r="43" spans="1:4" x14ac:dyDescent="0.3">
      <c r="A43" s="2">
        <v>40544</v>
      </c>
      <c r="B43">
        <v>90.418205</v>
      </c>
      <c r="C43" s="1">
        <f t="shared" si="1"/>
        <v>-7.3517535611825918E-2</v>
      </c>
      <c r="D43" s="252"/>
    </row>
    <row r="44" spans="1:4" x14ac:dyDescent="0.3">
      <c r="A44" s="2">
        <v>40575</v>
      </c>
      <c r="B44">
        <v>90.576758999999996</v>
      </c>
      <c r="C44" s="1">
        <f t="shared" si="1"/>
        <v>1.7535627919177913E-3</v>
      </c>
      <c r="D44" s="252"/>
    </row>
    <row r="45" spans="1:4" x14ac:dyDescent="0.3">
      <c r="A45" s="2">
        <v>40603</v>
      </c>
      <c r="B45">
        <v>88.555121999999997</v>
      </c>
      <c r="C45" s="1">
        <f t="shared" si="1"/>
        <v>-2.2319599666841671E-2</v>
      </c>
      <c r="D45" s="252"/>
    </row>
    <row r="46" spans="1:4" x14ac:dyDescent="0.3">
      <c r="A46" s="2">
        <v>40634</v>
      </c>
      <c r="B46">
        <v>96.126320000000007</v>
      </c>
      <c r="C46" s="1">
        <f t="shared" si="1"/>
        <v>8.5497008292755888E-2</v>
      </c>
      <c r="D46" s="252"/>
    </row>
    <row r="47" spans="1:4" x14ac:dyDescent="0.3">
      <c r="A47" s="2">
        <v>40664</v>
      </c>
      <c r="B47">
        <v>95.848838999999998</v>
      </c>
      <c r="C47" s="1">
        <f t="shared" si="1"/>
        <v>-2.8866287609887564E-3</v>
      </c>
      <c r="D47" s="252"/>
    </row>
    <row r="48" spans="1:4" x14ac:dyDescent="0.3">
      <c r="A48" s="2">
        <v>40695</v>
      </c>
      <c r="B48">
        <v>99.543273999999997</v>
      </c>
      <c r="C48" s="1">
        <f t="shared" si="1"/>
        <v>3.8544389671741341E-2</v>
      </c>
      <c r="D48" s="252"/>
    </row>
    <row r="49" spans="1:4" x14ac:dyDescent="0.3">
      <c r="A49" s="2">
        <v>40725</v>
      </c>
      <c r="B49">
        <v>102.631432</v>
      </c>
      <c r="C49" s="1">
        <f t="shared" si="1"/>
        <v>3.1023271346289124E-2</v>
      </c>
      <c r="D49" s="252"/>
    </row>
    <row r="50" spans="1:4" x14ac:dyDescent="0.3">
      <c r="A50" s="2">
        <v>40756</v>
      </c>
      <c r="B50">
        <v>94.610221999999993</v>
      </c>
      <c r="C50" s="3">
        <f t="shared" si="1"/>
        <v>-7.8155491389811357E-2</v>
      </c>
      <c r="D50" s="252"/>
    </row>
    <row r="51" spans="1:4" x14ac:dyDescent="0.3">
      <c r="A51" s="2">
        <v>40787</v>
      </c>
      <c r="B51">
        <v>79.931396000000007</v>
      </c>
      <c r="C51" s="4">
        <f t="shared" si="1"/>
        <v>-0.15515052908342175</v>
      </c>
      <c r="D51" s="252" t="s">
        <v>46</v>
      </c>
    </row>
    <row r="52" spans="1:4" x14ac:dyDescent="0.3">
      <c r="A52" s="2">
        <v>40817</v>
      </c>
      <c r="B52">
        <v>96.455100999999999</v>
      </c>
      <c r="C52" s="1">
        <f t="shared" si="1"/>
        <v>0.20672358831315785</v>
      </c>
      <c r="D52" s="252"/>
    </row>
    <row r="53" spans="1:4" x14ac:dyDescent="0.3">
      <c r="A53" s="2">
        <v>40848</v>
      </c>
      <c r="B53">
        <v>93.527359000000004</v>
      </c>
      <c r="C53" s="1">
        <f t="shared" si="1"/>
        <v>-3.035341801155747E-2</v>
      </c>
      <c r="D53" s="252"/>
    </row>
    <row r="54" spans="1:4" x14ac:dyDescent="0.3">
      <c r="A54" s="2">
        <v>40878</v>
      </c>
      <c r="B54">
        <v>88.381682999999995</v>
      </c>
      <c r="C54" s="1">
        <f t="shared" si="1"/>
        <v>-5.5017869156339681E-2</v>
      </c>
      <c r="D54" s="252"/>
    </row>
    <row r="55" spans="1:4" x14ac:dyDescent="0.3">
      <c r="A55" s="2">
        <v>40909</v>
      </c>
      <c r="B55">
        <v>99.853515999999999</v>
      </c>
      <c r="C55" s="1">
        <f t="shared" si="1"/>
        <v>0.12979876158275921</v>
      </c>
      <c r="D55" s="252"/>
    </row>
    <row r="56" spans="1:4" x14ac:dyDescent="0.3">
      <c r="A56" s="2">
        <v>40940</v>
      </c>
      <c r="B56">
        <v>102.034828</v>
      </c>
      <c r="C56" s="1">
        <f t="shared" si="1"/>
        <v>2.1845119605002246E-2</v>
      </c>
      <c r="D56" s="252"/>
    </row>
    <row r="57" spans="1:4" x14ac:dyDescent="0.3">
      <c r="A57" s="2">
        <v>40969</v>
      </c>
      <c r="B57">
        <v>104.094887</v>
      </c>
      <c r="C57" s="1">
        <f t="shared" si="1"/>
        <v>2.0189763048358306E-2</v>
      </c>
      <c r="D57" s="252"/>
    </row>
    <row r="58" spans="1:4" x14ac:dyDescent="0.3">
      <c r="A58" s="2">
        <v>41000</v>
      </c>
      <c r="B58">
        <v>101.105751</v>
      </c>
      <c r="C58" s="1">
        <f t="shared" si="1"/>
        <v>-2.8715493009757551E-2</v>
      </c>
      <c r="D58" s="252"/>
    </row>
    <row r="59" spans="1:4" x14ac:dyDescent="0.3">
      <c r="A59" s="2">
        <v>41030</v>
      </c>
      <c r="B59">
        <v>97.891869</v>
      </c>
      <c r="C59" s="1">
        <f t="shared" si="1"/>
        <v>-3.1787331266645735E-2</v>
      </c>
      <c r="D59" s="252"/>
    </row>
    <row r="60" spans="1:4" x14ac:dyDescent="0.3">
      <c r="A60" s="2">
        <v>41061</v>
      </c>
      <c r="B60">
        <v>98.260795999999999</v>
      </c>
      <c r="C60" s="1">
        <f t="shared" si="1"/>
        <v>3.7687195450318693E-3</v>
      </c>
      <c r="D60" s="252"/>
    </row>
    <row r="61" spans="1:4" x14ac:dyDescent="0.3">
      <c r="A61" s="2">
        <v>41091</v>
      </c>
      <c r="B61">
        <v>100.47444900000001</v>
      </c>
      <c r="C61" s="1">
        <f t="shared" si="1"/>
        <v>2.2528343857503536E-2</v>
      </c>
      <c r="D61" s="252"/>
    </row>
    <row r="62" spans="1:4" x14ac:dyDescent="0.3">
      <c r="A62" s="2">
        <v>41122</v>
      </c>
      <c r="B62">
        <v>106.418457</v>
      </c>
      <c r="C62" s="3">
        <f t="shared" si="1"/>
        <v>5.9159398823874082E-2</v>
      </c>
      <c r="D62" s="252"/>
    </row>
    <row r="63" spans="1:4" x14ac:dyDescent="0.3">
      <c r="A63" s="2">
        <v>41153</v>
      </c>
      <c r="B63">
        <v>95.924171000000001</v>
      </c>
      <c r="C63" s="4">
        <f t="shared" si="1"/>
        <v>-9.8613401244861149E-2</v>
      </c>
      <c r="D63" s="252" t="s">
        <v>47</v>
      </c>
    </row>
    <row r="64" spans="1:4" x14ac:dyDescent="0.3">
      <c r="A64" s="2">
        <v>41183</v>
      </c>
      <c r="B64">
        <v>102.811043</v>
      </c>
      <c r="C64" s="1">
        <f t="shared" si="1"/>
        <v>7.1794959791729618E-2</v>
      </c>
      <c r="D64" s="252"/>
    </row>
    <row r="65" spans="1:4" x14ac:dyDescent="0.3">
      <c r="A65" s="2">
        <v>41214</v>
      </c>
      <c r="B65">
        <v>110.599762</v>
      </c>
      <c r="C65" s="1">
        <f t="shared" si="1"/>
        <v>7.5757610979590981E-2</v>
      </c>
      <c r="D65" s="252"/>
    </row>
    <row r="66" spans="1:4" x14ac:dyDescent="0.3">
      <c r="A66" s="2">
        <v>41244</v>
      </c>
      <c r="B66">
        <v>114.740883</v>
      </c>
      <c r="C66" s="1">
        <f t="shared" si="1"/>
        <v>3.7442404261231577E-2</v>
      </c>
      <c r="D66" s="252"/>
    </row>
    <row r="67" spans="1:4" x14ac:dyDescent="0.3">
      <c r="A67" s="2">
        <v>41275</v>
      </c>
      <c r="B67">
        <v>114.782265</v>
      </c>
      <c r="C67" s="1">
        <f t="shared" ref="C67:C98" si="2">(B67-B66)/B66</f>
        <v>3.6065610546154417E-4</v>
      </c>
      <c r="D67" s="252"/>
    </row>
    <row r="68" spans="1:4" x14ac:dyDescent="0.3">
      <c r="A68" s="2">
        <v>41306</v>
      </c>
      <c r="B68">
        <v>109.03692599999999</v>
      </c>
      <c r="C68" s="1">
        <f t="shared" si="2"/>
        <v>-5.0054239651047147E-2</v>
      </c>
      <c r="D68" s="252"/>
    </row>
    <row r="69" spans="1:4" x14ac:dyDescent="0.3">
      <c r="A69" s="2">
        <v>41334</v>
      </c>
      <c r="B69">
        <v>110.690247</v>
      </c>
      <c r="C69" s="1">
        <f t="shared" si="2"/>
        <v>1.516294580791837E-2</v>
      </c>
      <c r="D69" s="252"/>
    </row>
    <row r="70" spans="1:4" x14ac:dyDescent="0.3">
      <c r="A70" s="2">
        <v>41365</v>
      </c>
      <c r="B70">
        <v>108.706253</v>
      </c>
      <c r="C70" s="1">
        <f t="shared" si="2"/>
        <v>-1.7923837499432046E-2</v>
      </c>
      <c r="D70" s="252"/>
    </row>
    <row r="71" spans="1:4" x14ac:dyDescent="0.3">
      <c r="A71" s="2">
        <v>41395</v>
      </c>
      <c r="B71">
        <v>114.63707700000001</v>
      </c>
      <c r="C71" s="1">
        <f t="shared" si="2"/>
        <v>5.4558259863855312E-2</v>
      </c>
      <c r="D71" s="252"/>
    </row>
    <row r="72" spans="1:4" x14ac:dyDescent="0.3">
      <c r="A72" s="2">
        <v>41426</v>
      </c>
      <c r="B72">
        <v>104.444351</v>
      </c>
      <c r="C72" s="1">
        <f t="shared" si="2"/>
        <v>-8.8912996272575998E-2</v>
      </c>
      <c r="D72" s="252"/>
    </row>
    <row r="73" spans="1:4" x14ac:dyDescent="0.3">
      <c r="A73" s="2">
        <v>41456</v>
      </c>
      <c r="B73">
        <v>114.63707700000001</v>
      </c>
      <c r="C73" s="1">
        <f t="shared" si="2"/>
        <v>9.7590017099153673E-2</v>
      </c>
      <c r="D73" s="252"/>
    </row>
    <row r="74" spans="1:4" x14ac:dyDescent="0.3">
      <c r="A74" s="2">
        <v>41487</v>
      </c>
      <c r="B74">
        <v>111.19757799999999</v>
      </c>
      <c r="C74" s="3">
        <f t="shared" si="2"/>
        <v>-3.0003373166955505E-2</v>
      </c>
      <c r="D74" s="252"/>
    </row>
    <row r="75" spans="1:4" x14ac:dyDescent="0.3">
      <c r="A75" s="2">
        <v>41518</v>
      </c>
      <c r="B75">
        <v>122.145386</v>
      </c>
      <c r="C75" s="4">
        <f t="shared" si="2"/>
        <v>9.8453655168640547E-2</v>
      </c>
      <c r="D75" s="252" t="s">
        <v>48</v>
      </c>
    </row>
    <row r="76" spans="1:4" x14ac:dyDescent="0.3">
      <c r="A76" s="2">
        <v>41548</v>
      </c>
      <c r="B76">
        <v>118.957497</v>
      </c>
      <c r="C76" s="1">
        <f t="shared" si="2"/>
        <v>-2.6099135664444977E-2</v>
      </c>
      <c r="D76" s="252"/>
    </row>
    <row r="77" spans="1:4" x14ac:dyDescent="0.3">
      <c r="A77" s="2">
        <v>41579</v>
      </c>
      <c r="B77">
        <v>116.398819</v>
      </c>
      <c r="C77" s="1">
        <f t="shared" si="2"/>
        <v>-2.1509178189921065E-2</v>
      </c>
      <c r="D77" s="252"/>
    </row>
    <row r="78" spans="1:4" x14ac:dyDescent="0.3">
      <c r="A78" s="2">
        <v>41609</v>
      </c>
      <c r="B78">
        <v>112.189972</v>
      </c>
      <c r="C78" s="1">
        <f t="shared" si="2"/>
        <v>-3.6158846250837012E-2</v>
      </c>
      <c r="D78" s="252"/>
    </row>
    <row r="79" spans="1:4" x14ac:dyDescent="0.3">
      <c r="A79" s="2">
        <v>41640</v>
      </c>
      <c r="B79">
        <v>111.809219</v>
      </c>
      <c r="C79" s="1">
        <f t="shared" si="2"/>
        <v>-3.3938238258941589E-3</v>
      </c>
      <c r="D79" s="252"/>
    </row>
    <row r="80" spans="1:4" x14ac:dyDescent="0.3">
      <c r="A80" s="2">
        <v>41671</v>
      </c>
      <c r="B80">
        <v>114.093613</v>
      </c>
      <c r="C80" s="1">
        <f t="shared" si="2"/>
        <v>2.0431177504245029E-2</v>
      </c>
      <c r="D80" s="252"/>
    </row>
    <row r="81" spans="1:4" x14ac:dyDescent="0.3">
      <c r="A81" s="2">
        <v>41699</v>
      </c>
      <c r="B81">
        <v>111.64001500000001</v>
      </c>
      <c r="C81" s="1">
        <f t="shared" si="2"/>
        <v>-2.1505130177620017E-2</v>
      </c>
      <c r="D81" s="252"/>
    </row>
    <row r="82" spans="1:4" x14ac:dyDescent="0.3">
      <c r="A82" s="2">
        <v>41730</v>
      </c>
      <c r="B82">
        <v>119.931572</v>
      </c>
      <c r="C82" s="1">
        <f t="shared" si="2"/>
        <v>7.4270475510057901E-2</v>
      </c>
      <c r="D82" s="252"/>
    </row>
    <row r="83" spans="1:4" x14ac:dyDescent="0.3">
      <c r="A83" s="2">
        <v>41760</v>
      </c>
      <c r="B83">
        <v>125.169403</v>
      </c>
      <c r="C83" s="1">
        <f t="shared" si="2"/>
        <v>4.367349574972635E-2</v>
      </c>
      <c r="D83" s="252"/>
    </row>
    <row r="84" spans="1:4" x14ac:dyDescent="0.3">
      <c r="A84" s="2">
        <v>41791</v>
      </c>
      <c r="B84">
        <v>120.752655</v>
      </c>
      <c r="C84" s="1">
        <f t="shared" si="2"/>
        <v>-3.5286163344567509E-2</v>
      </c>
      <c r="D84" s="252"/>
    </row>
    <row r="85" spans="1:4" x14ac:dyDescent="0.3">
      <c r="A85" s="2">
        <v>41821</v>
      </c>
      <c r="B85">
        <v>110.28971900000001</v>
      </c>
      <c r="C85" s="1">
        <f t="shared" si="2"/>
        <v>-8.6647668326630164E-2</v>
      </c>
      <c r="D85" s="252"/>
    </row>
    <row r="86" spans="1:4" x14ac:dyDescent="0.3">
      <c r="A86" s="2">
        <v>41852</v>
      </c>
      <c r="B86">
        <v>113.24850499999999</v>
      </c>
      <c r="C86" s="3">
        <f t="shared" si="2"/>
        <v>2.682739630518044E-2</v>
      </c>
      <c r="D86" s="252"/>
    </row>
    <row r="87" spans="1:4" x14ac:dyDescent="0.3">
      <c r="A87" s="2">
        <v>41883</v>
      </c>
      <c r="B87">
        <v>110.37545799999999</v>
      </c>
      <c r="C87" s="4">
        <f t="shared" si="2"/>
        <v>-2.5369403331196291E-2</v>
      </c>
      <c r="D87" s="252" t="s">
        <v>49</v>
      </c>
    </row>
    <row r="88" spans="1:4" x14ac:dyDescent="0.3">
      <c r="A88" s="2">
        <v>41913</v>
      </c>
      <c r="B88">
        <v>116.078644</v>
      </c>
      <c r="C88" s="1">
        <f t="shared" si="2"/>
        <v>5.1670779930081942E-2</v>
      </c>
      <c r="D88" s="252"/>
    </row>
    <row r="89" spans="1:4" x14ac:dyDescent="0.3">
      <c r="A89" s="2">
        <v>41944</v>
      </c>
      <c r="B89">
        <v>123.92583500000001</v>
      </c>
      <c r="C89" s="1">
        <f t="shared" si="2"/>
        <v>6.7602366202692804E-2</v>
      </c>
      <c r="D89" s="252"/>
    </row>
    <row r="90" spans="1:4" x14ac:dyDescent="0.3">
      <c r="A90" s="2">
        <v>41974</v>
      </c>
      <c r="B90">
        <v>113.420013</v>
      </c>
      <c r="C90" s="1">
        <f t="shared" si="2"/>
        <v>-8.4775075350511125E-2</v>
      </c>
      <c r="D90" s="252"/>
    </row>
    <row r="91" spans="1:4" x14ac:dyDescent="0.3">
      <c r="A91" s="2">
        <v>42005</v>
      </c>
      <c r="B91">
        <v>124.14778099999999</v>
      </c>
      <c r="C91" s="1">
        <f t="shared" si="2"/>
        <v>9.4584436346343906E-2</v>
      </c>
      <c r="D91" s="252"/>
    </row>
    <row r="92" spans="1:4" x14ac:dyDescent="0.3">
      <c r="A92" s="2">
        <v>42036</v>
      </c>
      <c r="B92">
        <v>141.79669200000001</v>
      </c>
      <c r="C92" s="1">
        <f t="shared" si="2"/>
        <v>0.14216050305401765</v>
      </c>
      <c r="D92" s="252"/>
    </row>
    <row r="93" spans="1:4" x14ac:dyDescent="0.3">
      <c r="A93" s="2">
        <v>42064</v>
      </c>
      <c r="B93">
        <v>142.012924</v>
      </c>
      <c r="C93" s="1">
        <f t="shared" si="2"/>
        <v>1.5249438964344167E-3</v>
      </c>
      <c r="D93" s="252"/>
    </row>
    <row r="94" spans="1:4" x14ac:dyDescent="0.3">
      <c r="A94" s="2">
        <v>42095</v>
      </c>
      <c r="B94">
        <v>135.48114000000001</v>
      </c>
      <c r="C94" s="1">
        <f t="shared" si="2"/>
        <v>-4.5994292744792636E-2</v>
      </c>
      <c r="D94" s="252"/>
    </row>
    <row r="95" spans="1:4" x14ac:dyDescent="0.3">
      <c r="A95" s="2">
        <v>42125</v>
      </c>
      <c r="B95">
        <v>141.96038799999999</v>
      </c>
      <c r="C95" s="1">
        <f t="shared" si="2"/>
        <v>4.7823984947277409E-2</v>
      </c>
      <c r="D95" s="252"/>
    </row>
    <row r="96" spans="1:4" x14ac:dyDescent="0.3">
      <c r="A96" s="2">
        <v>42156</v>
      </c>
      <c r="B96">
        <v>137.582932</v>
      </c>
      <c r="C96" s="1">
        <f t="shared" si="2"/>
        <v>-3.0835756802806112E-2</v>
      </c>
      <c r="D96" s="252"/>
    </row>
    <row r="97" spans="1:4" x14ac:dyDescent="0.3">
      <c r="A97" s="2">
        <v>42186</v>
      </c>
      <c r="B97">
        <v>149.44577000000001</v>
      </c>
      <c r="C97" s="1">
        <f t="shared" si="2"/>
        <v>8.6223180648599712E-2</v>
      </c>
      <c r="D97" s="252"/>
    </row>
    <row r="98" spans="1:4" x14ac:dyDescent="0.3">
      <c r="A98" s="2">
        <v>42217</v>
      </c>
      <c r="B98">
        <v>130.141266</v>
      </c>
      <c r="C98" s="3">
        <f t="shared" si="2"/>
        <v>-0.1291739739438594</v>
      </c>
      <c r="D98" s="252"/>
    </row>
    <row r="99" spans="1:4" x14ac:dyDescent="0.3">
      <c r="A99" s="2">
        <v>42248</v>
      </c>
      <c r="B99">
        <v>133.24923699999999</v>
      </c>
      <c r="C99" s="4">
        <f t="shared" ref="C99:C130" si="3">(B99-B98)/B98</f>
        <v>2.3881518103565952E-2</v>
      </c>
      <c r="D99" s="252" t="s">
        <v>50</v>
      </c>
    </row>
    <row r="100" spans="1:4" x14ac:dyDescent="0.3">
      <c r="A100" s="2">
        <v>42278</v>
      </c>
      <c r="B100">
        <v>148.482742</v>
      </c>
      <c r="C100" s="1">
        <f t="shared" si="3"/>
        <v>0.11432339383676927</v>
      </c>
      <c r="D100" s="252"/>
    </row>
    <row r="101" spans="1:4" x14ac:dyDescent="0.3">
      <c r="A101" s="2">
        <v>42309</v>
      </c>
      <c r="B101">
        <v>138.983734</v>
      </c>
      <c r="C101" s="1">
        <f t="shared" si="3"/>
        <v>-6.3973818586943954E-2</v>
      </c>
      <c r="D101" s="252"/>
    </row>
    <row r="102" spans="1:4" x14ac:dyDescent="0.3">
      <c r="A102" s="2">
        <v>42339</v>
      </c>
      <c r="B102">
        <v>126.8582</v>
      </c>
      <c r="C102" s="1">
        <f t="shared" si="3"/>
        <v>-8.7244267016167526E-2</v>
      </c>
      <c r="D102" s="252"/>
    </row>
    <row r="103" spans="1:4" x14ac:dyDescent="0.3">
      <c r="A103" s="2">
        <v>42370</v>
      </c>
      <c r="B103">
        <v>130.86013800000001</v>
      </c>
      <c r="C103" s="1">
        <f t="shared" si="3"/>
        <v>3.154654567067805E-2</v>
      </c>
      <c r="D103" s="252"/>
    </row>
    <row r="104" spans="1:4" x14ac:dyDescent="0.3">
      <c r="A104" s="2">
        <v>42401</v>
      </c>
      <c r="B104">
        <v>135.804901</v>
      </c>
      <c r="C104" s="1">
        <f t="shared" si="3"/>
        <v>3.7786625289971759E-2</v>
      </c>
      <c r="D104" s="252"/>
    </row>
    <row r="105" spans="1:4" x14ac:dyDescent="0.3">
      <c r="A105" s="2">
        <v>42430</v>
      </c>
      <c r="B105">
        <v>132.89102199999999</v>
      </c>
      <c r="C105" s="1">
        <f t="shared" si="3"/>
        <v>-2.1456361136775237E-2</v>
      </c>
      <c r="D105" s="252"/>
    </row>
    <row r="106" spans="1:4" x14ac:dyDescent="0.3">
      <c r="A106" s="2">
        <v>42461</v>
      </c>
      <c r="B106">
        <v>128.12283300000001</v>
      </c>
      <c r="C106" s="1">
        <f t="shared" si="3"/>
        <v>-3.5880444955867515E-2</v>
      </c>
      <c r="D106" s="252"/>
    </row>
    <row r="107" spans="1:4" x14ac:dyDescent="0.3">
      <c r="A107" s="2">
        <v>42491</v>
      </c>
      <c r="B107">
        <v>129.06062299999999</v>
      </c>
      <c r="C107" s="1">
        <f t="shared" si="3"/>
        <v>7.3194603806487658E-3</v>
      </c>
      <c r="D107" s="252"/>
    </row>
    <row r="108" spans="1:4" x14ac:dyDescent="0.3">
      <c r="A108" s="2">
        <v>42522</v>
      </c>
      <c r="B108">
        <v>121.84826700000001</v>
      </c>
      <c r="C108" s="1">
        <f t="shared" si="3"/>
        <v>-5.5883474233655188E-2</v>
      </c>
      <c r="D108" s="252"/>
    </row>
    <row r="109" spans="1:4" x14ac:dyDescent="0.3">
      <c r="A109" s="2">
        <v>42552</v>
      </c>
      <c r="B109">
        <v>137.43765300000001</v>
      </c>
      <c r="C109" s="1">
        <f t="shared" si="3"/>
        <v>0.12794097432670096</v>
      </c>
      <c r="D109" s="252"/>
    </row>
    <row r="110" spans="1:4" x14ac:dyDescent="0.3">
      <c r="A110" s="2">
        <v>42583</v>
      </c>
      <c r="B110">
        <v>135.91456600000001</v>
      </c>
      <c r="C110" s="3">
        <f t="shared" si="3"/>
        <v>-1.1082021314784848E-2</v>
      </c>
      <c r="D110" s="252"/>
    </row>
    <row r="111" spans="1:4" x14ac:dyDescent="0.3">
      <c r="A111" s="2">
        <v>42614</v>
      </c>
      <c r="B111">
        <v>136.00415000000001</v>
      </c>
      <c r="C111" s="4">
        <f t="shared" si="3"/>
        <v>6.5911993568078719E-4</v>
      </c>
      <c r="D111" s="252" t="s">
        <v>51</v>
      </c>
    </row>
    <row r="112" spans="1:4" x14ac:dyDescent="0.3">
      <c r="A112" s="2">
        <v>42644</v>
      </c>
      <c r="B112">
        <v>148.32341</v>
      </c>
      <c r="C112" s="1">
        <f t="shared" si="3"/>
        <v>9.0580030094669792E-2</v>
      </c>
      <c r="D112" s="252"/>
    </row>
    <row r="113" spans="1:4" x14ac:dyDescent="0.3">
      <c r="A113" s="2">
        <v>42675</v>
      </c>
      <c r="B113">
        <v>153.83345</v>
      </c>
      <c r="C113" s="1">
        <f t="shared" si="3"/>
        <v>3.7148822293122871E-2</v>
      </c>
      <c r="D113" s="252"/>
    </row>
    <row r="114" spans="1:4" x14ac:dyDescent="0.3">
      <c r="A114" s="2">
        <v>42705</v>
      </c>
      <c r="B114">
        <v>163.89395099999999</v>
      </c>
      <c r="C114" s="1">
        <f t="shared" si="3"/>
        <v>6.53986567940847E-2</v>
      </c>
      <c r="D114" s="252"/>
    </row>
    <row r="115" spans="1:4" x14ac:dyDescent="0.3">
      <c r="A115" s="2">
        <v>42736</v>
      </c>
      <c r="B115">
        <v>168.59213299999999</v>
      </c>
      <c r="C115" s="1">
        <f t="shared" si="3"/>
        <v>2.8665987800855462E-2</v>
      </c>
      <c r="D115" s="252"/>
    </row>
    <row r="116" spans="1:4" x14ac:dyDescent="0.3">
      <c r="A116" s="2">
        <v>42767</v>
      </c>
      <c r="B116">
        <v>171.16708399999999</v>
      </c>
      <c r="C116" s="1">
        <f t="shared" si="3"/>
        <v>1.5273257145397163E-2</v>
      </c>
      <c r="D116" s="252"/>
    </row>
    <row r="117" spans="1:4" x14ac:dyDescent="0.3">
      <c r="A117" s="2">
        <v>42795</v>
      </c>
      <c r="B117">
        <v>185.984375</v>
      </c>
      <c r="C117" s="1">
        <f t="shared" si="3"/>
        <v>8.6566240738201822E-2</v>
      </c>
      <c r="D117" s="252"/>
    </row>
    <row r="118" spans="1:4" x14ac:dyDescent="0.3">
      <c r="A118" s="2">
        <v>42826</v>
      </c>
      <c r="B118">
        <v>204.64155600000001</v>
      </c>
      <c r="C118" s="1">
        <f t="shared" si="3"/>
        <v>0.10031585180206676</v>
      </c>
      <c r="D118" s="252"/>
    </row>
    <row r="119" spans="1:4" x14ac:dyDescent="0.3">
      <c r="A119" s="2">
        <v>42856</v>
      </c>
      <c r="B119">
        <v>207.844482</v>
      </c>
      <c r="C119" s="1">
        <f t="shared" si="3"/>
        <v>1.5651395848456071E-2</v>
      </c>
      <c r="D119" s="252"/>
    </row>
    <row r="120" spans="1:4" x14ac:dyDescent="0.3">
      <c r="A120" s="2">
        <v>42887</v>
      </c>
      <c r="B120">
        <v>199.74667400000001</v>
      </c>
      <c r="C120" s="1">
        <f t="shared" si="3"/>
        <v>-3.8960899621092594E-2</v>
      </c>
      <c r="D120" s="252"/>
    </row>
    <row r="121" spans="1:4" x14ac:dyDescent="0.3">
      <c r="A121" s="2">
        <v>42917</v>
      </c>
      <c r="B121">
        <v>194.622589</v>
      </c>
      <c r="C121" s="1">
        <f t="shared" si="3"/>
        <v>-2.5652917755216328E-2</v>
      </c>
      <c r="D121" s="252"/>
    </row>
    <row r="122" spans="1:4" x14ac:dyDescent="0.3">
      <c r="A122" s="2">
        <v>42948</v>
      </c>
      <c r="B122">
        <v>201.53093000000001</v>
      </c>
      <c r="C122" s="3">
        <f t="shared" si="3"/>
        <v>3.5496090333070267E-2</v>
      </c>
      <c r="D122" s="252"/>
    </row>
    <row r="123" spans="1:4" x14ac:dyDescent="0.3">
      <c r="A123" s="2">
        <v>42979</v>
      </c>
      <c r="B123">
        <v>213.60907</v>
      </c>
      <c r="C123" s="4">
        <f t="shared" si="3"/>
        <v>5.9931941960472218E-2</v>
      </c>
      <c r="D123" s="252" t="s">
        <v>52</v>
      </c>
    </row>
    <row r="124" spans="1:4" x14ac:dyDescent="0.3">
      <c r="A124" s="2">
        <v>43009</v>
      </c>
      <c r="B124">
        <v>234.33406099999999</v>
      </c>
      <c r="C124" s="1">
        <f t="shared" si="3"/>
        <v>9.7022991579898687E-2</v>
      </c>
      <c r="D124" s="252"/>
    </row>
    <row r="125" spans="1:4" x14ac:dyDescent="0.3">
      <c r="A125" s="2">
        <v>43040</v>
      </c>
      <c r="B125">
        <v>223.71989400000001</v>
      </c>
      <c r="C125" s="1">
        <f t="shared" si="3"/>
        <v>-4.5295024354141934E-2</v>
      </c>
      <c r="D125" s="252"/>
    </row>
    <row r="126" spans="1:4" x14ac:dyDescent="0.3">
      <c r="A126" s="2">
        <v>43070</v>
      </c>
      <c r="B126">
        <v>224.543396</v>
      </c>
      <c r="C126" s="1">
        <f t="shared" si="3"/>
        <v>3.6809511450957089E-3</v>
      </c>
      <c r="D126" s="252"/>
    </row>
    <row r="127" spans="1:4" x14ac:dyDescent="0.3">
      <c r="A127" s="2">
        <v>43101</v>
      </c>
      <c r="B127">
        <v>232.638733</v>
      </c>
      <c r="C127" s="1">
        <f t="shared" si="3"/>
        <v>3.6052438611910903E-2</v>
      </c>
      <c r="D127" s="252"/>
    </row>
    <row r="128" spans="1:4" x14ac:dyDescent="0.3">
      <c r="A128" s="2">
        <v>43132</v>
      </c>
      <c r="B128">
        <v>227.02079800000001</v>
      </c>
      <c r="C128" s="1">
        <f t="shared" si="3"/>
        <v>-2.4148751704214228E-2</v>
      </c>
      <c r="D128" s="252"/>
    </row>
    <row r="129" spans="1:4" x14ac:dyDescent="0.3">
      <c r="A129" s="2">
        <v>43160</v>
      </c>
      <c r="B129">
        <v>230.428406</v>
      </c>
      <c r="C129" s="1">
        <f t="shared" si="3"/>
        <v>1.5010113742970729E-2</v>
      </c>
      <c r="D129" s="252"/>
    </row>
    <row r="130" spans="1:4" x14ac:dyDescent="0.3">
      <c r="A130" s="2">
        <v>43191</v>
      </c>
      <c r="B130">
        <v>266.43862899999999</v>
      </c>
      <c r="C130" s="1">
        <f t="shared" si="3"/>
        <v>0.15627510351306254</v>
      </c>
      <c r="D130" s="252"/>
    </row>
    <row r="131" spans="1:4" x14ac:dyDescent="0.3">
      <c r="A131" s="2">
        <v>43221</v>
      </c>
      <c r="B131">
        <v>276.90649400000001</v>
      </c>
      <c r="C131" s="1">
        <f t="shared" ref="C131:C162" si="4">(B131-B130)/B130</f>
        <v>3.9288090616920332E-2</v>
      </c>
      <c r="D131" s="252"/>
    </row>
    <row r="132" spans="1:4" x14ac:dyDescent="0.3">
      <c r="A132" s="2">
        <v>43252</v>
      </c>
      <c r="B132">
        <v>265.86007699999999</v>
      </c>
      <c r="C132" s="1">
        <f t="shared" si="4"/>
        <v>-3.9892228024092563E-2</v>
      </c>
      <c r="D132" s="252"/>
    </row>
    <row r="133" spans="1:4" x14ac:dyDescent="0.3">
      <c r="A133" s="2">
        <v>43282</v>
      </c>
      <c r="B133">
        <v>278.58444200000002</v>
      </c>
      <c r="C133" s="1">
        <f t="shared" si="4"/>
        <v>4.7861134863058187E-2</v>
      </c>
      <c r="D133" s="252"/>
    </row>
    <row r="134" spans="1:4" x14ac:dyDescent="0.3">
      <c r="A134" s="2">
        <v>43313</v>
      </c>
      <c r="B134">
        <v>281.66067500000003</v>
      </c>
      <c r="C134" s="3">
        <f t="shared" si="4"/>
        <v>1.1042371849322446E-2</v>
      </c>
      <c r="D134" s="252"/>
    </row>
    <row r="135" spans="1:4" x14ac:dyDescent="0.3">
      <c r="A135" s="2">
        <v>43344</v>
      </c>
      <c r="B135">
        <v>283.94448899999998</v>
      </c>
      <c r="C135" s="4">
        <f t="shared" si="4"/>
        <v>8.1083878677772458E-3</v>
      </c>
      <c r="D135" s="252" t="s">
        <v>53</v>
      </c>
    </row>
    <row r="136" spans="1:4" x14ac:dyDescent="0.3">
      <c r="A136" s="2">
        <v>43374</v>
      </c>
      <c r="B136">
        <v>250.57217399999999</v>
      </c>
      <c r="C136" s="1">
        <f t="shared" si="4"/>
        <v>-0.11753112419096814</v>
      </c>
      <c r="D136" s="252"/>
    </row>
    <row r="137" spans="1:4" x14ac:dyDescent="0.3">
      <c r="A137" s="2">
        <v>43405</v>
      </c>
      <c r="B137">
        <v>235.424103</v>
      </c>
      <c r="C137" s="1">
        <f t="shared" si="4"/>
        <v>-6.0453923347450339E-2</v>
      </c>
      <c r="D137" s="252"/>
    </row>
    <row r="138" spans="1:4" x14ac:dyDescent="0.3">
      <c r="A138" s="2">
        <v>43435</v>
      </c>
      <c r="B138">
        <v>240.69101000000001</v>
      </c>
      <c r="C138" s="1">
        <f t="shared" si="4"/>
        <v>2.237199561507941E-2</v>
      </c>
      <c r="D138" s="252"/>
    </row>
    <row r="139" spans="1:4" x14ac:dyDescent="0.3">
      <c r="A139" s="2">
        <v>43466</v>
      </c>
      <c r="B139">
        <v>262.760895</v>
      </c>
      <c r="C139" s="1">
        <f t="shared" si="4"/>
        <v>9.1693848474024842E-2</v>
      </c>
      <c r="D139" s="252"/>
    </row>
    <row r="140" spans="1:4" x14ac:dyDescent="0.3">
      <c r="A140" s="2">
        <v>43497</v>
      </c>
      <c r="B140">
        <v>283.65960699999999</v>
      </c>
      <c r="C140" s="1">
        <f t="shared" si="4"/>
        <v>7.9535092160498186E-2</v>
      </c>
      <c r="D140" s="252"/>
    </row>
    <row r="141" spans="1:4" x14ac:dyDescent="0.3">
      <c r="A141" s="2">
        <v>43525</v>
      </c>
      <c r="B141">
        <v>307.98675500000002</v>
      </c>
      <c r="C141" s="1">
        <f t="shared" si="4"/>
        <v>8.5761763041574068E-2</v>
      </c>
      <c r="D141" s="252"/>
    </row>
    <row r="142" spans="1:4" x14ac:dyDescent="0.3">
      <c r="A142" s="2">
        <v>43556</v>
      </c>
      <c r="B142">
        <v>327.85232500000001</v>
      </c>
      <c r="C142" s="1">
        <f t="shared" si="4"/>
        <v>6.4501377664763507E-2</v>
      </c>
      <c r="D142" s="252"/>
    </row>
    <row r="143" spans="1:4" x14ac:dyDescent="0.3">
      <c r="A143" s="2">
        <v>43586</v>
      </c>
      <c r="B143">
        <v>321.703644</v>
      </c>
      <c r="C143" s="1">
        <f t="shared" si="4"/>
        <v>-1.8754422436992053E-2</v>
      </c>
      <c r="D143" s="252"/>
    </row>
    <row r="144" spans="1:4" x14ac:dyDescent="0.3">
      <c r="A144" s="2">
        <v>43617</v>
      </c>
      <c r="B144">
        <v>355.62213100000002</v>
      </c>
      <c r="C144" s="1">
        <f t="shared" si="4"/>
        <v>0.10543395336858549</v>
      </c>
      <c r="D144" s="252"/>
    </row>
    <row r="145" spans="1:4" x14ac:dyDescent="0.3">
      <c r="A145" s="2">
        <v>43647</v>
      </c>
      <c r="B145">
        <v>356.57223499999998</v>
      </c>
      <c r="C145" s="1">
        <f t="shared" si="4"/>
        <v>2.6716672478405271E-3</v>
      </c>
      <c r="D145" s="252"/>
    </row>
    <row r="146" spans="1:4" x14ac:dyDescent="0.3">
      <c r="A146" s="2">
        <v>43678</v>
      </c>
      <c r="B146">
        <v>344.31594799999999</v>
      </c>
      <c r="C146" s="3">
        <f t="shared" si="4"/>
        <v>-3.4372522022080569E-2</v>
      </c>
      <c r="D146" s="252"/>
    </row>
    <row r="147" spans="1:4" x14ac:dyDescent="0.3">
      <c r="A147" s="2">
        <v>43709</v>
      </c>
      <c r="B147">
        <v>346.45370500000001</v>
      </c>
      <c r="C147" s="4">
        <f t="shared" si="4"/>
        <v>6.2087074746825901E-3</v>
      </c>
      <c r="D147" s="252" t="s">
        <v>54</v>
      </c>
    </row>
    <row r="148" spans="1:4" x14ac:dyDescent="0.3">
      <c r="A148" s="2">
        <v>43739</v>
      </c>
      <c r="B148">
        <v>363.41299400000003</v>
      </c>
      <c r="C148" s="1">
        <f t="shared" si="4"/>
        <v>4.8951097232457108E-2</v>
      </c>
      <c r="D148" s="252"/>
    </row>
    <row r="149" spans="1:4" x14ac:dyDescent="0.3">
      <c r="A149" s="2">
        <v>43770</v>
      </c>
      <c r="B149">
        <v>386.97540300000003</v>
      </c>
      <c r="C149" s="1">
        <f t="shared" si="4"/>
        <v>6.4836451610203016E-2</v>
      </c>
      <c r="D149" s="252"/>
    </row>
    <row r="150" spans="1:4" x14ac:dyDescent="0.3">
      <c r="A150" s="2">
        <v>43800</v>
      </c>
      <c r="B150">
        <v>393.53112800000002</v>
      </c>
      <c r="C150" s="1">
        <f t="shared" si="4"/>
        <v>1.6940934615423075E-2</v>
      </c>
      <c r="D150" s="252"/>
    </row>
    <row r="151" spans="1:4" x14ac:dyDescent="0.3">
      <c r="A151" s="2">
        <v>43831</v>
      </c>
      <c r="B151">
        <v>377.67132600000002</v>
      </c>
      <c r="C151" s="1">
        <f t="shared" si="4"/>
        <v>-4.0301264300495188E-2</v>
      </c>
      <c r="D151" s="252"/>
    </row>
    <row r="152" spans="1:4" x14ac:dyDescent="0.3">
      <c r="A152" s="2">
        <v>43862</v>
      </c>
      <c r="B152">
        <v>354.31173699999999</v>
      </c>
      <c r="C152" s="1">
        <f t="shared" si="4"/>
        <v>-6.1851634984859898E-2</v>
      </c>
      <c r="D152" s="252"/>
    </row>
    <row r="153" spans="1:4" x14ac:dyDescent="0.3">
      <c r="A153" s="2">
        <v>43891</v>
      </c>
      <c r="B153">
        <v>323.35665899999998</v>
      </c>
      <c r="C153" s="1">
        <f t="shared" si="4"/>
        <v>-8.7366786836079374E-2</v>
      </c>
      <c r="D153" s="252"/>
    </row>
    <row r="154" spans="1:4" x14ac:dyDescent="0.3">
      <c r="A154" s="2">
        <v>43922</v>
      </c>
      <c r="B154">
        <v>336.73226899999997</v>
      </c>
      <c r="C154" s="1">
        <f t="shared" si="4"/>
        <v>4.1364881865630594E-2</v>
      </c>
      <c r="D154" s="252"/>
    </row>
    <row r="155" spans="1:4" x14ac:dyDescent="0.3">
      <c r="A155" s="2">
        <v>43952</v>
      </c>
      <c r="B155">
        <v>362.90802000000002</v>
      </c>
      <c r="C155" s="1">
        <f t="shared" si="4"/>
        <v>7.7734608202934208E-2</v>
      </c>
      <c r="D155" s="252"/>
    </row>
    <row r="156" spans="1:4" x14ac:dyDescent="0.3">
      <c r="A156" s="2">
        <v>43983</v>
      </c>
      <c r="B156">
        <v>377.90823399999999</v>
      </c>
      <c r="C156" s="1">
        <f t="shared" si="4"/>
        <v>4.1333376980756641E-2</v>
      </c>
      <c r="D156" s="252"/>
    </row>
    <row r="157" spans="1:4" x14ac:dyDescent="0.3">
      <c r="A157" s="2">
        <v>44013</v>
      </c>
      <c r="B157">
        <v>354.92404199999999</v>
      </c>
      <c r="C157" s="1">
        <f t="shared" si="4"/>
        <v>-6.081950572159274E-2</v>
      </c>
      <c r="D157" s="252"/>
    </row>
    <row r="158" spans="1:4" x14ac:dyDescent="0.3">
      <c r="A158" s="2">
        <v>44044</v>
      </c>
      <c r="B158">
        <v>382.59628300000003</v>
      </c>
      <c r="C158" s="3">
        <f t="shared" si="4"/>
        <v>7.7966656876966495E-2</v>
      </c>
      <c r="D158" s="252"/>
    </row>
    <row r="159" spans="1:4" x14ac:dyDescent="0.3">
      <c r="A159" s="2">
        <v>44075</v>
      </c>
      <c r="B159">
        <v>389.02484099999998</v>
      </c>
      <c r="C159" s="4">
        <f t="shared" si="4"/>
        <v>1.6802458062562912E-2</v>
      </c>
      <c r="D159" s="252" t="s">
        <v>55</v>
      </c>
    </row>
    <row r="160" spans="1:4" x14ac:dyDescent="0.3">
      <c r="A160" s="2">
        <v>44105</v>
      </c>
      <c r="B160">
        <v>391.84951799999999</v>
      </c>
      <c r="C160" s="1">
        <f t="shared" si="4"/>
        <v>7.2609167906581276E-3</v>
      </c>
      <c r="D160" s="252"/>
    </row>
    <row r="161" spans="1:4" x14ac:dyDescent="0.3">
      <c r="A161" s="2">
        <v>44136</v>
      </c>
      <c r="B161">
        <v>470.355774</v>
      </c>
      <c r="C161" s="1">
        <f t="shared" si="4"/>
        <v>0.20034797133526144</v>
      </c>
      <c r="D161" s="252"/>
    </row>
    <row r="162" spans="1:4" x14ac:dyDescent="0.3">
      <c r="A162" s="2">
        <v>44166</v>
      </c>
      <c r="B162">
        <v>497.62844799999999</v>
      </c>
      <c r="C162" s="1">
        <f t="shared" si="4"/>
        <v>5.7983074743757683E-2</v>
      </c>
      <c r="D162" s="252"/>
    </row>
    <row r="163" spans="1:4" x14ac:dyDescent="0.3">
      <c r="A163" s="2">
        <v>44197</v>
      </c>
      <c r="B163">
        <v>487.37429800000001</v>
      </c>
      <c r="C163" s="1">
        <f t="shared" ref="C163:C182" si="5">(B163-B162)/B162</f>
        <v>-2.0606036574500622E-2</v>
      </c>
      <c r="D163" s="252"/>
    </row>
    <row r="164" spans="1:4" x14ac:dyDescent="0.3">
      <c r="A164" s="2">
        <v>44228</v>
      </c>
      <c r="B164">
        <v>513.488831</v>
      </c>
      <c r="C164" s="1">
        <f t="shared" si="5"/>
        <v>5.358208897589424E-2</v>
      </c>
      <c r="D164" s="252"/>
    </row>
    <row r="165" spans="1:4" x14ac:dyDescent="0.3">
      <c r="A165" s="2">
        <v>44256</v>
      </c>
      <c r="B165">
        <v>555.64386000000002</v>
      </c>
      <c r="C165" s="1">
        <f t="shared" si="5"/>
        <v>8.2095318252404237E-2</v>
      </c>
      <c r="D165" s="252"/>
    </row>
    <row r="166" spans="1:4" x14ac:dyDescent="0.3">
      <c r="A166" s="2">
        <v>44287</v>
      </c>
      <c r="B166">
        <v>612.46997099999999</v>
      </c>
      <c r="C166" s="1">
        <f t="shared" si="5"/>
        <v>0.10227074406977153</v>
      </c>
      <c r="D166" s="252"/>
    </row>
    <row r="167" spans="1:4" x14ac:dyDescent="0.3">
      <c r="A167" s="2">
        <v>44317</v>
      </c>
      <c r="B167">
        <v>641.8125</v>
      </c>
      <c r="C167" s="1">
        <f t="shared" si="5"/>
        <v>4.7908518603926808E-2</v>
      </c>
      <c r="D167" s="252"/>
    </row>
    <row r="168" spans="1:4" x14ac:dyDescent="0.3">
      <c r="A168" s="2">
        <v>44348</v>
      </c>
      <c r="B168">
        <v>650.96716300000003</v>
      </c>
      <c r="C168" s="1">
        <f t="shared" si="5"/>
        <v>1.4263765507839171E-2</v>
      </c>
      <c r="D168" s="252"/>
    </row>
    <row r="169" spans="1:4" x14ac:dyDescent="0.3">
      <c r="A169" s="2">
        <v>44378</v>
      </c>
      <c r="B169">
        <v>663.370361</v>
      </c>
      <c r="C169" s="1">
        <f t="shared" si="5"/>
        <v>1.9053492564570378E-2</v>
      </c>
      <c r="D169" s="252"/>
    </row>
    <row r="170" spans="1:4" x14ac:dyDescent="0.3">
      <c r="A170" s="2">
        <v>44409</v>
      </c>
      <c r="B170">
        <v>617.00622599999997</v>
      </c>
      <c r="C170" s="3">
        <f t="shared" si="5"/>
        <v>-6.9891779503244988E-2</v>
      </c>
      <c r="D170" s="252"/>
    </row>
    <row r="171" spans="1:4" x14ac:dyDescent="0.3">
      <c r="A171" s="2">
        <v>44440</v>
      </c>
      <c r="B171">
        <v>610.41094999999996</v>
      </c>
      <c r="C171" s="4">
        <f t="shared" si="5"/>
        <v>-1.0689156319793785E-2</v>
      </c>
      <c r="D171" s="252" t="s">
        <v>56</v>
      </c>
    </row>
    <row r="172" spans="1:4" x14ac:dyDescent="0.3">
      <c r="A172" s="2">
        <v>44470</v>
      </c>
      <c r="B172">
        <v>666.61877400000003</v>
      </c>
      <c r="C172" s="1">
        <f t="shared" si="5"/>
        <v>9.2081939224714235E-2</v>
      </c>
      <c r="D172" s="252"/>
    </row>
    <row r="173" spans="1:4" x14ac:dyDescent="0.3">
      <c r="A173" s="2">
        <v>44501</v>
      </c>
      <c r="B173">
        <v>675.87182600000006</v>
      </c>
      <c r="C173" s="1">
        <f t="shared" si="5"/>
        <v>1.3880575166639434E-2</v>
      </c>
      <c r="D173" s="252"/>
    </row>
    <row r="174" spans="1:4" x14ac:dyDescent="0.3">
      <c r="A174" s="2">
        <v>44531</v>
      </c>
      <c r="B174">
        <v>718.73327600000005</v>
      </c>
      <c r="C174" s="1">
        <f t="shared" si="5"/>
        <v>6.3416536022319697E-2</v>
      </c>
      <c r="D174" s="252"/>
    </row>
    <row r="175" spans="1:4" x14ac:dyDescent="0.3">
      <c r="A175" s="2">
        <v>44562</v>
      </c>
      <c r="B175">
        <v>714.38330099999996</v>
      </c>
      <c r="C175" s="1">
        <f t="shared" si="5"/>
        <v>-6.052279955937487E-3</v>
      </c>
      <c r="D175" s="252"/>
    </row>
    <row r="176" spans="1:4" x14ac:dyDescent="0.3">
      <c r="A176" s="2">
        <v>44593</v>
      </c>
      <c r="B176">
        <v>652.39630099999999</v>
      </c>
      <c r="C176" s="1">
        <f t="shared" si="5"/>
        <v>-8.6769945368585774E-2</v>
      </c>
      <c r="D176" s="252"/>
    </row>
    <row r="177" spans="1:4" x14ac:dyDescent="0.3">
      <c r="A177" s="2">
        <v>44621</v>
      </c>
      <c r="B177">
        <v>642.01568599999996</v>
      </c>
      <c r="C177" s="1">
        <f t="shared" si="5"/>
        <v>-1.591151725429546E-2</v>
      </c>
      <c r="D177" s="252"/>
    </row>
    <row r="178" spans="1:4" x14ac:dyDescent="0.3">
      <c r="A178" s="2">
        <v>44652</v>
      </c>
      <c r="B178">
        <v>612.45562700000005</v>
      </c>
      <c r="C178" s="1">
        <f t="shared" si="5"/>
        <v>-4.6042580648099476E-2</v>
      </c>
      <c r="D178" s="252"/>
    </row>
    <row r="179" spans="1:4" x14ac:dyDescent="0.3">
      <c r="A179" s="2">
        <v>44682</v>
      </c>
      <c r="B179">
        <v>597.20001200000002</v>
      </c>
      <c r="C179" s="1">
        <f t="shared" si="5"/>
        <v>-2.4908931075916189E-2</v>
      </c>
      <c r="D179" s="252"/>
    </row>
    <row r="180" spans="1:4" x14ac:dyDescent="0.3">
      <c r="A180" s="2">
        <v>44713</v>
      </c>
      <c r="B180">
        <v>581.70001200000002</v>
      </c>
      <c r="C180" s="1">
        <f t="shared" si="5"/>
        <v>-2.5954453597700194E-2</v>
      </c>
      <c r="D180" s="252"/>
    </row>
    <row r="181" spans="1:4" x14ac:dyDescent="0.3">
      <c r="A181" s="2">
        <v>44743</v>
      </c>
      <c r="B181">
        <v>675</v>
      </c>
      <c r="C181" s="1">
        <f t="shared" si="5"/>
        <v>0.16039193067783533</v>
      </c>
      <c r="D181" s="252"/>
    </row>
    <row r="182" spans="1:4" x14ac:dyDescent="0.3">
      <c r="A182" s="2">
        <v>44774</v>
      </c>
      <c r="B182">
        <v>647.5</v>
      </c>
      <c r="C182" s="3">
        <f t="shared" si="5"/>
        <v>-4.0740740740740744E-2</v>
      </c>
      <c r="D182" s="252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FCDA-A3EB-4629-BF30-8FEADD0A1D47}">
  <sheetPr>
    <tabColor rgb="FF92D050"/>
  </sheetPr>
  <dimension ref="A1:AT264"/>
  <sheetViews>
    <sheetView tabSelected="1" topLeftCell="A9" zoomScale="70" zoomScaleNormal="70" workbookViewId="0">
      <selection activeCell="H9" sqref="H9"/>
    </sheetView>
  </sheetViews>
  <sheetFormatPr defaultRowHeight="15.6" x14ac:dyDescent="0.3"/>
  <cols>
    <col min="1" max="1" width="18.69921875" customWidth="1"/>
    <col min="2" max="2" width="11.69921875" customWidth="1"/>
    <col min="3" max="3" width="9.5" customWidth="1"/>
    <col min="4" max="5" width="12.69921875" customWidth="1"/>
    <col min="6" max="6" width="11.09765625" customWidth="1"/>
    <col min="7" max="7" width="12" bestFit="1" customWidth="1"/>
    <col min="8" max="8" width="11.09765625" customWidth="1"/>
    <col min="9" max="9" width="10.69921875" customWidth="1"/>
    <col min="10" max="10" width="14.5" customWidth="1"/>
    <col min="11" max="11" width="12.59765625" customWidth="1"/>
    <col min="12" max="12" width="17.5" customWidth="1"/>
    <col min="13" max="13" width="17.69921875" customWidth="1"/>
    <col min="14" max="14" width="12.69921875" customWidth="1"/>
    <col min="15" max="15" width="15.69921875" customWidth="1"/>
    <col min="16" max="16" width="13.8984375" customWidth="1"/>
    <col min="17" max="18" width="13.69921875" customWidth="1"/>
    <col min="19" max="19" width="13.19921875" customWidth="1"/>
    <col min="20" max="20" width="11.69921875" customWidth="1"/>
    <col min="21" max="21" width="16.5" customWidth="1"/>
    <col min="22" max="22" width="12.69921875" customWidth="1"/>
    <col min="23" max="23" width="19.3984375" customWidth="1"/>
    <col min="24" max="24" width="12.19921875" customWidth="1"/>
    <col min="25" max="25" width="18.59765625" customWidth="1"/>
    <col min="26" max="26" width="11.19921875" customWidth="1"/>
    <col min="27" max="27" width="21.59765625" customWidth="1"/>
    <col min="28" max="28" width="10.8984375" customWidth="1"/>
    <col min="29" max="29" width="15.296875" customWidth="1"/>
    <col min="30" max="30" width="19.69921875" customWidth="1"/>
    <col min="31" max="31" width="17.69921875" customWidth="1"/>
    <col min="32" max="32" width="12.5" customWidth="1"/>
    <col min="33" max="33" width="12" bestFit="1" customWidth="1"/>
    <col min="34" max="34" width="14.5" bestFit="1" customWidth="1"/>
    <col min="35" max="35" width="16.19921875" customWidth="1"/>
    <col min="36" max="36" width="11.3984375" customWidth="1"/>
    <col min="37" max="37" width="14.19921875" customWidth="1"/>
    <col min="46" max="46" width="12" bestFit="1" customWidth="1"/>
  </cols>
  <sheetData>
    <row r="1" spans="1:46" ht="18" x14ac:dyDescent="0.35">
      <c r="A1" s="151" t="s">
        <v>57</v>
      </c>
      <c r="B1" s="152"/>
      <c r="C1" s="152"/>
      <c r="D1" s="152"/>
      <c r="E1" s="153"/>
      <c r="F1" s="153"/>
      <c r="G1" s="153"/>
      <c r="H1" s="153"/>
      <c r="I1" s="153"/>
      <c r="J1" s="154"/>
      <c r="K1" s="88"/>
      <c r="L1" s="246" t="s">
        <v>58</v>
      </c>
      <c r="M1" s="247"/>
      <c r="N1" s="247"/>
      <c r="O1" s="247"/>
      <c r="P1" s="149"/>
      <c r="Q1" s="149"/>
      <c r="R1" s="149"/>
      <c r="S1" s="149"/>
      <c r="T1" s="149"/>
      <c r="U1" s="150"/>
      <c r="V1" s="88"/>
      <c r="W1" s="145" t="s">
        <v>147</v>
      </c>
      <c r="X1" s="146"/>
      <c r="Y1" s="146"/>
      <c r="Z1" s="146"/>
      <c r="AA1" s="147"/>
      <c r="AB1" s="147"/>
      <c r="AC1" s="147"/>
      <c r="AD1" s="147"/>
      <c r="AE1" s="147"/>
      <c r="AF1" s="147"/>
      <c r="AG1" s="148"/>
    </row>
    <row r="2" spans="1:46" x14ac:dyDescent="0.3">
      <c r="A2" s="206" t="s">
        <v>3</v>
      </c>
      <c r="B2" s="206" t="s">
        <v>4</v>
      </c>
      <c r="C2" s="206" t="s">
        <v>5</v>
      </c>
      <c r="D2" s="206" t="s">
        <v>6</v>
      </c>
      <c r="E2" s="206" t="s">
        <v>7</v>
      </c>
      <c r="F2" s="206" t="s">
        <v>8</v>
      </c>
      <c r="G2" s="206" t="s">
        <v>9</v>
      </c>
      <c r="H2" s="206" t="s">
        <v>10</v>
      </c>
      <c r="I2" s="206" t="s">
        <v>11</v>
      </c>
      <c r="J2" s="206" t="s">
        <v>12</v>
      </c>
      <c r="K2" s="16"/>
      <c r="L2" s="208" t="s">
        <v>3</v>
      </c>
      <c r="M2" s="208" t="s">
        <v>4</v>
      </c>
      <c r="N2" s="208" t="s">
        <v>5</v>
      </c>
      <c r="O2" s="208" t="s">
        <v>6</v>
      </c>
      <c r="P2" s="208" t="s">
        <v>7</v>
      </c>
      <c r="Q2" s="208" t="s">
        <v>8</v>
      </c>
      <c r="R2" s="208" t="s">
        <v>9</v>
      </c>
      <c r="S2" s="208" t="s">
        <v>10</v>
      </c>
      <c r="T2" s="208" t="s">
        <v>11</v>
      </c>
      <c r="U2" s="208" t="s">
        <v>12</v>
      </c>
      <c r="V2" s="16"/>
      <c r="W2" s="168" t="s">
        <v>3</v>
      </c>
      <c r="X2" s="168" t="s">
        <v>4</v>
      </c>
      <c r="Y2" s="168" t="s">
        <v>5</v>
      </c>
      <c r="Z2" s="168" t="s">
        <v>6</v>
      </c>
      <c r="AA2" s="168" t="s">
        <v>7</v>
      </c>
      <c r="AB2" s="168" t="s">
        <v>8</v>
      </c>
      <c r="AC2" s="168" t="s">
        <v>9</v>
      </c>
      <c r="AD2" s="168" t="s">
        <v>10</v>
      </c>
      <c r="AE2" s="168" t="s">
        <v>11</v>
      </c>
      <c r="AF2" s="168" t="s">
        <v>12</v>
      </c>
      <c r="AG2" s="168" t="s">
        <v>59</v>
      </c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x14ac:dyDescent="0.3">
      <c r="A3" s="207">
        <v>4.4727631580337213E-2</v>
      </c>
      <c r="B3" s="207">
        <v>0</v>
      </c>
      <c r="C3" s="207">
        <v>8.7454432675574435E-3</v>
      </c>
      <c r="D3" s="207">
        <v>0</v>
      </c>
      <c r="E3" s="207">
        <v>0</v>
      </c>
      <c r="F3" s="207">
        <v>0.38912012848767036</v>
      </c>
      <c r="G3" s="207">
        <v>0.29383378031250951</v>
      </c>
      <c r="H3" s="207">
        <v>0</v>
      </c>
      <c r="I3" s="207">
        <v>0.25426404902373112</v>
      </c>
      <c r="J3" s="207">
        <v>9.3089679081985784E-3</v>
      </c>
      <c r="K3" s="16"/>
      <c r="L3" s="209">
        <v>0.10318870440841157</v>
      </c>
      <c r="M3" s="209">
        <v>-0.13056424714301126</v>
      </c>
      <c r="N3" s="209">
        <v>2.3427669577951962E-2</v>
      </c>
      <c r="O3" s="209">
        <v>-1.8510282253652297E-2</v>
      </c>
      <c r="P3" s="209">
        <v>-1.7011670303996266E-3</v>
      </c>
      <c r="Q3" s="209">
        <v>0.39213418110059539</v>
      </c>
      <c r="R3" s="209">
        <v>0.27795341065747237</v>
      </c>
      <c r="S3" s="209">
        <v>-8.2829437415881686E-3</v>
      </c>
      <c r="T3" s="209">
        <v>0.28038800767348432</v>
      </c>
      <c r="U3" s="209">
        <v>8.1966666750735717E-2</v>
      </c>
      <c r="V3" s="16"/>
      <c r="W3" s="166">
        <v>0</v>
      </c>
      <c r="X3" s="166">
        <v>0</v>
      </c>
      <c r="Y3" s="166">
        <v>0</v>
      </c>
      <c r="Z3" s="166">
        <v>0</v>
      </c>
      <c r="AA3" s="166">
        <v>0</v>
      </c>
      <c r="AB3" s="166">
        <v>0</v>
      </c>
      <c r="AC3" s="166">
        <v>0</v>
      </c>
      <c r="AD3" s="166">
        <v>0</v>
      </c>
      <c r="AE3" s="166">
        <v>0</v>
      </c>
      <c r="AF3" s="166">
        <v>0</v>
      </c>
      <c r="AG3" s="166">
        <v>1</v>
      </c>
      <c r="AH3" s="228"/>
    </row>
    <row r="4" spans="1:46" x14ac:dyDescent="0.3">
      <c r="A4" s="206" t="s">
        <v>60</v>
      </c>
      <c r="B4" s="212">
        <f>SUM(A3:J3)</f>
        <v>1.0000000005800043</v>
      </c>
      <c r="C4" s="206" t="s">
        <v>32</v>
      </c>
      <c r="D4" s="213">
        <f>_xlfn.STDEV.S(M85:M264)*SQRT(12)</f>
        <v>0.14760778186589987</v>
      </c>
      <c r="E4" s="206" t="s">
        <v>63</v>
      </c>
      <c r="F4" s="213">
        <f>D4^2</f>
        <v>2.178805726737108E-2</v>
      </c>
      <c r="G4" s="206" t="s">
        <v>31</v>
      </c>
      <c r="H4" s="214">
        <f>AVERAGE(M85:M264)*12</f>
        <v>9.1455473570726892E-2</v>
      </c>
      <c r="I4" s="212"/>
      <c r="J4" s="212"/>
      <c r="K4" s="16"/>
      <c r="L4" s="208" t="s">
        <v>60</v>
      </c>
      <c r="M4" s="209">
        <f>SUM(L3:U3)</f>
        <v>1</v>
      </c>
      <c r="N4" s="208" t="s">
        <v>32</v>
      </c>
      <c r="O4" s="210">
        <f>_xlfn.STDEV.S(U85:U264)*SQRT(12)</f>
        <v>0.14349330738550051</v>
      </c>
      <c r="P4" s="208" t="s">
        <v>63</v>
      </c>
      <c r="Q4" s="210">
        <f>O4^2</f>
        <v>2.0590329264429736E-2</v>
      </c>
      <c r="R4" s="208" t="s">
        <v>31</v>
      </c>
      <c r="S4" s="211">
        <f>AVERAGE(U85:U264)*12</f>
        <v>9.6448244821629392E-2</v>
      </c>
      <c r="T4" s="209"/>
      <c r="U4" s="209"/>
      <c r="V4" s="16"/>
      <c r="W4" s="168" t="s">
        <v>60</v>
      </c>
      <c r="X4" s="166">
        <f>SUM(W3:AG3)</f>
        <v>1</v>
      </c>
      <c r="Y4" s="168" t="s">
        <v>32</v>
      </c>
      <c r="Z4" s="170">
        <f>_xlfn.STDEV.S(AB85:AB264)*SQRT(12)</f>
        <v>4.1428892000045927E-18</v>
      </c>
      <c r="AA4" s="168" t="s">
        <v>63</v>
      </c>
      <c r="AB4" s="170">
        <f>Z4^2</f>
        <v>1.7163530923514693E-35</v>
      </c>
      <c r="AC4" s="168" t="s">
        <v>31</v>
      </c>
      <c r="AD4" s="215">
        <f>AVERAGE(AB85:AB264)*12</f>
        <v>4.7999999999999857E-3</v>
      </c>
      <c r="AE4" s="166"/>
      <c r="AF4" s="166"/>
      <c r="AG4" s="166"/>
      <c r="AH4" s="228"/>
      <c r="AJ4" s="139"/>
      <c r="AK4" s="139"/>
      <c r="AL4" s="139"/>
      <c r="AM4" s="139"/>
      <c r="AN4" s="139"/>
      <c r="AO4" s="139"/>
      <c r="AP4" s="139"/>
      <c r="AQ4" s="139"/>
      <c r="AR4" s="139"/>
      <c r="AS4" s="139"/>
    </row>
    <row r="5" spans="1:46" x14ac:dyDescent="0.3">
      <c r="K5" s="16"/>
      <c r="N5" s="16"/>
      <c r="Q5" s="16"/>
      <c r="S5" s="16"/>
      <c r="V5" s="16"/>
      <c r="Y5" s="16"/>
      <c r="AB5" s="16"/>
      <c r="AD5" s="16"/>
      <c r="AG5" s="136"/>
      <c r="AH5" s="228"/>
    </row>
    <row r="6" spans="1:46" ht="15.6" customHeight="1" x14ac:dyDescent="0.35">
      <c r="A6" s="233" t="s">
        <v>74</v>
      </c>
      <c r="B6" s="234"/>
      <c r="C6" s="234"/>
      <c r="D6" s="234"/>
      <c r="E6" s="45"/>
      <c r="F6" s="45"/>
      <c r="G6" s="45"/>
      <c r="H6" s="45"/>
      <c r="I6" s="45"/>
      <c r="J6" s="46"/>
      <c r="K6" s="16"/>
      <c r="L6" s="233" t="s">
        <v>67</v>
      </c>
      <c r="M6" s="234"/>
      <c r="N6" s="234"/>
      <c r="O6" s="234"/>
      <c r="P6" s="45"/>
      <c r="Q6" s="45"/>
      <c r="R6" s="45"/>
      <c r="S6" s="45"/>
      <c r="T6" s="45"/>
      <c r="U6" s="133"/>
      <c r="V6" s="16"/>
      <c r="W6" s="75" t="s">
        <v>67</v>
      </c>
      <c r="X6" s="76"/>
      <c r="Y6" s="76"/>
      <c r="Z6" s="76"/>
      <c r="AA6" s="45"/>
      <c r="AB6" s="45"/>
      <c r="AC6" s="45"/>
      <c r="AD6" s="45"/>
      <c r="AE6" s="45"/>
      <c r="AF6" s="46"/>
      <c r="AG6" s="143"/>
      <c r="AH6" s="228"/>
      <c r="AJ6" s="139"/>
      <c r="AK6" s="139"/>
      <c r="AL6" s="139"/>
      <c r="AM6" s="139"/>
      <c r="AN6" s="139"/>
      <c r="AO6" s="139"/>
      <c r="AP6" s="139"/>
      <c r="AQ6" s="139"/>
      <c r="AR6" s="139"/>
      <c r="AS6" s="139"/>
    </row>
    <row r="7" spans="1:46" x14ac:dyDescent="0.3">
      <c r="A7" s="114" t="s">
        <v>3</v>
      </c>
      <c r="B7" s="77" t="s">
        <v>4</v>
      </c>
      <c r="C7" s="77" t="s">
        <v>5</v>
      </c>
      <c r="D7" s="77" t="s">
        <v>6</v>
      </c>
      <c r="E7" s="77" t="s">
        <v>7</v>
      </c>
      <c r="F7" s="77" t="s">
        <v>8</v>
      </c>
      <c r="G7" s="77" t="s">
        <v>9</v>
      </c>
      <c r="H7" s="77" t="s">
        <v>10</v>
      </c>
      <c r="I7" s="77" t="s">
        <v>11</v>
      </c>
      <c r="J7" s="115" t="s">
        <v>12</v>
      </c>
      <c r="K7" s="16"/>
      <c r="L7" s="50" t="s">
        <v>3</v>
      </c>
      <c r="M7" s="16" t="s">
        <v>4</v>
      </c>
      <c r="N7" s="16" t="s">
        <v>5</v>
      </c>
      <c r="O7" s="16" t="s">
        <v>6</v>
      </c>
      <c r="P7" s="16" t="s">
        <v>7</v>
      </c>
      <c r="Q7" s="16" t="s">
        <v>8</v>
      </c>
      <c r="R7" s="16" t="s">
        <v>9</v>
      </c>
      <c r="S7" s="16" t="s">
        <v>10</v>
      </c>
      <c r="T7" s="16" t="s">
        <v>11</v>
      </c>
      <c r="U7" s="70" t="s">
        <v>12</v>
      </c>
      <c r="V7" s="16"/>
      <c r="W7" s="50" t="s">
        <v>3</v>
      </c>
      <c r="X7" s="16" t="s">
        <v>4</v>
      </c>
      <c r="Y7" s="16" t="s">
        <v>5</v>
      </c>
      <c r="Z7" s="16" t="s">
        <v>6</v>
      </c>
      <c r="AA7" s="16" t="s">
        <v>7</v>
      </c>
      <c r="AB7" s="16" t="s">
        <v>8</v>
      </c>
      <c r="AC7" s="16" t="s">
        <v>9</v>
      </c>
      <c r="AD7" s="16" t="s">
        <v>10</v>
      </c>
      <c r="AE7" s="16" t="s">
        <v>11</v>
      </c>
      <c r="AF7" s="51" t="s">
        <v>12</v>
      </c>
      <c r="AG7" s="70" t="s">
        <v>59</v>
      </c>
      <c r="AH7" s="228"/>
    </row>
    <row r="8" spans="1:46" x14ac:dyDescent="0.3">
      <c r="A8" s="134">
        <v>0</v>
      </c>
      <c r="B8" s="134">
        <v>0</v>
      </c>
      <c r="C8" s="134">
        <v>2.5846565552253675E-2</v>
      </c>
      <c r="D8" s="134">
        <v>0</v>
      </c>
      <c r="E8" s="134">
        <v>0</v>
      </c>
      <c r="F8" s="134">
        <v>0.24824427453209516</v>
      </c>
      <c r="G8" s="134">
        <v>0.35597042118837879</v>
      </c>
      <c r="H8" s="134">
        <v>0</v>
      </c>
      <c r="I8" s="134">
        <v>0.2609395327470313</v>
      </c>
      <c r="J8" s="135">
        <v>0.10899920598024052</v>
      </c>
      <c r="K8" s="16"/>
      <c r="L8" s="47">
        <v>0.22052471208825819</v>
      </c>
      <c r="M8">
        <v>-2.2875901106591757E-2</v>
      </c>
      <c r="N8">
        <v>-1.1832458540173996E-2</v>
      </c>
      <c r="O8">
        <v>-6.3607652433307807E-2</v>
      </c>
      <c r="P8">
        <v>-5.9780712457738798E-2</v>
      </c>
      <c r="Q8">
        <v>0.6269488126548679</v>
      </c>
      <c r="R8">
        <v>0.19742951761983854</v>
      </c>
      <c r="S8">
        <v>-4.6965035192563988E-2</v>
      </c>
      <c r="T8">
        <v>0.26224930273562824</v>
      </c>
      <c r="U8" s="136">
        <v>-0.10209058536821497</v>
      </c>
      <c r="V8" s="16"/>
      <c r="W8" s="47">
        <v>-5.4932970980826966E-2</v>
      </c>
      <c r="X8" s="47">
        <v>-9.0653468546782454E-2</v>
      </c>
      <c r="Y8" s="47">
        <v>2.6295122418706487E-2</v>
      </c>
      <c r="Z8" s="47">
        <v>2.4730146928888232E-2</v>
      </c>
      <c r="AA8" s="47">
        <v>3.5951620170678968E-2</v>
      </c>
      <c r="AB8" s="47">
        <v>-7.6783006191402797E-2</v>
      </c>
      <c r="AC8" s="47">
        <v>9.8174877569448274E-2</v>
      </c>
      <c r="AD8" s="47">
        <v>2.2738558493202984E-2</v>
      </c>
      <c r="AE8" s="47">
        <v>6.1102187568665013E-2</v>
      </c>
      <c r="AF8" s="47">
        <v>0.13006247716173786</v>
      </c>
      <c r="AG8" s="71">
        <v>0.82331445540768466</v>
      </c>
      <c r="AH8" s="228"/>
      <c r="AJ8" s="139"/>
      <c r="AK8" s="139"/>
      <c r="AL8" s="139"/>
      <c r="AM8" s="139"/>
      <c r="AN8" s="139"/>
      <c r="AO8" s="139"/>
      <c r="AP8" s="139"/>
      <c r="AQ8" s="139"/>
      <c r="AR8" s="139"/>
      <c r="AS8" s="139"/>
    </row>
    <row r="9" spans="1:46" x14ac:dyDescent="0.3">
      <c r="A9" s="54" t="s">
        <v>60</v>
      </c>
      <c r="B9" s="52">
        <f>SUM(A8:J8)</f>
        <v>0.99999999999999944</v>
      </c>
      <c r="C9" s="53" t="s">
        <v>32</v>
      </c>
      <c r="D9" s="63">
        <f>_xlfn.STDEV.S(N85:N264)*SQRT(12)</f>
        <v>0.15004657267519797</v>
      </c>
      <c r="E9" s="53" t="s">
        <v>63</v>
      </c>
      <c r="F9" s="60">
        <f>D9^2</f>
        <v>2.2513973971573467E-2</v>
      </c>
      <c r="G9" s="53" t="s">
        <v>31</v>
      </c>
      <c r="H9" s="62">
        <f>AVERAGE(N85:N264)*12</f>
        <v>0.11145547233382559</v>
      </c>
      <c r="I9" s="52"/>
      <c r="J9" s="49"/>
      <c r="K9" s="16"/>
      <c r="L9" s="54" t="s">
        <v>60</v>
      </c>
      <c r="M9" s="52">
        <f>SUM(L8:U8)</f>
        <v>1.0000000000000013</v>
      </c>
      <c r="N9" s="53" t="s">
        <v>32</v>
      </c>
      <c r="O9" s="59">
        <f>_xlfn.STDEV.S(V85:V269)*SQRT(12)</f>
        <v>0.1534321884133161</v>
      </c>
      <c r="P9" s="53" t="s">
        <v>63</v>
      </c>
      <c r="Q9" s="60">
        <f>O9^2</f>
        <v>2.3541436441299333E-2</v>
      </c>
      <c r="R9" s="53" t="s">
        <v>31</v>
      </c>
      <c r="S9" s="61">
        <f>AVERAGE(V85:V269)*12</f>
        <v>4.999987268374638E-2</v>
      </c>
      <c r="T9" s="52"/>
      <c r="U9" s="137"/>
      <c r="V9" s="16"/>
      <c r="W9" s="54" t="s">
        <v>60</v>
      </c>
      <c r="X9" s="52">
        <f>SUM(W8:AG8)</f>
        <v>1.0000000000000002</v>
      </c>
      <c r="Y9" s="53" t="s">
        <v>32</v>
      </c>
      <c r="Z9" s="59">
        <f>_xlfn.STDEV.S(AC85:AC264)*SQRT(12)</f>
        <v>4.2333696560979468E-2</v>
      </c>
      <c r="AA9" s="53" t="s">
        <v>63</v>
      </c>
      <c r="AB9" s="60">
        <f>Z9^2</f>
        <v>1.7921418645170848E-3</v>
      </c>
      <c r="AC9" s="53" t="s">
        <v>31</v>
      </c>
      <c r="AD9" s="59">
        <f>AVERAGE(AC85:AC264)*(12)</f>
        <v>4.99999992938122E-2</v>
      </c>
      <c r="AE9" s="83"/>
      <c r="AF9" s="84"/>
      <c r="AG9" s="144"/>
      <c r="AH9" s="228"/>
    </row>
    <row r="10" spans="1:46" x14ac:dyDescent="0.3">
      <c r="A10" s="16"/>
      <c r="C10" s="16"/>
      <c r="D10" s="205"/>
      <c r="E10" s="16"/>
      <c r="F10" s="64"/>
      <c r="G10" s="16"/>
      <c r="H10" s="8"/>
      <c r="K10" s="16"/>
      <c r="L10" s="16"/>
      <c r="Q10" s="16"/>
      <c r="V10" s="16"/>
      <c r="W10" s="16"/>
      <c r="AB10" s="16"/>
      <c r="AG10" s="136"/>
      <c r="AH10" s="228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</row>
    <row r="11" spans="1:46" x14ac:dyDescent="0.3">
      <c r="K11" s="16"/>
      <c r="L11" s="16"/>
      <c r="Q11" s="16"/>
      <c r="V11" s="16"/>
      <c r="W11" s="16"/>
      <c r="AB11" s="16"/>
      <c r="AG11" s="136"/>
      <c r="AH11" s="228"/>
    </row>
    <row r="12" spans="1:46" ht="18" x14ac:dyDescent="0.35">
      <c r="A12" s="229" t="s">
        <v>66</v>
      </c>
      <c r="B12" s="230"/>
      <c r="C12" s="230"/>
      <c r="D12" s="230"/>
      <c r="E12" s="68"/>
      <c r="F12" s="68"/>
      <c r="G12" s="68"/>
      <c r="H12" s="68"/>
      <c r="I12" s="68"/>
      <c r="J12" s="69"/>
      <c r="L12" s="233" t="s">
        <v>72</v>
      </c>
      <c r="M12" s="234"/>
      <c r="N12" s="234"/>
      <c r="O12" s="234"/>
      <c r="P12" s="45"/>
      <c r="Q12" s="45"/>
      <c r="R12" s="45"/>
      <c r="S12" s="45"/>
      <c r="T12" s="45"/>
      <c r="U12" s="133"/>
      <c r="W12" s="75" t="s">
        <v>72</v>
      </c>
      <c r="X12" s="76"/>
      <c r="Y12" s="76"/>
      <c r="Z12" s="76"/>
      <c r="AA12" s="45"/>
      <c r="AB12" s="45"/>
      <c r="AC12" s="45"/>
      <c r="AD12" s="45"/>
      <c r="AE12" s="45"/>
      <c r="AF12" s="46"/>
      <c r="AG12" s="143"/>
      <c r="AH12" s="228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</row>
    <row r="13" spans="1:46" x14ac:dyDescent="0.3">
      <c r="A13" s="123" t="s">
        <v>3</v>
      </c>
      <c r="B13" s="123" t="s">
        <v>4</v>
      </c>
      <c r="C13" s="123" t="s">
        <v>5</v>
      </c>
      <c r="D13" s="123" t="s">
        <v>6</v>
      </c>
      <c r="E13" s="123" t="s">
        <v>7</v>
      </c>
      <c r="F13" s="123" t="s">
        <v>8</v>
      </c>
      <c r="G13" s="123" t="s">
        <v>9</v>
      </c>
      <c r="H13" s="123" t="s">
        <v>10</v>
      </c>
      <c r="I13" s="123" t="s">
        <v>11</v>
      </c>
      <c r="J13" s="130" t="s">
        <v>12</v>
      </c>
      <c r="L13" s="50" t="s">
        <v>3</v>
      </c>
      <c r="M13" s="16" t="s">
        <v>4</v>
      </c>
      <c r="N13" s="16" t="s">
        <v>5</v>
      </c>
      <c r="O13" s="16" t="s">
        <v>6</v>
      </c>
      <c r="P13" s="16" t="s">
        <v>7</v>
      </c>
      <c r="Q13" s="16" t="s">
        <v>8</v>
      </c>
      <c r="R13" s="16" t="s">
        <v>9</v>
      </c>
      <c r="S13" s="16" t="s">
        <v>10</v>
      </c>
      <c r="T13" s="16" t="s">
        <v>11</v>
      </c>
      <c r="U13" s="70" t="s">
        <v>12</v>
      </c>
      <c r="W13" s="50" t="s">
        <v>3</v>
      </c>
      <c r="X13" s="16" t="s">
        <v>4</v>
      </c>
      <c r="Y13" s="16" t="s">
        <v>5</v>
      </c>
      <c r="Z13" s="16" t="s">
        <v>6</v>
      </c>
      <c r="AA13" s="16" t="s">
        <v>7</v>
      </c>
      <c r="AB13" s="16" t="s">
        <v>8</v>
      </c>
      <c r="AC13" s="16" t="s">
        <v>9</v>
      </c>
      <c r="AD13" s="16" t="s">
        <v>10</v>
      </c>
      <c r="AE13" s="16" t="s">
        <v>11</v>
      </c>
      <c r="AF13" s="51" t="s">
        <v>12</v>
      </c>
      <c r="AG13" s="70" t="s">
        <v>59</v>
      </c>
    </row>
    <row r="14" spans="1:46" x14ac:dyDescent="0.3">
      <c r="A14" s="124">
        <v>0</v>
      </c>
      <c r="B14" s="124">
        <v>0</v>
      </c>
      <c r="C14" s="124">
        <v>3.5127544123877759E-2</v>
      </c>
      <c r="D14" s="124">
        <v>0</v>
      </c>
      <c r="E14" s="124">
        <v>1.3846889930921475E-2</v>
      </c>
      <c r="F14" s="124">
        <v>7.9452447422005329E-2</v>
      </c>
      <c r="G14" s="124">
        <v>0.41549353687810325</v>
      </c>
      <c r="H14" s="124">
        <v>0</v>
      </c>
      <c r="I14" s="124">
        <v>0.25950833382513444</v>
      </c>
      <c r="J14" s="131">
        <v>0.1965712478199578</v>
      </c>
      <c r="L14" s="47">
        <v>9.4281288632972332E-2</v>
      </c>
      <c r="M14">
        <v>-0.13908584701869509</v>
      </c>
      <c r="N14">
        <v>2.6382837384082161E-2</v>
      </c>
      <c r="O14">
        <v>-1.5218349311816216E-2</v>
      </c>
      <c r="P14">
        <v>2.6626522209306923E-3</v>
      </c>
      <c r="Q14">
        <v>0.37486040482235011</v>
      </c>
      <c r="R14">
        <v>0.28292871691700688</v>
      </c>
      <c r="S14">
        <v>-5.292368780499909E-3</v>
      </c>
      <c r="T14">
        <v>0.28168409080442464</v>
      </c>
      <c r="U14" s="136">
        <v>9.679657432924442E-2</v>
      </c>
      <c r="W14" s="47">
        <v>-0.11557286641162916</v>
      </c>
      <c r="X14" s="47">
        <v>-0.19062824170489889</v>
      </c>
      <c r="Y14" s="47">
        <v>5.54039767223359E-2</v>
      </c>
      <c r="Z14" s="47">
        <v>5.2042547635760099E-2</v>
      </c>
      <c r="AA14" s="47">
        <v>7.5635737156656946E-2</v>
      </c>
      <c r="AB14" s="47">
        <v>-0.16216402750222558</v>
      </c>
      <c r="AC14" s="47">
        <v>0.20724525887902159</v>
      </c>
      <c r="AD14" s="47">
        <v>4.7912986294936809E-2</v>
      </c>
      <c r="AE14" s="47">
        <v>0.12841647207682277</v>
      </c>
      <c r="AF14" s="47">
        <v>0.27376363021361355</v>
      </c>
      <c r="AG14" s="71">
        <v>0.62794452663960654</v>
      </c>
    </row>
    <row r="15" spans="1:46" x14ac:dyDescent="0.3">
      <c r="A15" s="125" t="s">
        <v>60</v>
      </c>
      <c r="B15" s="126">
        <f>SUM(A14:J14)</f>
        <v>1</v>
      </c>
      <c r="C15" s="125" t="s">
        <v>32</v>
      </c>
      <c r="D15" s="127">
        <f>_xlfn.STDEV.S(O85:O264)*SQRT(12)</f>
        <v>0.15802835570862989</v>
      </c>
      <c r="E15" s="125" t="s">
        <v>63</v>
      </c>
      <c r="F15" s="128">
        <f>D15^2</f>
        <v>2.4972961207973255E-2</v>
      </c>
      <c r="G15" s="125" t="s">
        <v>31</v>
      </c>
      <c r="H15" s="129">
        <f>AVERAGE(O85:O264)*12</f>
        <v>0.13145500090508011</v>
      </c>
      <c r="I15" s="126"/>
      <c r="J15" s="132"/>
      <c r="L15" s="54" t="s">
        <v>60</v>
      </c>
      <c r="M15" s="52">
        <f>SUM(L14:U14)</f>
        <v>0.99999999999999989</v>
      </c>
      <c r="N15" s="53" t="s">
        <v>32</v>
      </c>
      <c r="O15" s="59">
        <f>_xlfn.STDEV.S(W85:W264)*SQRT(12)</f>
        <v>0.14355236991319392</v>
      </c>
      <c r="P15" s="53" t="s">
        <v>63</v>
      </c>
      <c r="Q15" s="60">
        <f>O15^2</f>
        <v>2.0607282907694462E-2</v>
      </c>
      <c r="R15" s="53" t="s">
        <v>31</v>
      </c>
      <c r="S15" s="61">
        <f>AVERAGE(W85:W264)*12</f>
        <v>9.9999871492664039E-2</v>
      </c>
      <c r="T15" s="52"/>
      <c r="U15" s="137"/>
      <c r="W15" s="54" t="s">
        <v>60</v>
      </c>
      <c r="X15" s="52">
        <f>SUM(W14:AG14)</f>
        <v>1.0000000000000004</v>
      </c>
      <c r="Y15" s="53" t="s">
        <v>32</v>
      </c>
      <c r="Z15" s="59">
        <f>_xlfn.STDEV.S(AD85:AD264)*SQRT(12)</f>
        <v>8.9162946796569678E-2</v>
      </c>
      <c r="AA15" s="53" t="s">
        <v>63</v>
      </c>
      <c r="AB15" s="60">
        <f>Z15^2</f>
        <v>7.9500310814479159E-3</v>
      </c>
      <c r="AC15" s="53" t="s">
        <v>31</v>
      </c>
      <c r="AD15" s="59">
        <f>AVERAGE(AD85:AD264)*(12)</f>
        <v>9.9999999390693178E-2</v>
      </c>
      <c r="AE15" s="83"/>
      <c r="AF15" s="84"/>
      <c r="AG15" s="144"/>
    </row>
    <row r="16" spans="1:46" x14ac:dyDescent="0.3">
      <c r="A16" s="16"/>
      <c r="C16" s="16"/>
      <c r="D16" s="63"/>
      <c r="E16" s="16"/>
      <c r="F16" s="64"/>
      <c r="G16" s="16"/>
      <c r="H16" s="8"/>
      <c r="AG16" s="136"/>
    </row>
    <row r="17" spans="1:37" x14ac:dyDescent="0.3">
      <c r="AG17" s="136"/>
    </row>
    <row r="18" spans="1:37" ht="18" x14ac:dyDescent="0.35">
      <c r="A18" s="233" t="s">
        <v>80</v>
      </c>
      <c r="B18" s="234"/>
      <c r="C18" s="234"/>
      <c r="D18" s="234"/>
      <c r="E18" s="45"/>
      <c r="F18" s="45"/>
      <c r="G18" s="45"/>
      <c r="H18" s="45"/>
      <c r="I18" s="45"/>
      <c r="J18" s="46"/>
      <c r="L18" s="231" t="s">
        <v>73</v>
      </c>
      <c r="M18" s="232"/>
      <c r="N18" s="232"/>
      <c r="O18" s="232"/>
      <c r="P18" s="45"/>
      <c r="Q18" s="45"/>
      <c r="R18" s="45"/>
      <c r="S18" s="45"/>
      <c r="T18" s="45"/>
      <c r="U18" s="133"/>
      <c r="W18" s="73" t="s">
        <v>73</v>
      </c>
      <c r="X18" s="74"/>
      <c r="Y18" s="74"/>
      <c r="Z18" s="74"/>
      <c r="AA18" s="45"/>
      <c r="AB18" s="45"/>
      <c r="AC18" s="45"/>
      <c r="AD18" s="45"/>
      <c r="AE18" s="45"/>
      <c r="AF18" s="46"/>
      <c r="AG18" s="143"/>
    </row>
    <row r="19" spans="1:37" x14ac:dyDescent="0.3">
      <c r="A19" s="50" t="s">
        <v>3</v>
      </c>
      <c r="B19" s="16" t="s">
        <v>4</v>
      </c>
      <c r="C19" s="16" t="s">
        <v>5</v>
      </c>
      <c r="D19" s="16" t="s">
        <v>6</v>
      </c>
      <c r="E19" s="16" t="s">
        <v>7</v>
      </c>
      <c r="F19" s="16" t="s">
        <v>8</v>
      </c>
      <c r="G19" s="16" t="s">
        <v>9</v>
      </c>
      <c r="H19" s="16" t="s">
        <v>10</v>
      </c>
      <c r="I19" s="16" t="s">
        <v>11</v>
      </c>
      <c r="J19" s="51" t="s">
        <v>12</v>
      </c>
      <c r="L19" s="50" t="s">
        <v>3</v>
      </c>
      <c r="M19" s="16" t="s">
        <v>4</v>
      </c>
      <c r="N19" s="16" t="s">
        <v>5</v>
      </c>
      <c r="O19" s="16" t="s">
        <v>6</v>
      </c>
      <c r="P19" s="16" t="s">
        <v>7</v>
      </c>
      <c r="Q19" s="16" t="s">
        <v>8</v>
      </c>
      <c r="R19" s="16" t="s">
        <v>9</v>
      </c>
      <c r="S19" s="16" t="s">
        <v>10</v>
      </c>
      <c r="T19" s="16" t="s">
        <v>11</v>
      </c>
      <c r="U19" s="70" t="s">
        <v>12</v>
      </c>
      <c r="W19" s="50" t="s">
        <v>3</v>
      </c>
      <c r="X19" s="16" t="s">
        <v>4</v>
      </c>
      <c r="Y19" s="16" t="s">
        <v>5</v>
      </c>
      <c r="Z19" s="16" t="s">
        <v>6</v>
      </c>
      <c r="AA19" s="16" t="s">
        <v>7</v>
      </c>
      <c r="AB19" s="16" t="s">
        <v>8</v>
      </c>
      <c r="AC19" s="16" t="s">
        <v>9</v>
      </c>
      <c r="AD19" s="16" t="s">
        <v>10</v>
      </c>
      <c r="AE19" s="16" t="s">
        <v>11</v>
      </c>
      <c r="AF19" s="51" t="s">
        <v>12</v>
      </c>
      <c r="AG19" s="70" t="s">
        <v>59</v>
      </c>
    </row>
    <row r="20" spans="1:37" x14ac:dyDescent="0.3">
      <c r="A20" s="111">
        <v>0</v>
      </c>
      <c r="B20" s="111">
        <v>0</v>
      </c>
      <c r="C20" s="111">
        <v>1.9484873592106544E-2</v>
      </c>
      <c r="D20" s="111">
        <v>0</v>
      </c>
      <c r="E20" s="111">
        <v>5.1231365478849072E-2</v>
      </c>
      <c r="F20" s="111">
        <v>0</v>
      </c>
      <c r="G20" s="111">
        <v>0.37541535968353018</v>
      </c>
      <c r="H20" s="111">
        <v>0</v>
      </c>
      <c r="I20" s="111">
        <v>0.17969907974967561</v>
      </c>
      <c r="J20" s="113">
        <v>0.37416932149583904</v>
      </c>
      <c r="L20" s="47">
        <v>-0.1580309959946849</v>
      </c>
      <c r="M20">
        <v>-0.37160021649683622</v>
      </c>
      <c r="N20">
        <v>0.10263079347924547</v>
      </c>
      <c r="O20">
        <v>8.1459533195093109E-2</v>
      </c>
      <c r="P20">
        <v>0.12753728156885405</v>
      </c>
      <c r="Q20">
        <v>-0.129533324993197</v>
      </c>
      <c r="R20">
        <v>0.4539758925825777</v>
      </c>
      <c r="S20">
        <v>7.8106421070007037E-2</v>
      </c>
      <c r="T20">
        <v>0.32104227157498988</v>
      </c>
      <c r="U20" s="136">
        <v>0.4944123440139514</v>
      </c>
      <c r="W20" s="47">
        <v>-0.23829947260402368</v>
      </c>
      <c r="X20" s="47">
        <v>-0.39035974888516534</v>
      </c>
      <c r="Y20" s="47">
        <v>0.11322241155838322</v>
      </c>
      <c r="Z20" s="47">
        <v>0.10726213028327329</v>
      </c>
      <c r="AA20" s="47">
        <v>0.15468045064906444</v>
      </c>
      <c r="AB20" s="47">
        <v>-0.33312070025851342</v>
      </c>
      <c r="AC20" s="47">
        <v>0.42497758205668812</v>
      </c>
      <c r="AD20" s="47">
        <v>9.7887375136693724E-2</v>
      </c>
      <c r="AE20" s="47">
        <v>0.26313915398306742</v>
      </c>
      <c r="AF20" s="47">
        <v>0.56253792990618645</v>
      </c>
      <c r="AG20" s="71">
        <v>0.23807288817434596</v>
      </c>
    </row>
    <row r="21" spans="1:37" x14ac:dyDescent="0.3">
      <c r="A21" s="54" t="s">
        <v>60</v>
      </c>
      <c r="B21" s="52">
        <f>SUM(A20:J20)</f>
        <v>1.0000000000000004</v>
      </c>
      <c r="C21" s="53" t="s">
        <v>32</v>
      </c>
      <c r="D21" s="59">
        <f>_xlfn.STDEV.S(P84:P267)*SQRT(12)</f>
        <v>0.17292549374570457</v>
      </c>
      <c r="E21" s="53" t="s">
        <v>63</v>
      </c>
      <c r="F21" s="60">
        <f>D21^2</f>
        <v>2.9903226387195711E-2</v>
      </c>
      <c r="G21" s="53" t="s">
        <v>31</v>
      </c>
      <c r="H21" s="62">
        <f>AVERAGE(P84:P267)*12</f>
        <v>0.15145500032672973</v>
      </c>
      <c r="I21" s="52"/>
      <c r="J21" s="49"/>
      <c r="L21" s="54" t="s">
        <v>60</v>
      </c>
      <c r="M21" s="52">
        <f>SUM(L20:U20)</f>
        <v>1.0000000000000004</v>
      </c>
      <c r="N21" s="53" t="s">
        <v>32</v>
      </c>
      <c r="O21" s="59">
        <f>_xlfn.STDEV.S(X85:X264)*SQRT(12)</f>
        <v>0.18771010146428113</v>
      </c>
      <c r="P21" s="53" t="s">
        <v>63</v>
      </c>
      <c r="Q21" s="60">
        <f>O21^2</f>
        <v>3.5235082191730716E-2</v>
      </c>
      <c r="R21" s="53" t="s">
        <v>31</v>
      </c>
      <c r="S21" s="61">
        <f>AVERAGE(X85:X264)*12</f>
        <v>0.20000000036398224</v>
      </c>
      <c r="T21" s="52"/>
      <c r="U21" s="137"/>
      <c r="W21" s="54" t="s">
        <v>60</v>
      </c>
      <c r="X21" s="52">
        <f>SUM(W20:AG20)</f>
        <v>1</v>
      </c>
      <c r="Y21" s="53" t="s">
        <v>32</v>
      </c>
      <c r="Z21" s="59">
        <f>_xlfn.STDEV.S(AE85:AE264)*SQRT(12)</f>
        <v>0.1828217351841124</v>
      </c>
      <c r="AA21" s="53" t="s">
        <v>63</v>
      </c>
      <c r="AB21" s="60">
        <f>Z21^2</f>
        <v>3.342378685572972E-2</v>
      </c>
      <c r="AC21" s="53" t="s">
        <v>31</v>
      </c>
      <c r="AD21" s="59">
        <f>AVERAGE(AE85:AE264)*(12)</f>
        <v>0.20000011759442887</v>
      </c>
      <c r="AE21" s="83"/>
      <c r="AF21" s="84"/>
      <c r="AG21" s="144"/>
    </row>
    <row r="22" spans="1:37" x14ac:dyDescent="0.3">
      <c r="A22" s="16"/>
      <c r="C22" s="16"/>
      <c r="D22" s="63"/>
      <c r="E22" s="16"/>
      <c r="F22" s="64"/>
      <c r="G22" s="16"/>
      <c r="H22" s="8"/>
      <c r="AG22" s="136"/>
    </row>
    <row r="23" spans="1:37" ht="18" x14ac:dyDescent="0.35">
      <c r="A23" s="233" t="s">
        <v>71</v>
      </c>
      <c r="B23" s="234"/>
      <c r="C23" s="234"/>
      <c r="D23" s="234"/>
      <c r="E23" s="45"/>
      <c r="F23" s="45"/>
      <c r="G23" s="45"/>
      <c r="H23" s="45"/>
      <c r="I23" s="45"/>
      <c r="J23" s="46"/>
      <c r="L23" s="233" t="s">
        <v>75</v>
      </c>
      <c r="M23" s="234"/>
      <c r="N23" s="234"/>
      <c r="O23" s="234"/>
      <c r="P23" s="45"/>
      <c r="Q23" s="45"/>
      <c r="R23" s="45"/>
      <c r="S23" s="45"/>
      <c r="T23" s="45"/>
      <c r="U23" s="133"/>
      <c r="W23" s="75" t="s">
        <v>75</v>
      </c>
      <c r="X23" s="76"/>
      <c r="Y23" s="76"/>
      <c r="Z23" s="76"/>
      <c r="AA23" s="45"/>
      <c r="AB23" s="45"/>
      <c r="AC23" s="45"/>
      <c r="AD23" s="45"/>
      <c r="AE23" s="45"/>
      <c r="AF23" s="46"/>
      <c r="AG23" s="143"/>
    </row>
    <row r="24" spans="1:37" ht="18" x14ac:dyDescent="0.35">
      <c r="A24" s="50" t="s">
        <v>3</v>
      </c>
      <c r="B24" s="16" t="s">
        <v>4</v>
      </c>
      <c r="C24" s="16" t="s">
        <v>5</v>
      </c>
      <c r="D24" s="16" t="s">
        <v>6</v>
      </c>
      <c r="E24" s="16" t="s">
        <v>7</v>
      </c>
      <c r="F24" s="16" t="s">
        <v>8</v>
      </c>
      <c r="G24" s="16" t="s">
        <v>9</v>
      </c>
      <c r="H24" s="16" t="s">
        <v>10</v>
      </c>
      <c r="I24" s="16" t="s">
        <v>11</v>
      </c>
      <c r="J24" s="51" t="s">
        <v>12</v>
      </c>
      <c r="L24" s="50" t="s">
        <v>3</v>
      </c>
      <c r="M24" s="16" t="s">
        <v>4</v>
      </c>
      <c r="N24" s="16" t="s">
        <v>5</v>
      </c>
      <c r="O24" s="16" t="s">
        <v>6</v>
      </c>
      <c r="P24" s="16" t="s">
        <v>7</v>
      </c>
      <c r="Q24" s="16" t="s">
        <v>8</v>
      </c>
      <c r="R24" s="16" t="s">
        <v>9</v>
      </c>
      <c r="S24" s="16" t="s">
        <v>10</v>
      </c>
      <c r="T24" s="16" t="s">
        <v>11</v>
      </c>
      <c r="U24" s="70" t="s">
        <v>12</v>
      </c>
      <c r="W24" s="50" t="s">
        <v>3</v>
      </c>
      <c r="X24" s="16" t="s">
        <v>4</v>
      </c>
      <c r="Y24" s="16" t="s">
        <v>5</v>
      </c>
      <c r="Z24" s="16" t="s">
        <v>6</v>
      </c>
      <c r="AA24" s="16" t="s">
        <v>7</v>
      </c>
      <c r="AB24" s="16" t="s">
        <v>8</v>
      </c>
      <c r="AC24" s="16" t="s">
        <v>9</v>
      </c>
      <c r="AD24" s="16" t="s">
        <v>10</v>
      </c>
      <c r="AE24" s="16" t="s">
        <v>11</v>
      </c>
      <c r="AF24" s="51" t="s">
        <v>12</v>
      </c>
      <c r="AG24" s="70" t="s">
        <v>59</v>
      </c>
      <c r="AI24" s="95"/>
    </row>
    <row r="25" spans="1:37" x14ac:dyDescent="0.3">
      <c r="A25" s="111">
        <v>0</v>
      </c>
      <c r="B25" s="111">
        <v>0</v>
      </c>
      <c r="C25" s="111">
        <v>0</v>
      </c>
      <c r="D25" s="111">
        <v>0</v>
      </c>
      <c r="E25" s="111">
        <v>9.7567212865792313E-2</v>
      </c>
      <c r="F25" s="111">
        <v>0</v>
      </c>
      <c r="G25" s="111">
        <v>0.24084309363947443</v>
      </c>
      <c r="H25" s="111">
        <v>1.5266145325856207E-2</v>
      </c>
      <c r="I25" s="111">
        <v>2.8782349564995247E-2</v>
      </c>
      <c r="J25" s="113">
        <v>0.6175411986038819</v>
      </c>
      <c r="L25" s="47">
        <v>-0.41031925421767607</v>
      </c>
      <c r="M25">
        <v>-0.60450011911104951</v>
      </c>
      <c r="N25">
        <v>0.17898452852650457</v>
      </c>
      <c r="O25">
        <v>0.17887838894887803</v>
      </c>
      <c r="P25">
        <v>0.25233016369860389</v>
      </c>
      <c r="Q25">
        <v>-0.63298981842055491</v>
      </c>
      <c r="R25">
        <v>0.62307150154388002</v>
      </c>
      <c r="S25">
        <v>0.16142922534643542</v>
      </c>
      <c r="T25">
        <v>0.35985773704898172</v>
      </c>
      <c r="U25" s="136">
        <v>0.89325764663599649</v>
      </c>
      <c r="W25" s="47">
        <v>-0.35950300097724586</v>
      </c>
      <c r="X25" s="47">
        <v>-0.59081221359780089</v>
      </c>
      <c r="Y25" s="47">
        <v>0.17105402691145991</v>
      </c>
      <c r="Z25" s="47">
        <v>0.16148456861042285</v>
      </c>
      <c r="AA25" s="47">
        <v>0.23403950722956085</v>
      </c>
      <c r="AB25" s="47">
        <v>-0.50307340211571783</v>
      </c>
      <c r="AC25" s="47">
        <v>0.64330807316681982</v>
      </c>
      <c r="AD25" s="47">
        <v>0.14825143343291708</v>
      </c>
      <c r="AE25" s="47">
        <v>0.39840159002441589</v>
      </c>
      <c r="AF25" s="47">
        <v>0.84997706364259429</v>
      </c>
      <c r="AG25" s="71">
        <v>-0.15312764632742584</v>
      </c>
      <c r="AI25" s="16"/>
      <c r="AJ25" s="8"/>
    </row>
    <row r="26" spans="1:37" x14ac:dyDescent="0.3">
      <c r="A26" s="54" t="s">
        <v>60</v>
      </c>
      <c r="B26" s="52">
        <f>SUM(A25:J25)</f>
        <v>1</v>
      </c>
      <c r="C26" s="53" t="s">
        <v>32</v>
      </c>
      <c r="D26" s="59">
        <f>_xlfn.STDEV.S(Q85:Q264)*SQRT(12)</f>
        <v>0.20281623124700351</v>
      </c>
      <c r="E26" s="53" t="s">
        <v>63</v>
      </c>
      <c r="F26" s="60">
        <f>D26^2</f>
        <v>4.1134423657238003E-2</v>
      </c>
      <c r="G26" s="53" t="s">
        <v>31</v>
      </c>
      <c r="H26" s="62">
        <f>AVERAGE(Q85:Q264)*12</f>
        <v>0.17145500000905503</v>
      </c>
      <c r="I26" s="52"/>
      <c r="J26" s="49"/>
      <c r="L26" s="54" t="s">
        <v>60</v>
      </c>
      <c r="M26" s="52">
        <f>SUM(L25:U25)</f>
        <v>0.99999999999999978</v>
      </c>
      <c r="N26" s="53" t="s">
        <v>32</v>
      </c>
      <c r="O26" s="59">
        <f>_xlfn.STDEV.S(Y85:Y264)*SQRT(12)</f>
        <v>0.2778327463563422</v>
      </c>
      <c r="P26" s="53" t="s">
        <v>63</v>
      </c>
      <c r="Q26" s="60">
        <f>O26^2</f>
        <v>7.7191034947907577E-2</v>
      </c>
      <c r="R26" s="53" t="s">
        <v>31</v>
      </c>
      <c r="S26" s="61">
        <f>AVERAGE(Y85:Y264)*12</f>
        <v>0.29999999900757601</v>
      </c>
      <c r="T26" s="52"/>
      <c r="U26" s="72"/>
      <c r="W26" s="54" t="s">
        <v>60</v>
      </c>
      <c r="X26" s="52">
        <f>SUM(W25:AG25)</f>
        <v>1.0000000000000002</v>
      </c>
      <c r="Y26" s="53" t="s">
        <v>32</v>
      </c>
      <c r="Z26" s="59">
        <f>_xlfn.STDEV.S(AF85:AF264)*SQRT(12)</f>
        <v>0.276480209748171</v>
      </c>
      <c r="AA26" s="53" t="s">
        <v>63</v>
      </c>
      <c r="AB26" s="60">
        <f>Z26^2</f>
        <v>7.6441306382392632E-2</v>
      </c>
      <c r="AC26" s="53" t="s">
        <v>31</v>
      </c>
      <c r="AD26" s="59">
        <f>AVERAGE(AF85:AF286)*(12)</f>
        <v>0.300000107827328</v>
      </c>
      <c r="AE26" s="83"/>
      <c r="AF26" s="86"/>
      <c r="AG26" s="144"/>
      <c r="AJ26" s="16"/>
      <c r="AK26" s="16"/>
    </row>
    <row r="27" spans="1:37" x14ac:dyDescent="0.3">
      <c r="A27" s="16"/>
      <c r="C27" s="16"/>
      <c r="D27" s="63"/>
      <c r="E27" s="16"/>
      <c r="F27" s="64"/>
      <c r="G27" s="16"/>
      <c r="H27" s="8"/>
      <c r="N27" s="16"/>
      <c r="Q27" s="16"/>
      <c r="S27" s="16"/>
      <c r="Y27" s="16"/>
      <c r="AB27" s="16"/>
      <c r="AD27" s="16"/>
      <c r="AG27" s="136"/>
      <c r="AI27" s="16"/>
      <c r="AJ27" s="64"/>
      <c r="AK27" s="64"/>
    </row>
    <row r="28" spans="1:37" ht="18" x14ac:dyDescent="0.35">
      <c r="L28" s="233" t="s">
        <v>81</v>
      </c>
      <c r="M28" s="234"/>
      <c r="N28" s="234"/>
      <c r="O28" s="234"/>
      <c r="P28" s="45"/>
      <c r="Q28" s="45"/>
      <c r="R28" s="45"/>
      <c r="S28" s="45"/>
      <c r="T28" s="68"/>
      <c r="U28" s="69"/>
      <c r="W28" s="75" t="s">
        <v>81</v>
      </c>
      <c r="X28" s="76"/>
      <c r="Y28" s="76"/>
      <c r="Z28" s="76"/>
      <c r="AA28" s="45"/>
      <c r="AB28" s="45"/>
      <c r="AC28" s="45"/>
      <c r="AD28" s="45"/>
      <c r="AE28" s="45"/>
      <c r="AF28" s="46"/>
      <c r="AG28" s="143"/>
      <c r="AI28" s="16"/>
      <c r="AJ28" s="64"/>
      <c r="AK28" s="64"/>
    </row>
    <row r="29" spans="1:37" ht="18" x14ac:dyDescent="0.35">
      <c r="A29" s="231" t="s">
        <v>84</v>
      </c>
      <c r="B29" s="232"/>
      <c r="C29" s="232"/>
      <c r="D29" s="232"/>
      <c r="E29" s="45"/>
      <c r="F29" s="56"/>
      <c r="G29" s="45"/>
      <c r="H29" s="45"/>
      <c r="I29" s="45"/>
      <c r="J29" s="46"/>
      <c r="L29" s="50" t="s">
        <v>3</v>
      </c>
      <c r="M29" s="16" t="s">
        <v>4</v>
      </c>
      <c r="N29" s="16" t="s">
        <v>5</v>
      </c>
      <c r="O29" s="16" t="s">
        <v>6</v>
      </c>
      <c r="P29" s="16" t="s">
        <v>7</v>
      </c>
      <c r="Q29" s="16" t="s">
        <v>8</v>
      </c>
      <c r="R29" s="16" t="s">
        <v>9</v>
      </c>
      <c r="S29" s="16" t="s">
        <v>10</v>
      </c>
      <c r="T29" s="16" t="s">
        <v>11</v>
      </c>
      <c r="U29" s="70" t="s">
        <v>12</v>
      </c>
      <c r="W29" s="50" t="s">
        <v>3</v>
      </c>
      <c r="X29" s="16" t="s">
        <v>4</v>
      </c>
      <c r="Y29" s="16" t="s">
        <v>5</v>
      </c>
      <c r="Z29" s="16" t="s">
        <v>6</v>
      </c>
      <c r="AA29" s="16" t="s">
        <v>7</v>
      </c>
      <c r="AB29" s="16" t="s">
        <v>8</v>
      </c>
      <c r="AC29" s="16" t="s">
        <v>9</v>
      </c>
      <c r="AD29" s="16" t="s">
        <v>10</v>
      </c>
      <c r="AE29" s="16" t="s">
        <v>11</v>
      </c>
      <c r="AF29" s="51" t="s">
        <v>12</v>
      </c>
      <c r="AG29" s="70" t="s">
        <v>59</v>
      </c>
      <c r="AI29" s="16"/>
      <c r="AJ29" s="141"/>
      <c r="AK29" s="141"/>
    </row>
    <row r="30" spans="1:37" x14ac:dyDescent="0.3">
      <c r="A30" s="50" t="s">
        <v>3</v>
      </c>
      <c r="B30" s="16" t="s">
        <v>4</v>
      </c>
      <c r="C30" s="16" t="s">
        <v>5</v>
      </c>
      <c r="D30" s="16" t="s">
        <v>6</v>
      </c>
      <c r="E30" s="16" t="s">
        <v>7</v>
      </c>
      <c r="F30" s="65" t="s">
        <v>8</v>
      </c>
      <c r="G30" s="16" t="s">
        <v>9</v>
      </c>
      <c r="H30" s="16" t="s">
        <v>10</v>
      </c>
      <c r="I30" s="16" t="s">
        <v>11</v>
      </c>
      <c r="J30" s="51" t="s">
        <v>12</v>
      </c>
      <c r="L30" s="47">
        <v>-0.66261304817831135</v>
      </c>
      <c r="M30">
        <v>-0.83632555537524456</v>
      </c>
      <c r="N30">
        <v>0.25519256088149822</v>
      </c>
      <c r="O30">
        <v>0.2743784286803303</v>
      </c>
      <c r="P30">
        <v>0.37733801433916109</v>
      </c>
      <c r="Q30">
        <v>-1.1383602182767802</v>
      </c>
      <c r="R30">
        <v>0.79716938421686012</v>
      </c>
      <c r="S30">
        <v>0.24481467043381333</v>
      </c>
      <c r="T30">
        <v>0.39878093053229685</v>
      </c>
      <c r="U30" s="136">
        <v>1.2896248327463791</v>
      </c>
      <c r="W30" s="47">
        <v>-0.48090963265942366</v>
      </c>
      <c r="X30" s="47">
        <v>-0.79120094890137338</v>
      </c>
      <c r="Y30" s="47">
        <v>0.22886442984656491</v>
      </c>
      <c r="Z30" s="47">
        <v>0.21567415423571981</v>
      </c>
      <c r="AA30" s="47">
        <v>0.31334828214522525</v>
      </c>
      <c r="AB30" s="47">
        <v>-0.67225286962199304</v>
      </c>
      <c r="AC30" s="47">
        <v>0.8614493946832148</v>
      </c>
      <c r="AD30" s="47">
        <v>0.19861368873234395</v>
      </c>
      <c r="AE30" s="47">
        <v>0.53323508727247482</v>
      </c>
      <c r="AF30" s="47">
        <v>1.13776546191468</v>
      </c>
      <c r="AG30" s="71">
        <v>-0.54458704764743249</v>
      </c>
    </row>
    <row r="31" spans="1:37" x14ac:dyDescent="0.3">
      <c r="A31" s="111">
        <v>0</v>
      </c>
      <c r="B31" s="111">
        <v>0</v>
      </c>
      <c r="C31" s="111">
        <v>0</v>
      </c>
      <c r="D31" s="111">
        <v>-9.9999999997324457E-8</v>
      </c>
      <c r="E31" s="111">
        <v>6.5082333910128673E-2</v>
      </c>
      <c r="F31" s="111">
        <v>0</v>
      </c>
      <c r="G31" s="111">
        <v>0</v>
      </c>
      <c r="H31" s="111">
        <v>0.13876435232771561</v>
      </c>
      <c r="I31" s="111">
        <v>0</v>
      </c>
      <c r="J31" s="113">
        <v>0.79615341376215643</v>
      </c>
      <c r="L31" s="54" t="s">
        <v>60</v>
      </c>
      <c r="M31" s="52">
        <f>SUM(L30:U30)</f>
        <v>1.0000000000000029</v>
      </c>
      <c r="N31" s="53" t="s">
        <v>32</v>
      </c>
      <c r="O31" s="59">
        <f>_xlfn.STDEV.S(Z85:Z269)*SQRT(12)</f>
        <v>0.38272046843282365</v>
      </c>
      <c r="P31" s="53" t="s">
        <v>63</v>
      </c>
      <c r="Q31" s="60">
        <f>O31^2</f>
        <v>0.14647495695743995</v>
      </c>
      <c r="R31" s="53" t="s">
        <v>31</v>
      </c>
      <c r="S31" s="61">
        <f>AVERAGE(Z85:Z269)*12</f>
        <v>0.39999999765524069</v>
      </c>
      <c r="T31" s="52"/>
      <c r="U31" s="137"/>
      <c r="W31" s="54" t="s">
        <v>60</v>
      </c>
      <c r="X31" s="52">
        <f>SUM(W30:AG30)</f>
        <v>1.0000000000000009</v>
      </c>
      <c r="Y31" s="53" t="s">
        <v>32</v>
      </c>
      <c r="Z31" s="59">
        <f>_xlfn.STDEV.S(AG85:AG264)*SQRT(12)</f>
        <v>0.37013871899864814</v>
      </c>
      <c r="AA31" s="53" t="s">
        <v>63</v>
      </c>
      <c r="AB31" s="60">
        <f>Z31^2</f>
        <v>0.1370026713019602</v>
      </c>
      <c r="AC31" s="53" t="s">
        <v>31</v>
      </c>
      <c r="AD31" s="59">
        <f>AVERAGE(AG85:AG264)*(12)</f>
        <v>0.39999999610304748</v>
      </c>
      <c r="AE31" s="83"/>
      <c r="AF31" s="86"/>
      <c r="AG31" s="144"/>
    </row>
    <row r="32" spans="1:37" x14ac:dyDescent="0.3">
      <c r="A32" s="54" t="s">
        <v>60</v>
      </c>
      <c r="B32" s="52">
        <f>SUM(A31:J31)</f>
        <v>1.0000000000000007</v>
      </c>
      <c r="C32" s="53" t="s">
        <v>32</v>
      </c>
      <c r="D32" s="59">
        <f>_xlfn.STDEV.S(R85:R264)*SQRT(12)</f>
        <v>0.24682676482007704</v>
      </c>
      <c r="E32" s="53" t="s">
        <v>63</v>
      </c>
      <c r="F32" s="60">
        <f>D32^2</f>
        <v>6.0923451831545621E-2</v>
      </c>
      <c r="G32" s="53" t="s">
        <v>31</v>
      </c>
      <c r="H32" s="62">
        <f>AVERAGE(R85:R264)*12</f>
        <v>0.19145501715505592</v>
      </c>
      <c r="I32" s="52"/>
      <c r="J32" s="49"/>
      <c r="Q32" s="16"/>
    </row>
    <row r="33" spans="1:45" ht="18" x14ac:dyDescent="0.35">
      <c r="L33" s="162"/>
      <c r="M33" s="162" t="s">
        <v>83</v>
      </c>
      <c r="N33" s="163" t="s">
        <v>61</v>
      </c>
      <c r="O33" s="163" t="s">
        <v>65</v>
      </c>
      <c r="P33" s="163" t="s">
        <v>68</v>
      </c>
      <c r="Q33" s="163" t="s">
        <v>69</v>
      </c>
      <c r="R33" s="163" t="s">
        <v>70</v>
      </c>
      <c r="AI33" s="95"/>
    </row>
    <row r="34" spans="1:45" ht="18" x14ac:dyDescent="0.35">
      <c r="A34" s="231" t="s">
        <v>143</v>
      </c>
      <c r="B34" s="232"/>
      <c r="C34" s="232"/>
      <c r="D34" s="232"/>
      <c r="E34" s="45"/>
      <c r="F34" s="45"/>
      <c r="G34" s="45"/>
      <c r="H34" s="45"/>
      <c r="I34" s="45"/>
      <c r="J34" s="46"/>
      <c r="L34" s="162" t="s">
        <v>31</v>
      </c>
      <c r="M34" s="164">
        <v>8.0373537351357827E-3</v>
      </c>
      <c r="N34" s="164">
        <v>4.1666560569788647E-3</v>
      </c>
      <c r="O34" s="164">
        <v>8.3333226243886699E-3</v>
      </c>
      <c r="P34" s="164">
        <v>1.6666666696998522E-2</v>
      </c>
      <c r="Q34" s="164">
        <v>2.4999999917298003E-2</v>
      </c>
      <c r="R34" s="164">
        <v>3.3333333137936724E-2</v>
      </c>
      <c r="W34" s="75" t="s">
        <v>85</v>
      </c>
      <c r="X34" s="76"/>
      <c r="Y34" s="76"/>
      <c r="Z34" s="76"/>
      <c r="AA34" s="45"/>
      <c r="AB34" s="45"/>
      <c r="AC34" s="45"/>
      <c r="AD34" s="45"/>
      <c r="AE34" s="45"/>
      <c r="AF34" s="46"/>
      <c r="AI34" s="44"/>
      <c r="AJ34" s="44"/>
      <c r="AK34" s="44"/>
      <c r="AL34" s="44"/>
    </row>
    <row r="35" spans="1:45" x14ac:dyDescent="0.3">
      <c r="A35" s="50" t="s">
        <v>3</v>
      </c>
      <c r="B35" s="16" t="s">
        <v>4</v>
      </c>
      <c r="C35" s="16" t="s">
        <v>5</v>
      </c>
      <c r="D35" s="16" t="s">
        <v>6</v>
      </c>
      <c r="E35" s="16" t="s">
        <v>7</v>
      </c>
      <c r="F35" s="16" t="s">
        <v>8</v>
      </c>
      <c r="G35" s="16" t="s">
        <v>9</v>
      </c>
      <c r="H35" s="16" t="s">
        <v>10</v>
      </c>
      <c r="I35" s="16" t="s">
        <v>11</v>
      </c>
      <c r="J35" s="51" t="s">
        <v>12</v>
      </c>
      <c r="L35" s="162" t="s">
        <v>32</v>
      </c>
      <c r="M35" s="165">
        <v>4.1422949822964218E-2</v>
      </c>
      <c r="N35" s="165">
        <v>4.4292057641390721E-2</v>
      </c>
      <c r="O35" s="165">
        <v>4.1439999706095625E-2</v>
      </c>
      <c r="P35" s="165">
        <v>5.4187238805007344E-2</v>
      </c>
      <c r="Q35" s="165">
        <v>8.0203405449263604E-2</v>
      </c>
      <c r="R35" s="165">
        <v>0.1104818827370352</v>
      </c>
      <c r="S35" s="16"/>
      <c r="T35" s="16"/>
      <c r="U35" s="16"/>
      <c r="W35" s="50" t="s">
        <v>3</v>
      </c>
      <c r="X35" s="16" t="s">
        <v>4</v>
      </c>
      <c r="Y35" s="16" t="s">
        <v>5</v>
      </c>
      <c r="Z35" s="16" t="s">
        <v>6</v>
      </c>
      <c r="AA35" s="16" t="s">
        <v>7</v>
      </c>
      <c r="AB35" s="16" t="s">
        <v>8</v>
      </c>
      <c r="AC35" s="16" t="s">
        <v>9</v>
      </c>
      <c r="AD35" s="16" t="s">
        <v>10</v>
      </c>
      <c r="AE35" s="16" t="s">
        <v>11</v>
      </c>
      <c r="AF35" s="51" t="s">
        <v>12</v>
      </c>
      <c r="AG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</row>
    <row r="36" spans="1:45" x14ac:dyDescent="0.3">
      <c r="A36" s="111">
        <v>0</v>
      </c>
      <c r="B36" s="111">
        <v>0</v>
      </c>
      <c r="C36" s="111">
        <v>0</v>
      </c>
      <c r="D36" s="111">
        <v>-9.9999999997324457E-8</v>
      </c>
      <c r="E36" s="111">
        <v>-9.9999999991773347E-8</v>
      </c>
      <c r="F36" s="111">
        <v>0</v>
      </c>
      <c r="G36" s="111">
        <v>0</v>
      </c>
      <c r="H36" s="111">
        <v>0.90572846924778505</v>
      </c>
      <c r="I36" s="111">
        <v>0</v>
      </c>
      <c r="J36" s="113">
        <v>9.4271730752215233E-2</v>
      </c>
      <c r="L36" s="162" t="s">
        <v>37</v>
      </c>
      <c r="M36" s="165">
        <v>9.6448244821629392E-2</v>
      </c>
      <c r="N36" s="165">
        <v>4.999987268374638E-2</v>
      </c>
      <c r="O36" s="165">
        <v>9.9999871492664039E-2</v>
      </c>
      <c r="P36" s="165">
        <v>0.20000000036398224</v>
      </c>
      <c r="Q36" s="165">
        <v>0.29999999900757601</v>
      </c>
      <c r="R36" s="165">
        <v>0.39999999765524069</v>
      </c>
      <c r="W36" s="47">
        <v>-0.31153422218407761</v>
      </c>
      <c r="X36" s="47">
        <v>-0.51303990834448632</v>
      </c>
      <c r="Y36" s="47">
        <v>0.14908720318491567</v>
      </c>
      <c r="Z36" s="47">
        <v>0.14026250908320911</v>
      </c>
      <c r="AA36" s="47">
        <v>0.20351947045942193</v>
      </c>
      <c r="AB36" s="47">
        <v>-0.43628877906788643</v>
      </c>
      <c r="AC36" s="47">
        <v>0.55809371529697849</v>
      </c>
      <c r="AD36" s="47">
        <v>0.12879821088208812</v>
      </c>
      <c r="AE36" s="47">
        <v>0.34445603727361129</v>
      </c>
      <c r="AF36" s="47">
        <v>0.73664576341622579</v>
      </c>
      <c r="AG36" s="47"/>
    </row>
    <row r="37" spans="1:45" x14ac:dyDescent="0.3">
      <c r="A37" s="54" t="s">
        <v>60</v>
      </c>
      <c r="B37" s="52">
        <f>SUM(A36:J36)</f>
        <v>1.0000000000000002</v>
      </c>
      <c r="C37" s="53" t="s">
        <v>32</v>
      </c>
      <c r="D37" s="59">
        <f>_xlfn.STDEV.S(S85:S264)*SQRT(12)</f>
        <v>0.43297787487984524</v>
      </c>
      <c r="E37" s="53" t="s">
        <v>63</v>
      </c>
      <c r="F37" s="60">
        <f>D37^2</f>
        <v>0.18746984013546691</v>
      </c>
      <c r="G37" s="53" t="s">
        <v>31</v>
      </c>
      <c r="H37" s="62">
        <f>AVERAGE(S85:S264)*12</f>
        <v>0.21145512981111786</v>
      </c>
      <c r="I37" s="52"/>
      <c r="J37" s="49"/>
      <c r="L37" s="162" t="s">
        <v>38</v>
      </c>
      <c r="M37" s="165">
        <v>0.14349330738550051</v>
      </c>
      <c r="N37" s="165">
        <v>0.1534321884133161</v>
      </c>
      <c r="O37" s="165">
        <v>0.14355236991319392</v>
      </c>
      <c r="P37" s="165">
        <v>0.18771010146428113</v>
      </c>
      <c r="Q37" s="165">
        <v>0.2778327463563422</v>
      </c>
      <c r="R37" s="165">
        <v>0.38272046843282365</v>
      </c>
      <c r="S37" s="8"/>
      <c r="W37" s="54" t="s">
        <v>60</v>
      </c>
      <c r="X37" s="52">
        <f>SUM(W36:AF36)</f>
        <v>1</v>
      </c>
      <c r="Y37" s="53" t="s">
        <v>32</v>
      </c>
      <c r="Z37" s="59">
        <f>_xlfn.STDEV.S(AH85:AH264)*SQRT(12)</f>
        <v>0.23981468301725481</v>
      </c>
      <c r="AA37" s="53" t="s">
        <v>63</v>
      </c>
      <c r="AB37" s="60">
        <f>Z37^2</f>
        <v>5.7511082190666404E-2</v>
      </c>
      <c r="AC37" s="53" t="s">
        <v>31</v>
      </c>
      <c r="AD37" s="59">
        <f>AVERAGE(AH85:AH264)*(12)</f>
        <v>0.26085223383036216</v>
      </c>
      <c r="AE37" s="83" t="s">
        <v>82</v>
      </c>
      <c r="AF37" s="85">
        <f>(AD37-$X$43)/Z37</f>
        <v>1.0677108249910368</v>
      </c>
      <c r="AI37" s="16"/>
      <c r="AK37" s="16"/>
      <c r="AL37" s="63"/>
      <c r="AM37" s="16"/>
      <c r="AN37" s="64"/>
      <c r="AO37" s="16"/>
      <c r="AP37" s="63"/>
      <c r="AQ37" s="142"/>
      <c r="AR37" s="110"/>
    </row>
    <row r="38" spans="1:45" ht="18" x14ac:dyDescent="0.35">
      <c r="M38" s="243"/>
      <c r="N38" s="243"/>
      <c r="O38" s="243"/>
      <c r="P38" s="243"/>
      <c r="Q38" s="243"/>
      <c r="R38" s="243"/>
      <c r="Z38" s="78"/>
      <c r="AA38" s="78"/>
      <c r="AB38" s="78"/>
      <c r="AC38" s="78"/>
      <c r="AD38" s="78"/>
      <c r="AE38" s="78"/>
      <c r="AI38" s="81"/>
    </row>
    <row r="39" spans="1:45" ht="18" x14ac:dyDescent="0.35">
      <c r="A39" s="235" t="s">
        <v>87</v>
      </c>
      <c r="B39" s="236"/>
      <c r="C39" s="236"/>
      <c r="D39" s="236"/>
      <c r="E39" s="45"/>
      <c r="F39" s="45"/>
      <c r="G39" s="45"/>
      <c r="H39" s="45"/>
      <c r="I39" s="45"/>
      <c r="J39" s="46"/>
    </row>
    <row r="40" spans="1:45" ht="18" x14ac:dyDescent="0.35">
      <c r="A40" s="50" t="s">
        <v>3</v>
      </c>
      <c r="B40" s="16" t="s">
        <v>4</v>
      </c>
      <c r="C40" s="16" t="s">
        <v>5</v>
      </c>
      <c r="D40" s="16" t="s">
        <v>6</v>
      </c>
      <c r="E40" s="16" t="s">
        <v>7</v>
      </c>
      <c r="F40" s="16" t="s">
        <v>8</v>
      </c>
      <c r="G40" s="16" t="s">
        <v>9</v>
      </c>
      <c r="H40" s="16" t="s">
        <v>10</v>
      </c>
      <c r="I40" s="16" t="s">
        <v>11</v>
      </c>
      <c r="J40" s="51" t="s">
        <v>12</v>
      </c>
      <c r="L40" s="242"/>
      <c r="M40" s="242"/>
      <c r="N40" s="242"/>
      <c r="O40" s="242"/>
      <c r="W40" s="166"/>
      <c r="X40" s="167" t="s">
        <v>88</v>
      </c>
      <c r="Y40" s="167" t="s">
        <v>61</v>
      </c>
      <c r="Z40" s="167" t="s">
        <v>65</v>
      </c>
      <c r="AA40" s="167" t="s">
        <v>68</v>
      </c>
      <c r="AB40" s="167" t="s">
        <v>69</v>
      </c>
      <c r="AC40" s="167" t="s">
        <v>70</v>
      </c>
      <c r="AD40" s="167" t="s">
        <v>89</v>
      </c>
    </row>
    <row r="41" spans="1:45" x14ac:dyDescent="0.3">
      <c r="A41" s="67">
        <v>0</v>
      </c>
      <c r="B41" s="67">
        <v>0</v>
      </c>
      <c r="C41" s="67">
        <v>0</v>
      </c>
      <c r="D41" s="67">
        <v>-9.9999999997324457E-8</v>
      </c>
      <c r="E41" s="67">
        <v>-9.9999999991773347E-8</v>
      </c>
      <c r="F41" s="67">
        <v>0</v>
      </c>
      <c r="G41" s="67">
        <v>0</v>
      </c>
      <c r="H41" s="67">
        <v>1.0000002000000003</v>
      </c>
      <c r="I41" s="67">
        <v>0</v>
      </c>
      <c r="J41" s="116">
        <v>0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W41" s="168" t="s">
        <v>31</v>
      </c>
      <c r="X41" s="169">
        <v>3.9995839842042329E-4</v>
      </c>
      <c r="Y41" s="169">
        <v>4.16666783645006E-3</v>
      </c>
      <c r="Z41" s="169">
        <v>8.3333332825577654E-3</v>
      </c>
      <c r="AA41" s="169">
        <v>1.6666676466202405E-2</v>
      </c>
      <c r="AB41" s="169">
        <v>2.5000008985610667E-2</v>
      </c>
      <c r="AC41" s="169">
        <v>3.333333300858729E-2</v>
      </c>
      <c r="AD41" s="170">
        <v>2.1737686152530182E-2</v>
      </c>
    </row>
    <row r="42" spans="1:45" x14ac:dyDescent="0.3">
      <c r="A42" s="54" t="s">
        <v>60</v>
      </c>
      <c r="B42" s="52">
        <f>SUM(A41:J41)</f>
        <v>1.0000000000000004</v>
      </c>
      <c r="C42" s="53" t="s">
        <v>32</v>
      </c>
      <c r="D42" s="59">
        <f>_xlfn.STDEV.S(T85:T264)*SQRT(12)</f>
        <v>0.46351544619097551</v>
      </c>
      <c r="E42" s="53" t="s">
        <v>63</v>
      </c>
      <c r="F42" s="60">
        <f>D42^2</f>
        <v>0.2148465688576191</v>
      </c>
      <c r="G42" s="53" t="s">
        <v>31</v>
      </c>
      <c r="H42" s="62">
        <f>AVERAGE(T85:T264)*12</f>
        <v>0.21384802009415244</v>
      </c>
      <c r="I42" s="52"/>
      <c r="J42" s="49"/>
      <c r="W42" s="168" t="s">
        <v>32</v>
      </c>
      <c r="X42" s="171">
        <v>1.5097528500158848E-6</v>
      </c>
      <c r="Y42" s="171">
        <v>1.222067376024725E-2</v>
      </c>
      <c r="Z42" s="171">
        <v>2.5739125667369894E-2</v>
      </c>
      <c r="AA42" s="171">
        <v>5.2776089011130893E-2</v>
      </c>
      <c r="AB42" s="171">
        <v>7.9812961761855358E-2</v>
      </c>
      <c r="AC42" s="171">
        <v>0.10684984452568638</v>
      </c>
      <c r="AD42" s="170">
        <v>6.9228535897818425E-2</v>
      </c>
      <c r="AJ42" s="109"/>
      <c r="AK42" s="96"/>
    </row>
    <row r="43" spans="1:45" x14ac:dyDescent="0.3">
      <c r="L43" s="16"/>
      <c r="N43" s="16"/>
      <c r="O43" s="63"/>
      <c r="P43" s="16"/>
      <c r="Q43" s="64"/>
      <c r="R43" s="16"/>
      <c r="S43" s="8"/>
      <c r="W43" s="168" t="s">
        <v>37</v>
      </c>
      <c r="X43" s="171">
        <v>4.7995007810450793E-3</v>
      </c>
      <c r="Y43" s="171">
        <v>5.0000014037400717E-2</v>
      </c>
      <c r="Z43" s="171">
        <v>9.9999999390693178E-2</v>
      </c>
      <c r="AA43" s="171">
        <v>0.20000011759442887</v>
      </c>
      <c r="AB43" s="171">
        <v>0.300000107827328</v>
      </c>
      <c r="AC43" s="171">
        <v>0.39999999610304748</v>
      </c>
      <c r="AD43" s="170">
        <v>0.26085223383036216</v>
      </c>
    </row>
    <row r="44" spans="1:45" ht="18" x14ac:dyDescent="0.35">
      <c r="A44" s="244"/>
      <c r="B44" s="244"/>
      <c r="C44" s="244"/>
      <c r="D44" s="244"/>
      <c r="W44" s="168" t="s">
        <v>38</v>
      </c>
      <c r="X44" s="171">
        <v>5.2299372861988542E-6</v>
      </c>
      <c r="Y44" s="171">
        <v>4.23336557109441E-2</v>
      </c>
      <c r="Z44" s="171">
        <v>8.9162946796569678E-2</v>
      </c>
      <c r="AA44" s="171">
        <v>0.1828217351841124</v>
      </c>
      <c r="AB44" s="171">
        <v>0.276480209748171</v>
      </c>
      <c r="AC44" s="171">
        <v>0.37013871899864814</v>
      </c>
      <c r="AD44" s="170">
        <v>0.23981468301725481</v>
      </c>
      <c r="AJ44" s="108"/>
      <c r="AK44" s="8"/>
    </row>
    <row r="45" spans="1:45" ht="31.2" x14ac:dyDescent="0.3">
      <c r="A45" s="155"/>
      <c r="B45" s="156" t="s">
        <v>103</v>
      </c>
      <c r="C45" s="156" t="s">
        <v>91</v>
      </c>
      <c r="D45" s="156" t="s">
        <v>92</v>
      </c>
      <c r="E45" s="156" t="s">
        <v>93</v>
      </c>
      <c r="F45" s="156" t="s">
        <v>94</v>
      </c>
      <c r="G45" s="156" t="s">
        <v>95</v>
      </c>
      <c r="H45" s="156" t="s">
        <v>96</v>
      </c>
      <c r="I45" s="156" t="s">
        <v>97</v>
      </c>
      <c r="J45" s="156" t="s">
        <v>144</v>
      </c>
      <c r="Y45" s="16"/>
      <c r="Z45" s="79"/>
      <c r="AA45" s="82"/>
      <c r="AB45" s="30"/>
      <c r="AC45" s="80"/>
      <c r="AD45" s="80"/>
      <c r="AE45" s="82"/>
    </row>
    <row r="46" spans="1:45" ht="18" x14ac:dyDescent="0.35">
      <c r="A46" s="157" t="s">
        <v>31</v>
      </c>
      <c r="B46" s="158">
        <v>7.6212894642272407E-3</v>
      </c>
      <c r="C46" s="158">
        <v>9.2879560278187993E-3</v>
      </c>
      <c r="D46" s="158">
        <v>1.0954583408756676E-2</v>
      </c>
      <c r="E46" s="158">
        <v>1.2621250027227478E-2</v>
      </c>
      <c r="F46" s="158">
        <v>1.4287916667421253E-2</v>
      </c>
      <c r="G46" s="158">
        <v>1.5954584762921328E-2</v>
      </c>
      <c r="H46" s="158">
        <v>1.7621260817593156E-2</v>
      </c>
      <c r="I46" s="158">
        <v>1.7820668341179371E-2</v>
      </c>
      <c r="J46" s="158">
        <v>1.0817593157192457E-2</v>
      </c>
      <c r="M46" s="44"/>
      <c r="N46" s="44"/>
      <c r="O46" s="44"/>
      <c r="AD46" s="56"/>
      <c r="AE46" s="138"/>
      <c r="AF46" s="90" t="s">
        <v>3</v>
      </c>
      <c r="AG46" s="90" t="s">
        <v>4</v>
      </c>
      <c r="AH46" s="90" t="s">
        <v>5</v>
      </c>
      <c r="AI46" s="90" t="s">
        <v>6</v>
      </c>
      <c r="AJ46" s="90" t="s">
        <v>7</v>
      </c>
      <c r="AK46" s="90" t="s">
        <v>8</v>
      </c>
      <c r="AL46" s="90" t="s">
        <v>9</v>
      </c>
      <c r="AM46" s="90" t="s">
        <v>10</v>
      </c>
      <c r="AN46" s="90" t="s">
        <v>11</v>
      </c>
      <c r="AO46" s="90" t="s">
        <v>12</v>
      </c>
      <c r="AP46" s="90" t="s">
        <v>60</v>
      </c>
    </row>
    <row r="47" spans="1:45" x14ac:dyDescent="0.3">
      <c r="A47" s="157" t="s">
        <v>32</v>
      </c>
      <c r="B47" s="158">
        <v>4.2610696297380429E-2</v>
      </c>
      <c r="C47" s="158">
        <v>4.3314714562503152E-2</v>
      </c>
      <c r="D47" s="158">
        <v>4.5618856853985701E-2</v>
      </c>
      <c r="E47" s="158">
        <v>4.9919290181915744E-2</v>
      </c>
      <c r="F47" s="158">
        <v>5.8548002853241438E-2</v>
      </c>
      <c r="G47" s="158">
        <v>7.125274955603797E-2</v>
      </c>
      <c r="H47" s="158">
        <v>0.12498994630751538</v>
      </c>
      <c r="I47" s="158">
        <v>0.13380538381595461</v>
      </c>
      <c r="J47" s="159">
        <v>5.7879684318971857E-2</v>
      </c>
      <c r="M47" s="16"/>
      <c r="N47" s="16"/>
      <c r="O47" s="16"/>
      <c r="P47" s="16"/>
      <c r="Q47" s="16"/>
      <c r="R47" s="16"/>
      <c r="S47" s="16"/>
      <c r="T47" s="16"/>
      <c r="U47" s="16"/>
      <c r="AD47" s="226" t="s">
        <v>61</v>
      </c>
      <c r="AE47" s="138" t="s">
        <v>62</v>
      </c>
      <c r="AF47" s="89">
        <v>-5.4932970980826966E-2</v>
      </c>
      <c r="AG47" s="89">
        <v>-9.0653468546782454E-2</v>
      </c>
      <c r="AH47" s="89">
        <v>2.6295122418706487E-2</v>
      </c>
      <c r="AI47" s="89">
        <v>2.4730146928888232E-2</v>
      </c>
      <c r="AJ47" s="89">
        <v>3.5951620170678968E-2</v>
      </c>
      <c r="AK47" s="89">
        <v>-7.6783006191402797E-2</v>
      </c>
      <c r="AL47" s="89">
        <v>9.8174877569448274E-2</v>
      </c>
      <c r="AM47" s="89">
        <v>2.2738558493202984E-2</v>
      </c>
      <c r="AN47" s="89">
        <v>6.1102187568665013E-2</v>
      </c>
      <c r="AO47" s="89">
        <v>0.13006247716173786</v>
      </c>
      <c r="AP47" s="89">
        <f t="shared" ref="AP47" si="0">SUM(AF47:AO47)</f>
        <v>0.17668554459231559</v>
      </c>
    </row>
    <row r="48" spans="1:45" x14ac:dyDescent="0.3">
      <c r="A48" s="157" t="s">
        <v>37</v>
      </c>
      <c r="B48" s="158">
        <v>9.1455473570726892E-2</v>
      </c>
      <c r="C48" s="158">
        <v>0.11145547233382559</v>
      </c>
      <c r="D48" s="158">
        <v>0.13145500090508011</v>
      </c>
      <c r="E48" s="158">
        <v>0.15145500032672973</v>
      </c>
      <c r="F48" s="158">
        <v>0.17145500000905503</v>
      </c>
      <c r="G48" s="158">
        <v>0.19145501715505592</v>
      </c>
      <c r="H48" s="158">
        <v>0.21145512981111786</v>
      </c>
      <c r="I48" s="158">
        <v>0.21384802009415244</v>
      </c>
      <c r="J48" s="159">
        <v>0.1298111178863095</v>
      </c>
      <c r="AD48" s="226"/>
      <c r="AE48" s="138" t="s">
        <v>64</v>
      </c>
      <c r="AF48" s="91">
        <f t="shared" ref="AF48:AO48" si="1">AF47/$AP$47</f>
        <v>-0.31090812271926016</v>
      </c>
      <c r="AG48" s="91">
        <f t="shared" si="1"/>
        <v>-0.51307801527259267</v>
      </c>
      <c r="AH48" s="91">
        <f t="shared" si="1"/>
        <v>0.14882441276891034</v>
      </c>
      <c r="AI48" s="91">
        <f t="shared" si="1"/>
        <v>0.1399670074082778</v>
      </c>
      <c r="AJ48" s="91">
        <f t="shared" si="1"/>
        <v>0.20347799393342433</v>
      </c>
      <c r="AK48" s="91">
        <f t="shared" si="1"/>
        <v>-0.43457435280612222</v>
      </c>
      <c r="AL48" s="91">
        <f t="shared" si="1"/>
        <v>0.55564747979794893</v>
      </c>
      <c r="AM48" s="91">
        <f t="shared" si="1"/>
        <v>0.12869506979572073</v>
      </c>
      <c r="AN48" s="91">
        <f t="shared" si="1"/>
        <v>0.34582448558342599</v>
      </c>
      <c r="AO48" s="91">
        <f t="shared" si="1"/>
        <v>0.736124041510267</v>
      </c>
      <c r="AP48" s="89"/>
    </row>
    <row r="49" spans="1:42" x14ac:dyDescent="0.3">
      <c r="A49" s="157" t="s">
        <v>38</v>
      </c>
      <c r="B49" s="158">
        <v>0.14760778186589987</v>
      </c>
      <c r="C49" s="158">
        <v>0.15004657267519797</v>
      </c>
      <c r="D49" s="158">
        <v>0.15802835570862989</v>
      </c>
      <c r="E49" s="158">
        <v>0.17292549374570457</v>
      </c>
      <c r="F49" s="158">
        <v>0.20281623124700351</v>
      </c>
      <c r="G49" s="158">
        <v>0.24682676482007704</v>
      </c>
      <c r="H49" s="158">
        <v>0.43297787487984524</v>
      </c>
      <c r="I49" s="158">
        <v>0.46351544619097551</v>
      </c>
      <c r="J49" s="159">
        <v>0.20050110793301376</v>
      </c>
      <c r="K49" s="112"/>
      <c r="N49" s="16"/>
      <c r="O49" s="63"/>
      <c r="P49" s="16"/>
      <c r="Q49" s="64"/>
      <c r="R49" s="16"/>
      <c r="S49" s="8"/>
      <c r="AD49" s="227" t="s">
        <v>65</v>
      </c>
      <c r="AE49" s="89" t="s">
        <v>62</v>
      </c>
      <c r="AF49" s="89">
        <v>-0.115572866411629</v>
      </c>
      <c r="AG49" s="89">
        <v>-0.19062824170489889</v>
      </c>
      <c r="AH49" s="89">
        <v>5.54039767223359E-2</v>
      </c>
      <c r="AI49" s="89">
        <v>5.2042547635760099E-2</v>
      </c>
      <c r="AJ49" s="89">
        <v>7.5635737156656946E-2</v>
      </c>
      <c r="AK49" s="89">
        <v>-0.16216402750222558</v>
      </c>
      <c r="AL49" s="89">
        <v>0.20724525887902159</v>
      </c>
      <c r="AM49" s="89">
        <v>4.7912986294936809E-2</v>
      </c>
      <c r="AN49" s="89">
        <v>0.12841647207682277</v>
      </c>
      <c r="AO49" s="89">
        <v>0.27376363021361355</v>
      </c>
      <c r="AP49" s="89">
        <f t="shared" ref="AP49" si="2">SUM(AF49:AO49)</f>
        <v>0.37205547336039418</v>
      </c>
    </row>
    <row r="50" spans="1:42" x14ac:dyDescent="0.3">
      <c r="N50" s="16"/>
      <c r="Q50" s="16"/>
      <c r="S50" s="16"/>
      <c r="AD50" s="225"/>
      <c r="AE50" s="89" t="s">
        <v>64</v>
      </c>
      <c r="AF50" s="91">
        <f t="shared" ref="AF50:AO50" si="3">AF49/$AP$49</f>
        <v>-0.31063342616029338</v>
      </c>
      <c r="AG50" s="91">
        <f t="shared" si="3"/>
        <v>-0.51236510508271838</v>
      </c>
      <c r="AH50" s="91">
        <f t="shared" si="3"/>
        <v>0.14891321506959379</v>
      </c>
      <c r="AI50" s="91">
        <f t="shared" si="3"/>
        <v>0.13987846265427392</v>
      </c>
      <c r="AJ50" s="91">
        <f t="shared" si="3"/>
        <v>0.20329155884609673</v>
      </c>
      <c r="AK50" s="91">
        <f t="shared" si="3"/>
        <v>-0.43585980885475173</v>
      </c>
      <c r="AL50" s="91">
        <f t="shared" si="3"/>
        <v>0.55702784589402343</v>
      </c>
      <c r="AM50" s="91">
        <f t="shared" si="3"/>
        <v>0.1287791464595</v>
      </c>
      <c r="AN50" s="91">
        <f t="shared" si="3"/>
        <v>0.34515410005118041</v>
      </c>
      <c r="AO50" s="91">
        <f t="shared" si="3"/>
        <v>0.73581401112309519</v>
      </c>
      <c r="AP50" s="89"/>
    </row>
    <row r="51" spans="1:42" ht="18" x14ac:dyDescent="0.35">
      <c r="M51" s="44"/>
      <c r="N51" s="44"/>
      <c r="O51" s="44"/>
      <c r="AD51" s="224" t="s">
        <v>68</v>
      </c>
      <c r="AE51" s="89" t="s">
        <v>62</v>
      </c>
      <c r="AF51" s="89">
        <v>-0.23829947260402368</v>
      </c>
      <c r="AG51" s="89">
        <v>-0.39035974888516534</v>
      </c>
      <c r="AH51" s="89">
        <v>0.11322241155838322</v>
      </c>
      <c r="AI51" s="89">
        <v>0.10726213028327329</v>
      </c>
      <c r="AJ51" s="89">
        <v>0.15468045064906444</v>
      </c>
      <c r="AK51" s="89">
        <v>-0.33312070025851342</v>
      </c>
      <c r="AL51" s="89">
        <v>0.42497758205668812</v>
      </c>
      <c r="AM51" s="89">
        <v>9.7887375136693724E-2</v>
      </c>
      <c r="AN51" s="89">
        <v>0.26313915398306742</v>
      </c>
      <c r="AO51" s="89">
        <v>0.56253792990618645</v>
      </c>
      <c r="AP51" s="89">
        <f t="shared" ref="AP51" si="4">SUM(AF51:AO51)</f>
        <v>0.76192711182565409</v>
      </c>
    </row>
    <row r="52" spans="1:42" x14ac:dyDescent="0.3"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AD52" s="225"/>
      <c r="AE52" s="89" t="s">
        <v>64</v>
      </c>
      <c r="AF52" s="91">
        <f t="shared" ref="AF52:AO52" si="5">AF51/$AP$51</f>
        <v>-0.31275888323888901</v>
      </c>
      <c r="AG52" s="91">
        <f t="shared" si="5"/>
        <v>-0.5123321415218105</v>
      </c>
      <c r="AH52" s="91">
        <f t="shared" si="5"/>
        <v>0.14860005609603644</v>
      </c>
      <c r="AI52" s="91">
        <f t="shared" si="5"/>
        <v>0.14077741639388894</v>
      </c>
      <c r="AJ52" s="91">
        <f t="shared" si="5"/>
        <v>0.2030121362638409</v>
      </c>
      <c r="AK52" s="91">
        <f t="shared" si="5"/>
        <v>-0.43720809390851401</v>
      </c>
      <c r="AL52" s="91">
        <f t="shared" si="5"/>
        <v>0.55776671476934192</v>
      </c>
      <c r="AM52" s="91">
        <f t="shared" si="5"/>
        <v>0.12847341119302833</v>
      </c>
      <c r="AN52" s="91">
        <f t="shared" si="5"/>
        <v>0.3453600087186286</v>
      </c>
      <c r="AO52" s="91">
        <f t="shared" si="5"/>
        <v>0.73830937523444851</v>
      </c>
      <c r="AP52" s="89"/>
    </row>
    <row r="53" spans="1:42" x14ac:dyDescent="0.3">
      <c r="K53" s="16"/>
      <c r="AD53" s="224" t="s">
        <v>69</v>
      </c>
      <c r="AE53" s="89" t="s">
        <v>62</v>
      </c>
      <c r="AF53" s="89">
        <v>-0.35950300097724586</v>
      </c>
      <c r="AG53" s="89">
        <v>-0.59081221359780089</v>
      </c>
      <c r="AH53" s="89">
        <v>0.17105402691145991</v>
      </c>
      <c r="AI53" s="89">
        <v>0.16148456861042285</v>
      </c>
      <c r="AJ53" s="89">
        <v>0.23403950722956085</v>
      </c>
      <c r="AK53" s="89">
        <v>-0.50307340211571783</v>
      </c>
      <c r="AL53" s="89">
        <v>0.64330807316681982</v>
      </c>
      <c r="AM53" s="89">
        <v>0.14825143343291708</v>
      </c>
      <c r="AN53" s="89">
        <v>0.39840159002441589</v>
      </c>
      <c r="AO53" s="89">
        <v>0.84997706364259429</v>
      </c>
      <c r="AP53" s="89">
        <f t="shared" ref="AP53" si="6">SUM(AF53:AO53)</f>
        <v>1.153127646327426</v>
      </c>
    </row>
    <row r="54" spans="1:42" x14ac:dyDescent="0.3">
      <c r="A54" s="16"/>
      <c r="C54" s="16"/>
      <c r="D54" s="63"/>
      <c r="E54" s="16"/>
      <c r="F54" s="64"/>
      <c r="G54" s="16"/>
      <c r="H54" s="8"/>
      <c r="K54" s="16"/>
      <c r="L54" s="16"/>
      <c r="N54" s="16"/>
      <c r="O54" s="63"/>
      <c r="P54" s="16"/>
      <c r="Q54" s="64"/>
      <c r="R54" s="16"/>
      <c r="S54" s="8"/>
      <c r="AD54" s="225"/>
      <c r="AE54" s="89" t="s">
        <v>64</v>
      </c>
      <c r="AF54" s="91">
        <f t="shared" ref="AF54:AO54" si="7">AF53/$AP$53</f>
        <v>-0.31176340461719049</v>
      </c>
      <c r="AG54" s="91">
        <f t="shared" si="7"/>
        <v>-0.51235629939102345</v>
      </c>
      <c r="AH54" s="91">
        <f t="shared" si="7"/>
        <v>0.1483391951066706</v>
      </c>
      <c r="AI54" s="91">
        <f t="shared" si="7"/>
        <v>0.14004049692567161</v>
      </c>
      <c r="AJ54" s="91">
        <f t="shared" si="7"/>
        <v>0.20296062450236863</v>
      </c>
      <c r="AK54" s="91">
        <f t="shared" si="7"/>
        <v>-0.43626861581018078</v>
      </c>
      <c r="AL54" s="91">
        <f t="shared" si="7"/>
        <v>0.55788105958232748</v>
      </c>
      <c r="AM54" s="91">
        <f t="shared" si="7"/>
        <v>0.12856463367700896</v>
      </c>
      <c r="AN54" s="91">
        <f t="shared" si="7"/>
        <v>0.34549652095609484</v>
      </c>
      <c r="AO54" s="91">
        <f t="shared" si="7"/>
        <v>0.73710578906825264</v>
      </c>
      <c r="AP54" s="89"/>
    </row>
    <row r="55" spans="1:42" x14ac:dyDescent="0.3">
      <c r="A55" s="16"/>
      <c r="F55" s="16"/>
      <c r="K55" s="16"/>
      <c r="Q55" s="16"/>
      <c r="AD55" s="224" t="s">
        <v>70</v>
      </c>
      <c r="AE55" s="89" t="s">
        <v>62</v>
      </c>
      <c r="AF55" s="89">
        <v>-0.48090963265942366</v>
      </c>
      <c r="AG55" s="89">
        <v>-0.79120094890137338</v>
      </c>
      <c r="AH55" s="89">
        <v>0.22886442984656491</v>
      </c>
      <c r="AI55" s="89">
        <v>0.21567415423571981</v>
      </c>
      <c r="AJ55" s="89">
        <v>0.31334828214522525</v>
      </c>
      <c r="AK55" s="89">
        <v>-0.67225286962199304</v>
      </c>
      <c r="AL55" s="89">
        <v>0.8614493946832148</v>
      </c>
      <c r="AM55" s="89">
        <v>0.19861368873234395</v>
      </c>
      <c r="AN55" s="89">
        <v>0.53323508727247482</v>
      </c>
      <c r="AO55" s="89">
        <v>1.13776546191468</v>
      </c>
      <c r="AP55" s="89">
        <f t="shared" ref="AP55" si="8">SUM(AF55:AO55)</f>
        <v>1.5445870476474335</v>
      </c>
    </row>
    <row r="56" spans="1:42" x14ac:dyDescent="0.3">
      <c r="A56" s="16"/>
      <c r="F56" s="16"/>
      <c r="K56" s="16"/>
      <c r="Q56" s="16"/>
      <c r="AD56" s="225"/>
      <c r="AE56" s="89" t="s">
        <v>64</v>
      </c>
      <c r="AF56" s="91">
        <f t="shared" ref="AF56:AO56" si="9">AF55/$AP$55</f>
        <v>-0.31135158966398108</v>
      </c>
      <c r="AG56" s="91">
        <f t="shared" si="9"/>
        <v>-0.51224108741974406</v>
      </c>
      <c r="AH56" s="91">
        <f t="shared" si="9"/>
        <v>0.14817192089960174</v>
      </c>
      <c r="AI56" s="91">
        <f t="shared" si="9"/>
        <v>0.13963224317089409</v>
      </c>
      <c r="AJ56" s="91">
        <f t="shared" si="9"/>
        <v>0.20286864545607011</v>
      </c>
      <c r="AK56" s="91">
        <f t="shared" si="9"/>
        <v>-0.43523145597129276</v>
      </c>
      <c r="AL56" s="91">
        <f t="shared" si="9"/>
        <v>0.55772149325950371</v>
      </c>
      <c r="AM56" s="91">
        <f t="shared" si="9"/>
        <v>0.1285869184484314</v>
      </c>
      <c r="AN56" s="91">
        <f t="shared" si="9"/>
        <v>0.3452282524864152</v>
      </c>
      <c r="AO56" s="91">
        <f t="shared" si="9"/>
        <v>0.73661465933410164</v>
      </c>
      <c r="AP56" s="89"/>
    </row>
    <row r="57" spans="1:42" ht="18" x14ac:dyDescent="0.35">
      <c r="A57" s="248"/>
      <c r="B57" s="248"/>
      <c r="C57" s="248"/>
      <c r="D57" s="248"/>
      <c r="L57" s="244"/>
      <c r="M57" s="244"/>
      <c r="N57" s="244"/>
      <c r="O57" s="244"/>
    </row>
    <row r="58" spans="1:42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60" spans="1:42" x14ac:dyDescent="0.3">
      <c r="A60" s="16"/>
      <c r="C60" s="16"/>
      <c r="D60" s="63"/>
      <c r="E60" s="16"/>
      <c r="F60" s="64"/>
      <c r="G60" s="16"/>
      <c r="H60" s="8"/>
      <c r="L60" s="16"/>
      <c r="N60" s="16"/>
      <c r="O60" s="63"/>
      <c r="P60" s="16"/>
      <c r="Q60" s="64"/>
      <c r="R60" s="16"/>
      <c r="S60" s="8"/>
    </row>
    <row r="62" spans="1:42" ht="18" x14ac:dyDescent="0.35">
      <c r="W62" s="95" t="s">
        <v>76</v>
      </c>
      <c r="AA62" s="95" t="s">
        <v>148</v>
      </c>
    </row>
    <row r="63" spans="1:42" ht="18" x14ac:dyDescent="0.35">
      <c r="A63" s="244"/>
      <c r="B63" s="244"/>
      <c r="C63" s="244"/>
      <c r="D63" s="244"/>
      <c r="L63" s="242"/>
      <c r="M63" s="242"/>
      <c r="N63" s="242"/>
      <c r="O63" s="242"/>
      <c r="W63" s="90" t="s">
        <v>77</v>
      </c>
      <c r="X63" s="92">
        <v>4.7999999999999996E-3</v>
      </c>
      <c r="Y63" s="89"/>
      <c r="AA63" s="75" t="s">
        <v>86</v>
      </c>
      <c r="AB63" s="76"/>
      <c r="AC63" s="76"/>
      <c r="AD63" s="76"/>
      <c r="AE63" s="45"/>
      <c r="AF63" s="45"/>
      <c r="AG63" s="45"/>
      <c r="AH63" s="45"/>
      <c r="AI63" s="45"/>
      <c r="AJ63" s="68"/>
      <c r="AK63" s="69"/>
    </row>
    <row r="64" spans="1:42" ht="31.2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W64" s="89"/>
      <c r="X64" s="161" t="s">
        <v>78</v>
      </c>
      <c r="Y64" s="160" t="s">
        <v>79</v>
      </c>
      <c r="AA64" s="50" t="s">
        <v>3</v>
      </c>
      <c r="AB64" s="16" t="s">
        <v>4</v>
      </c>
      <c r="AC64" s="16" t="s">
        <v>5</v>
      </c>
      <c r="AD64" s="16" t="s">
        <v>6</v>
      </c>
      <c r="AE64" s="16" t="s">
        <v>7</v>
      </c>
      <c r="AF64" s="16" t="s">
        <v>8</v>
      </c>
      <c r="AG64" s="16" t="s">
        <v>9</v>
      </c>
      <c r="AH64" s="16" t="s">
        <v>10</v>
      </c>
      <c r="AI64" s="16" t="s">
        <v>11</v>
      </c>
      <c r="AJ64" s="16" t="s">
        <v>12</v>
      </c>
      <c r="AK64" s="70" t="s">
        <v>59</v>
      </c>
    </row>
    <row r="65" spans="1:37" x14ac:dyDescent="0.3">
      <c r="W65" s="90" t="s">
        <v>37</v>
      </c>
      <c r="X65" s="93">
        <v>0.1298111178863095</v>
      </c>
      <c r="Y65" s="93">
        <v>0.26085223383036216</v>
      </c>
      <c r="AA65" s="47">
        <v>-0.1583055307933792</v>
      </c>
      <c r="AB65" s="47">
        <v>-0.25611442918613553</v>
      </c>
      <c r="AC65" s="47">
        <v>7.4751709258802951E-2</v>
      </c>
      <c r="AD65" s="47">
        <v>7.0749851606574959E-2</v>
      </c>
      <c r="AE65" s="47">
        <v>0.1023853250640471</v>
      </c>
      <c r="AF65" s="47">
        <v>-0.22533528428973126</v>
      </c>
      <c r="AG65" s="47">
        <v>0.2767538381155189</v>
      </c>
      <c r="AH65" s="47">
        <v>6.4916623034786278E-2</v>
      </c>
      <c r="AI65" s="47">
        <v>0.16907565913893427</v>
      </c>
      <c r="AJ65">
        <v>0.36935690982146524</v>
      </c>
      <c r="AK65" s="136">
        <v>0.51176532794369867</v>
      </c>
    </row>
    <row r="66" spans="1:37" x14ac:dyDescent="0.3">
      <c r="A66" s="16"/>
      <c r="C66" s="16"/>
      <c r="D66" s="63"/>
      <c r="E66" s="16"/>
      <c r="F66" s="64"/>
      <c r="G66" s="16"/>
      <c r="H66" s="8"/>
      <c r="L66" s="16"/>
      <c r="N66" s="16"/>
      <c r="O66" s="63"/>
      <c r="P66" s="16"/>
      <c r="Q66" s="64"/>
      <c r="R66" s="16"/>
      <c r="S66" s="8"/>
      <c r="W66" s="90" t="s">
        <v>38</v>
      </c>
      <c r="X66" s="93">
        <v>0.20050110793301376</v>
      </c>
      <c r="Y66" s="93">
        <v>0.23981468301725481</v>
      </c>
      <c r="AA66" s="54" t="s">
        <v>60</v>
      </c>
      <c r="AB66" s="52">
        <f>SUM(AA65:AK65)</f>
        <v>0.99999999971458231</v>
      </c>
      <c r="AC66" s="53" t="s">
        <v>32</v>
      </c>
      <c r="AD66" s="59">
        <f>_xlfn.STDEV.S(AI85:AI264)*SQRT(12)</f>
        <v>0.11938618591374725</v>
      </c>
      <c r="AE66" s="53" t="s">
        <v>63</v>
      </c>
      <c r="AF66" s="60">
        <f>AD66^2</f>
        <v>1.4253061387031822E-2</v>
      </c>
      <c r="AG66" s="53" t="s">
        <v>31</v>
      </c>
      <c r="AH66" s="59">
        <f>AVERAGE(AI85:AI264)*(12)</f>
        <v>0.12980012734623134</v>
      </c>
      <c r="AI66" s="83" t="s">
        <v>82</v>
      </c>
      <c r="AJ66" s="140">
        <f>(AH66-$X$43)/AD66</f>
        <v>1.0470275569025655</v>
      </c>
      <c r="AK66" s="72"/>
    </row>
    <row r="67" spans="1:37" x14ac:dyDescent="0.3">
      <c r="W67" s="90" t="s">
        <v>82</v>
      </c>
      <c r="X67" s="94">
        <f>(X65-$AJ$25)/X66</f>
        <v>0.64743341931895271</v>
      </c>
      <c r="Y67" s="94">
        <f>(Y65-X63)/Y66</f>
        <v>1.067708743304675</v>
      </c>
    </row>
    <row r="78" spans="1:37" x14ac:dyDescent="0.3">
      <c r="A78" s="119" t="s">
        <v>31</v>
      </c>
      <c r="B78" s="121">
        <f>AVERAGE(B85:B264)</f>
        <v>6.3641414503540217E-3</v>
      </c>
      <c r="C78" s="121">
        <f t="shared" ref="C78:R78" si="10">AVERAGE(C85:C264)</f>
        <v>7.6767829488337191E-3</v>
      </c>
      <c r="D78" s="121">
        <f t="shared" si="10"/>
        <v>1.1413123345233915E-2</v>
      </c>
      <c r="E78" s="121">
        <f t="shared" si="10"/>
        <v>9.9721251748047992E-3</v>
      </c>
      <c r="F78" s="121">
        <f t="shared" si="10"/>
        <v>1.502380744649633E-2</v>
      </c>
      <c r="G78" s="121">
        <f t="shared" si="10"/>
        <v>3.8180934900382646E-3</v>
      </c>
      <c r="H78" s="121">
        <f t="shared" si="10"/>
        <v>1.0679253803543742E-2</v>
      </c>
      <c r="I78" s="121">
        <f t="shared" si="10"/>
        <v>1.7820667276639182E-2</v>
      </c>
      <c r="J78" s="121">
        <f t="shared" si="10"/>
        <v>9.7025113517722871E-3</v>
      </c>
      <c r="K78" s="121">
        <f t="shared" si="10"/>
        <v>1.5705425284208326E-2</v>
      </c>
      <c r="L78" s="121">
        <f t="shared" si="10"/>
        <v>1.0817593157192457E-2</v>
      </c>
      <c r="M78" s="121">
        <f t="shared" si="10"/>
        <v>7.6212894642272407E-3</v>
      </c>
      <c r="N78" s="121">
        <f t="shared" si="10"/>
        <v>9.2879560278187993E-3</v>
      </c>
      <c r="O78" s="121">
        <f t="shared" si="10"/>
        <v>1.0954583408756676E-2</v>
      </c>
      <c r="P78" s="121">
        <f t="shared" si="10"/>
        <v>1.2621250027227478E-2</v>
      </c>
      <c r="Q78" s="121">
        <f t="shared" si="10"/>
        <v>1.4287916667421253E-2</v>
      </c>
      <c r="R78" s="121">
        <f t="shared" si="10"/>
        <v>1.5954584762921328E-2</v>
      </c>
      <c r="S78" s="121">
        <f>AVERAGE(S85:S264)</f>
        <v>1.7621260817593156E-2</v>
      </c>
      <c r="T78" s="121">
        <f>AVERAGE(T85:T264)</f>
        <v>1.7820668341179371E-2</v>
      </c>
      <c r="U78" s="121">
        <f t="shared" ref="U78:Z78" si="11">AVERAGE(U85:U264)</f>
        <v>8.0373537351357827E-3</v>
      </c>
      <c r="V78" s="121">
        <f t="shared" si="11"/>
        <v>4.1666560569788647E-3</v>
      </c>
      <c r="W78" s="121">
        <f t="shared" si="11"/>
        <v>8.3333226243886699E-3</v>
      </c>
      <c r="X78" s="121">
        <f t="shared" si="11"/>
        <v>1.6666666696998522E-2</v>
      </c>
      <c r="Y78" s="121">
        <f t="shared" si="11"/>
        <v>2.4999999917298003E-2</v>
      </c>
      <c r="Z78" s="121">
        <f t="shared" si="11"/>
        <v>3.3333333137936724E-2</v>
      </c>
      <c r="AA78" s="121">
        <f>AVERAGE(AA85:AA264)</f>
        <v>3.9999999999999883E-4</v>
      </c>
      <c r="AB78" s="121">
        <f>AVERAGE(AB85:AB264)</f>
        <v>3.9999999999999883E-4</v>
      </c>
      <c r="AC78" s="121">
        <f>AVERAGE(AC85:AC264)</f>
        <v>4.1666666078176836E-3</v>
      </c>
      <c r="AD78" s="121">
        <f t="shared" ref="AD78:AG78" si="12">AVERAGE(AD85:AD264)</f>
        <v>8.3333332825577654E-3</v>
      </c>
      <c r="AE78" s="121">
        <f t="shared" si="12"/>
        <v>1.6666676466202405E-2</v>
      </c>
      <c r="AF78" s="121">
        <f t="shared" si="12"/>
        <v>2.5000008985610667E-2</v>
      </c>
      <c r="AG78" s="121">
        <f t="shared" si="12"/>
        <v>3.333333300858729E-2</v>
      </c>
      <c r="AH78" s="121">
        <f>AVERAGE(AH85:AH264)</f>
        <v>2.1737686152530182E-2</v>
      </c>
      <c r="AI78" s="121">
        <f>AVERAGE(AI85:AI264)</f>
        <v>1.0816677278852611E-2</v>
      </c>
    </row>
    <row r="79" spans="1:37" x14ac:dyDescent="0.3">
      <c r="A79" s="119" t="s">
        <v>32</v>
      </c>
      <c r="B79" s="122">
        <f>_xlfn.STDEV.S(B85:B264)</f>
        <v>7.5547030646688815E-2</v>
      </c>
      <c r="C79" s="122">
        <f t="shared" ref="C79:S79" si="13">_xlfn.STDEV.S(C85:C264)</f>
        <v>0.10022311467962823</v>
      </c>
      <c r="D79" s="122">
        <f t="shared" si="13"/>
        <v>7.9392358587378448E-2</v>
      </c>
      <c r="E79" s="122">
        <f t="shared" si="13"/>
        <v>8.1880840571748936E-2</v>
      </c>
      <c r="F79" s="122">
        <f t="shared" si="13"/>
        <v>0.1002965826699394</v>
      </c>
      <c r="G79" s="122">
        <f t="shared" si="13"/>
        <v>5.1080946489956966E-2</v>
      </c>
      <c r="H79" s="122">
        <f t="shared" si="13"/>
        <v>5.1660132821136989E-2</v>
      </c>
      <c r="I79" s="122">
        <f t="shared" si="13"/>
        <v>0.13380536468257551</v>
      </c>
      <c r="J79" s="122">
        <f t="shared" si="13"/>
        <v>5.7891219120722474E-2</v>
      </c>
      <c r="K79" s="122">
        <f t="shared" si="13"/>
        <v>6.9741680951431739E-2</v>
      </c>
      <c r="L79" s="122">
        <f t="shared" si="13"/>
        <v>5.7879684318971857E-2</v>
      </c>
      <c r="M79" s="122">
        <f t="shared" si="13"/>
        <v>4.2610696297380429E-2</v>
      </c>
      <c r="N79" s="122">
        <f t="shared" si="13"/>
        <v>4.3314714562503152E-2</v>
      </c>
      <c r="O79" s="122">
        <f t="shared" si="13"/>
        <v>4.5618856853985701E-2</v>
      </c>
      <c r="P79" s="122">
        <f t="shared" si="13"/>
        <v>4.9919290181915744E-2</v>
      </c>
      <c r="Q79" s="122">
        <f t="shared" si="13"/>
        <v>5.8548002853241438E-2</v>
      </c>
      <c r="R79" s="122">
        <f t="shared" si="13"/>
        <v>7.125274955603797E-2</v>
      </c>
      <c r="S79" s="122">
        <f t="shared" si="13"/>
        <v>0.12498994630751538</v>
      </c>
      <c r="T79" s="122">
        <f t="shared" ref="T79:AI79" si="14">_xlfn.STDEV.S(T85:T264)</f>
        <v>0.13380538381595461</v>
      </c>
      <c r="U79" s="122">
        <f t="shared" si="14"/>
        <v>4.1422949822964218E-2</v>
      </c>
      <c r="V79" s="122">
        <f t="shared" si="14"/>
        <v>4.4292057641390721E-2</v>
      </c>
      <c r="W79" s="122">
        <f t="shared" si="14"/>
        <v>4.1439999706095625E-2</v>
      </c>
      <c r="X79" s="122">
        <f t="shared" si="14"/>
        <v>5.4187238805007344E-2</v>
      </c>
      <c r="Y79" s="122">
        <f t="shared" si="14"/>
        <v>8.0203405449263604E-2</v>
      </c>
      <c r="Z79" s="122">
        <f t="shared" si="14"/>
        <v>0.1104818827370352</v>
      </c>
      <c r="AA79" s="122">
        <f t="shared" si="14"/>
        <v>1.1959490974227226E-18</v>
      </c>
      <c r="AB79" s="122">
        <f t="shared" si="14"/>
        <v>1.1959490974227226E-18</v>
      </c>
      <c r="AC79" s="122">
        <f t="shared" si="14"/>
        <v>1.2220685552636716E-2</v>
      </c>
      <c r="AD79" s="122">
        <f t="shared" si="14"/>
        <v>2.5739125667369894E-2</v>
      </c>
      <c r="AE79" s="122">
        <f t="shared" si="14"/>
        <v>5.2776089011130893E-2</v>
      </c>
      <c r="AF79" s="122">
        <f>_xlfn.STDEV.S(AF85:AF264)</f>
        <v>7.9812961761855358E-2</v>
      </c>
      <c r="AG79" s="122">
        <f t="shared" si="14"/>
        <v>0.10684984452568638</v>
      </c>
      <c r="AH79" s="122">
        <f t="shared" si="14"/>
        <v>6.9228535897818425E-2</v>
      </c>
      <c r="AI79" s="122">
        <f t="shared" si="14"/>
        <v>3.4463823287412342E-2</v>
      </c>
    </row>
    <row r="80" spans="1:37" x14ac:dyDescent="0.3">
      <c r="A80" s="16" t="s">
        <v>37</v>
      </c>
      <c r="B80" s="122">
        <f>B78*12</f>
        <v>7.636969740424826E-2</v>
      </c>
      <c r="C80" s="122">
        <f t="shared" ref="C80:S80" si="15">C78*12</f>
        <v>9.2121395386004626E-2</v>
      </c>
      <c r="D80" s="122">
        <f t="shared" si="15"/>
        <v>0.13695748014280698</v>
      </c>
      <c r="E80" s="122">
        <f t="shared" si="15"/>
        <v>0.11966550209765758</v>
      </c>
      <c r="F80" s="122">
        <f t="shared" si="15"/>
        <v>0.18028568935795597</v>
      </c>
      <c r="G80" s="122">
        <f t="shared" si="15"/>
        <v>4.5817121880459173E-2</v>
      </c>
      <c r="H80" s="122">
        <f t="shared" si="15"/>
        <v>0.12815104564252489</v>
      </c>
      <c r="I80" s="122">
        <f t="shared" si="15"/>
        <v>0.21384800731967019</v>
      </c>
      <c r="J80" s="122">
        <f t="shared" si="15"/>
        <v>0.11643013622126744</v>
      </c>
      <c r="K80" s="122">
        <f t="shared" si="15"/>
        <v>0.18846510341049991</v>
      </c>
      <c r="L80" s="122">
        <f t="shared" si="15"/>
        <v>0.1298111178863095</v>
      </c>
      <c r="M80" s="122">
        <f t="shared" si="15"/>
        <v>9.1455473570726892E-2</v>
      </c>
      <c r="N80" s="122">
        <f t="shared" si="15"/>
        <v>0.11145547233382559</v>
      </c>
      <c r="O80" s="122">
        <f t="shared" si="15"/>
        <v>0.13145500090508011</v>
      </c>
      <c r="P80" s="122">
        <f t="shared" si="15"/>
        <v>0.15145500032672973</v>
      </c>
      <c r="Q80" s="122">
        <f t="shared" si="15"/>
        <v>0.17145500000905503</v>
      </c>
      <c r="R80" s="122">
        <f t="shared" si="15"/>
        <v>0.19145501715505592</v>
      </c>
      <c r="S80" s="122">
        <f t="shared" si="15"/>
        <v>0.21145512981111786</v>
      </c>
      <c r="T80" s="122">
        <f t="shared" ref="T80:Z80" si="16">T78*12</f>
        <v>0.21384802009415244</v>
      </c>
      <c r="U80" s="122">
        <f t="shared" si="16"/>
        <v>9.6448244821629392E-2</v>
      </c>
      <c r="V80" s="122">
        <f t="shared" si="16"/>
        <v>4.999987268374638E-2</v>
      </c>
      <c r="W80" s="122">
        <f t="shared" si="16"/>
        <v>9.9999871492664039E-2</v>
      </c>
      <c r="X80" s="122">
        <f t="shared" si="16"/>
        <v>0.20000000036398224</v>
      </c>
      <c r="Y80" s="122">
        <f t="shared" si="16"/>
        <v>0.29999999900757601</v>
      </c>
      <c r="Z80" s="122">
        <f t="shared" si="16"/>
        <v>0.39999999765524069</v>
      </c>
      <c r="AA80" s="122">
        <f>AA78*12</f>
        <v>4.7999999999999857E-3</v>
      </c>
      <c r="AB80" s="122">
        <f>AB78*12</f>
        <v>4.7999999999999857E-3</v>
      </c>
      <c r="AC80" s="122">
        <f>AC78*12</f>
        <v>4.99999992938122E-2</v>
      </c>
      <c r="AD80" s="122">
        <f t="shared" ref="AD80:AG80" si="17">AD78*12</f>
        <v>9.9999999390693178E-2</v>
      </c>
      <c r="AE80" s="122">
        <f t="shared" si="17"/>
        <v>0.20000011759442887</v>
      </c>
      <c r="AF80" s="122">
        <f t="shared" si="17"/>
        <v>0.300000107827328</v>
      </c>
      <c r="AG80" s="122">
        <f t="shared" si="17"/>
        <v>0.39999999610304748</v>
      </c>
      <c r="AH80" s="122">
        <f>AH78*12</f>
        <v>0.26085223383036216</v>
      </c>
      <c r="AI80" s="122">
        <f>AI78*12</f>
        <v>0.12980012734623134</v>
      </c>
    </row>
    <row r="81" spans="1:39" x14ac:dyDescent="0.3">
      <c r="A81" s="120" t="s">
        <v>38</v>
      </c>
      <c r="B81" s="122">
        <f>B79*SQRT(12)</f>
        <v>0.26170259088205616</v>
      </c>
      <c r="C81" s="122">
        <f t="shared" ref="C81:S81" si="18">C79*SQRT(12)</f>
        <v>0.34718305343583655</v>
      </c>
      <c r="D81" s="122">
        <f t="shared" si="18"/>
        <v>0.27502319761213345</v>
      </c>
      <c r="E81" s="122">
        <f t="shared" si="18"/>
        <v>0.28364355207343245</v>
      </c>
      <c r="F81" s="122">
        <f t="shared" si="18"/>
        <v>0.34743755401973442</v>
      </c>
      <c r="G81" s="122">
        <f t="shared" si="18"/>
        <v>0.17694958923862514</v>
      </c>
      <c r="H81" s="122">
        <f t="shared" si="18"/>
        <v>0.17895594954393157</v>
      </c>
      <c r="I81" s="122">
        <f t="shared" si="18"/>
        <v>0.46351537991100605</v>
      </c>
      <c r="J81" s="122">
        <f t="shared" si="18"/>
        <v>0.20054106565838836</v>
      </c>
      <c r="K81" s="122">
        <f t="shared" si="18"/>
        <v>0.24159226962627664</v>
      </c>
      <c r="L81" s="122">
        <f t="shared" si="18"/>
        <v>0.20050110793301376</v>
      </c>
      <c r="M81" s="122">
        <f t="shared" si="18"/>
        <v>0.14760778186589987</v>
      </c>
      <c r="N81" s="122">
        <f t="shared" si="18"/>
        <v>0.15004657267519797</v>
      </c>
      <c r="O81" s="122">
        <f t="shared" si="18"/>
        <v>0.15802835570862989</v>
      </c>
      <c r="P81" s="122">
        <f t="shared" si="18"/>
        <v>0.17292549374570457</v>
      </c>
      <c r="Q81" s="122">
        <f t="shared" si="18"/>
        <v>0.20281623124700351</v>
      </c>
      <c r="R81" s="122">
        <f t="shared" si="18"/>
        <v>0.24682676482007704</v>
      </c>
      <c r="S81" s="122">
        <f t="shared" si="18"/>
        <v>0.43297787487984524</v>
      </c>
      <c r="T81" s="122">
        <f t="shared" ref="T81:AI81" si="19">T79*SQRT(12)</f>
        <v>0.46351544619097551</v>
      </c>
      <c r="U81" s="122">
        <f t="shared" si="19"/>
        <v>0.14349330738550051</v>
      </c>
      <c r="V81" s="122">
        <f t="shared" si="19"/>
        <v>0.1534321884133161</v>
      </c>
      <c r="W81" s="122">
        <f t="shared" si="19"/>
        <v>0.14355236991319392</v>
      </c>
      <c r="X81" s="122">
        <f t="shared" si="19"/>
        <v>0.18771010146428113</v>
      </c>
      <c r="Y81" s="122">
        <f t="shared" si="19"/>
        <v>0.2778327463563422</v>
      </c>
      <c r="Z81" s="122">
        <f t="shared" si="19"/>
        <v>0.38272046843282365</v>
      </c>
      <c r="AA81" s="122">
        <f t="shared" si="19"/>
        <v>4.1428892000045927E-18</v>
      </c>
      <c r="AB81" s="122">
        <f t="shared" si="19"/>
        <v>4.1428892000045927E-18</v>
      </c>
      <c r="AC81" s="122">
        <f t="shared" si="19"/>
        <v>4.2333696560979468E-2</v>
      </c>
      <c r="AD81" s="122">
        <f t="shared" si="19"/>
        <v>8.9162946796569678E-2</v>
      </c>
      <c r="AE81" s="122">
        <f t="shared" si="19"/>
        <v>0.1828217351841124</v>
      </c>
      <c r="AF81" s="122">
        <f t="shared" si="19"/>
        <v>0.276480209748171</v>
      </c>
      <c r="AG81" s="122">
        <f t="shared" si="19"/>
        <v>0.37013871899864814</v>
      </c>
      <c r="AH81" s="122">
        <f t="shared" si="19"/>
        <v>0.23981468301725481</v>
      </c>
      <c r="AI81" s="122">
        <f t="shared" si="19"/>
        <v>0.11938618591374725</v>
      </c>
    </row>
    <row r="82" spans="1:39" ht="18.600000000000001" thickBot="1" x14ac:dyDescent="0.4">
      <c r="A82" s="118"/>
      <c r="B82" s="245" t="s">
        <v>146</v>
      </c>
      <c r="C82" s="245"/>
      <c r="D82" s="245"/>
      <c r="E82" s="245"/>
      <c r="F82" s="245"/>
      <c r="G82" s="245"/>
      <c r="H82" s="245"/>
      <c r="I82" s="245"/>
      <c r="J82" s="245"/>
      <c r="K82" s="245"/>
      <c r="L82" s="218"/>
      <c r="M82" s="239" t="s">
        <v>98</v>
      </c>
      <c r="N82" s="240"/>
      <c r="O82" s="240"/>
      <c r="P82" s="240"/>
      <c r="Q82" s="240"/>
      <c r="R82" s="240"/>
      <c r="S82" s="240"/>
      <c r="T82" s="241"/>
      <c r="U82" s="237" t="s">
        <v>99</v>
      </c>
      <c r="V82" s="237"/>
      <c r="W82" s="237"/>
      <c r="X82" s="237"/>
      <c r="Y82" s="237"/>
      <c r="Z82" s="238"/>
      <c r="AA82" s="219" t="s">
        <v>145</v>
      </c>
      <c r="AB82" s="223" t="s">
        <v>100</v>
      </c>
      <c r="AC82" s="223"/>
      <c r="AD82" s="223"/>
      <c r="AE82" s="223"/>
      <c r="AF82" s="223"/>
      <c r="AG82" s="223"/>
      <c r="AH82" s="223"/>
      <c r="AI82" s="117" t="s">
        <v>142</v>
      </c>
      <c r="AJ82" s="102"/>
      <c r="AK82" s="102"/>
    </row>
    <row r="83" spans="1:39" ht="16.2" thickTop="1" x14ac:dyDescent="0.3">
      <c r="A83" s="97" t="s">
        <v>39</v>
      </c>
      <c r="B83" s="103" t="s">
        <v>3</v>
      </c>
      <c r="C83" s="103" t="s">
        <v>4</v>
      </c>
      <c r="D83" s="103" t="s">
        <v>5</v>
      </c>
      <c r="E83" s="103" t="s">
        <v>6</v>
      </c>
      <c r="F83" s="103" t="s">
        <v>7</v>
      </c>
      <c r="G83" s="103" t="s">
        <v>8</v>
      </c>
      <c r="H83" s="103" t="s">
        <v>9</v>
      </c>
      <c r="I83" s="103" t="s">
        <v>10</v>
      </c>
      <c r="J83" s="103" t="s">
        <v>11</v>
      </c>
      <c r="K83" s="103" t="s">
        <v>12</v>
      </c>
      <c r="L83" s="103" t="s">
        <v>144</v>
      </c>
      <c r="M83" s="103" t="s">
        <v>83</v>
      </c>
      <c r="N83" s="103" t="s">
        <v>91</v>
      </c>
      <c r="O83" s="103" t="s">
        <v>92</v>
      </c>
      <c r="P83" s="103" t="s">
        <v>93</v>
      </c>
      <c r="Q83" s="103" t="s">
        <v>94</v>
      </c>
      <c r="R83" s="103" t="s">
        <v>95</v>
      </c>
      <c r="S83" s="103" t="s">
        <v>96</v>
      </c>
      <c r="T83" s="103" t="s">
        <v>97</v>
      </c>
      <c r="U83" s="103" t="s">
        <v>83</v>
      </c>
      <c r="V83" s="99" t="s">
        <v>61</v>
      </c>
      <c r="W83" s="99" t="s">
        <v>65</v>
      </c>
      <c r="X83" s="99" t="s">
        <v>68</v>
      </c>
      <c r="Y83" s="99" t="s">
        <v>69</v>
      </c>
      <c r="Z83" s="99" t="s">
        <v>70</v>
      </c>
      <c r="AA83" s="99" t="s">
        <v>101</v>
      </c>
      <c r="AB83" s="99" t="s">
        <v>88</v>
      </c>
      <c r="AC83" s="99" t="s">
        <v>61</v>
      </c>
      <c r="AD83" s="99" t="s">
        <v>65</v>
      </c>
      <c r="AE83" s="99" t="s">
        <v>68</v>
      </c>
      <c r="AF83" s="99" t="s">
        <v>69</v>
      </c>
      <c r="AG83" s="99" t="s">
        <v>70</v>
      </c>
      <c r="AH83" s="99" t="s">
        <v>89</v>
      </c>
      <c r="AI83" s="99" t="s">
        <v>102</v>
      </c>
      <c r="AJ83" s="104"/>
      <c r="AK83" s="96"/>
      <c r="AL83" s="96"/>
      <c r="AM83" s="96"/>
    </row>
    <row r="84" spans="1:39" x14ac:dyDescent="0.3">
      <c r="A84" s="106">
        <v>39295</v>
      </c>
      <c r="B84" s="98"/>
      <c r="C84" s="98"/>
      <c r="D84" s="98"/>
      <c r="E84" s="98"/>
      <c r="F84" s="98"/>
      <c r="G84" s="98"/>
      <c r="H84" s="98"/>
      <c r="I84" s="98"/>
      <c r="J84" s="98"/>
      <c r="K84" s="98" t="s">
        <v>41</v>
      </c>
      <c r="L84" s="98"/>
      <c r="M84" s="103" t="s">
        <v>103</v>
      </c>
      <c r="N84" s="98" t="s">
        <v>41</v>
      </c>
      <c r="O84" s="98" t="s">
        <v>41</v>
      </c>
      <c r="P84" s="98" t="s">
        <v>41</v>
      </c>
      <c r="Q84" s="98" t="s">
        <v>41</v>
      </c>
      <c r="R84" s="98" t="s">
        <v>41</v>
      </c>
      <c r="S84" s="98" t="s">
        <v>41</v>
      </c>
      <c r="T84" s="98"/>
      <c r="U84" s="103" t="s">
        <v>103</v>
      </c>
      <c r="V84" s="98" t="s">
        <v>41</v>
      </c>
      <c r="W84" s="98" t="s">
        <v>41</v>
      </c>
      <c r="X84" s="98" t="s">
        <v>41</v>
      </c>
      <c r="Y84" s="98" t="s">
        <v>41</v>
      </c>
      <c r="Z84" s="98" t="s">
        <v>41</v>
      </c>
      <c r="AA84" s="98"/>
      <c r="AB84" s="98" t="s">
        <v>90</v>
      </c>
      <c r="AC84" s="98"/>
      <c r="AD84" s="98"/>
      <c r="AE84" s="98"/>
      <c r="AF84" s="98"/>
      <c r="AG84" s="98"/>
      <c r="AH84" s="98"/>
      <c r="AI84" s="98"/>
      <c r="AJ84" s="186"/>
    </row>
    <row r="85" spans="1:39" ht="18" x14ac:dyDescent="0.35">
      <c r="A85" s="106">
        <v>39326</v>
      </c>
      <c r="B85" s="100">
        <v>4.5883569491779019E-2</v>
      </c>
      <c r="C85" s="100">
        <v>8.3768129287934492E-2</v>
      </c>
      <c r="D85" s="100">
        <v>6.60484023842626E-2</v>
      </c>
      <c r="E85" s="100">
        <v>-4.3600386204987053E-2</v>
      </c>
      <c r="F85" s="100">
        <v>-1.0101410379444063E-2</v>
      </c>
      <c r="G85" s="100">
        <v>-1.2522338117972888E-2</v>
      </c>
      <c r="H85" s="100">
        <v>7.0016493626370524E-2</v>
      </c>
      <c r="I85" s="100">
        <v>8.7692433299702693E-2</v>
      </c>
      <c r="J85" s="100">
        <v>-1.3453021490947899E-2</v>
      </c>
      <c r="K85" s="100">
        <v>2.5368920425110224E-2</v>
      </c>
      <c r="L85" s="100">
        <v>2.9910079232180767E-2</v>
      </c>
      <c r="M85" s="100">
        <f t="shared" ref="M85:M100" si="20">SUMPRODUCT($A$3:$J$3,$B85:$K85)</f>
        <v>1.5145941887026291E-2</v>
      </c>
      <c r="N85" s="100">
        <f>SUMPRODUCT($A$8:$J$8,$B85:$K85)</f>
        <v>2.2777093387646451E-2</v>
      </c>
      <c r="O85" s="100">
        <f>SUMPRODUCT($A$14:$J$14,$B85:$K85)</f>
        <v>3.1772344368878151E-2</v>
      </c>
      <c r="P85" s="100">
        <f>SUMPRODUCT($A$20:$J$20,$B85:$K85)</f>
        <v>3.4129479023709774E-2</v>
      </c>
      <c r="Q85" s="100">
        <f>SUMPRODUCT($A$25:$J$25,$B85:$K85)</f>
        <v>3.2495291864110112E-2</v>
      </c>
      <c r="R85" s="100">
        <f>SUMPRODUCT($A$31:$J$31,$B85:$K85)</f>
        <v>3.1708717307547055E-2</v>
      </c>
      <c r="S85" s="100">
        <f>SUMPRODUCT($A$36:$J$36,$B85:$K85)</f>
        <v>8.1817110783123245E-2</v>
      </c>
      <c r="T85" s="100">
        <f>SUMPRODUCT($A$41:$J$41,$B85:$K85)</f>
        <v>8.7692456208369046E-2</v>
      </c>
      <c r="U85" s="100">
        <f t="shared" ref="U85:U116" si="21">SUMPRODUCT($L$3:$U$3,$B85:$K85)</f>
        <v>8.3010180070249972E-3</v>
      </c>
      <c r="V85" s="100">
        <f t="shared" ref="V85:V116" si="22">SUMPRODUCT($L$8:$U$8,$B85:$K85)</f>
        <v>6.5338681376917816E-3</v>
      </c>
      <c r="W85" s="100">
        <f t="shared" ref="W85:W116" si="23">SUMPRODUCT($L$14:$U$14,$B85:$K85)</f>
        <v>8.3717442043417332E-3</v>
      </c>
      <c r="X85" s="100">
        <f t="shared" ref="X85:X116" si="24">SUMPRODUCT($L$20:$U$20,$B85:$K85)</f>
        <v>1.2040266488120208E-2</v>
      </c>
      <c r="Y85" s="100">
        <f t="shared" ref="Y85:Y116" si="25">SUMPRODUCT($L$25:$U$25,$B85:$K85)</f>
        <v>1.5536552848026974E-2</v>
      </c>
      <c r="Z85" s="100">
        <f t="shared" ref="Z85:Z116" si="26">SUMPRODUCT($L$30:$U$30,$B85:$K85)</f>
        <v>1.9509842415293566E-2</v>
      </c>
      <c r="AA85" s="101">
        <v>4.0000000000000002E-4</v>
      </c>
      <c r="AB85" s="100">
        <f>SUMPRODUCT($W$3:$AF$3,$B85:$K85)+($AG$3*$AA85)</f>
        <v>4.0000000000000002E-4</v>
      </c>
      <c r="AC85" s="100">
        <f t="shared" ref="AC85:AC116" si="27">SUMPRODUCT($W$8:$AF$8,$B85:$K85)+($AG$8*$AA85)</f>
        <v>2.8171768870008732E-3</v>
      </c>
      <c r="AD85" s="100">
        <f t="shared" ref="AD85:AD116" si="28">SUMPRODUCT($W$14:$AF$14,$B85:$K85)+($AG$14*$AA85)</f>
        <v>5.5663159948388117E-3</v>
      </c>
      <c r="AE85" s="100">
        <f t="shared" ref="AE85:AE116" si="29">SUMPRODUCT($W$20:$AF$20,$B85:$K85)+($AG$20*$AA85)</f>
        <v>1.0942326822556509E-2</v>
      </c>
      <c r="AF85" s="100">
        <f t="shared" ref="AF85:AF116" si="30">SUMPRODUCT($W$25:$AF$25,$B85:$K85)+($AG$25*$AA85)</f>
        <v>1.639081577400511E-2</v>
      </c>
      <c r="AG85" s="100">
        <f t="shared" ref="AG85:AG116" si="31">SUMPRODUCT($W$30:$AF$30,$B85:$K85)+($AG$30*$AA85)</f>
        <v>2.1827305011415839E-2</v>
      </c>
      <c r="AH85" s="100">
        <f t="shared" ref="AH85:AH116" si="32">SUMPRODUCT($W$36:$AF$36,$B85:$K85)+($AG$36*$AA85)</f>
        <v>1.4292625291098697E-2</v>
      </c>
      <c r="AI85" s="100">
        <f>SUMPRODUCT($AA$65:$AJ$65,$B85:$K85)+($AS$36*$AA85)</f>
        <v>7.0877866686066028E-3</v>
      </c>
      <c r="AJ85" s="187" t="s">
        <v>42</v>
      </c>
      <c r="AK85" s="87"/>
    </row>
    <row r="86" spans="1:39" x14ac:dyDescent="0.3">
      <c r="A86" s="106">
        <v>39356</v>
      </c>
      <c r="B86" s="100">
        <v>-2.8002452045987843E-2</v>
      </c>
      <c r="C86" s="100">
        <v>7.516990323291145E-2</v>
      </c>
      <c r="D86" s="100">
        <v>1.0870418963164104E-3</v>
      </c>
      <c r="E86" s="100">
        <v>2.5000079954494398E-2</v>
      </c>
      <c r="F86" s="100">
        <v>8.7198743140784074E-2</v>
      </c>
      <c r="G86" s="100">
        <v>7.2463912768493677E-2</v>
      </c>
      <c r="H86" s="100">
        <v>-1.4782694189198814E-2</v>
      </c>
      <c r="I86" s="100">
        <v>5.0447708168249797E-2</v>
      </c>
      <c r="J86" s="100">
        <v>0</v>
      </c>
      <c r="K86" s="100">
        <v>5.7214380433603079E-2</v>
      </c>
      <c r="L86" s="100">
        <v>3.2579662335966625E-2</v>
      </c>
      <c r="M86" s="100">
        <f t="shared" si="20"/>
        <v>2.3143142266498107E-2</v>
      </c>
      <c r="N86" s="100">
        <f t="shared" ref="N86:N149" si="33">SUMPRODUCT($A$8:$J$8,$B86:$K86)</f>
        <v>1.8990967915688974E-2</v>
      </c>
      <c r="O86" s="100">
        <f t="shared" ref="O86:O149" si="34">SUMPRODUCT($A$14:$J$14,$B86:$K86)</f>
        <v>1.210763999161555E-2</v>
      </c>
      <c r="P86" s="100">
        <f t="shared" ref="P86:P149" si="35">SUMPRODUCT($A$20:$J$20,$B86:$K86)</f>
        <v>2.0346707003597211E-2</v>
      </c>
      <c r="Q86" s="100">
        <f t="shared" ref="Q86:Q149" si="36">SUMPRODUCT($A$25:$J$25,$B86:$K86)</f>
        <v>4.104980764739212E-2</v>
      </c>
      <c r="R86" s="100">
        <f t="shared" ref="R86:R149" si="37">SUMPRODUCT($A$31:$J$31,$B86:$K86)</f>
        <v>5.822686306650867E-2</v>
      </c>
      <c r="S86" s="100">
        <f t="shared" ref="S86:S149" si="38">SUMPRODUCT($A$36:$J$36,$B86:$K86)</f>
        <v>5.1085612943797008E-2</v>
      </c>
      <c r="T86" s="100">
        <f t="shared" ref="T86:T149" si="39">SUMPRODUCT($A$41:$J$41,$B86:$K86)</f>
        <v>5.0447707037909142E-2</v>
      </c>
      <c r="U86" s="100">
        <f t="shared" si="21"/>
        <v>1.5288823474742412E-2</v>
      </c>
      <c r="V86" s="100">
        <f t="shared" si="22"/>
        <v>1.9591622195335289E-2</v>
      </c>
      <c r="W86" s="100">
        <f t="shared" si="23"/>
        <v>1.5037793430321968E-2</v>
      </c>
      <c r="X86" s="100">
        <f t="shared" si="24"/>
        <v>5.8915600688713744E-3</v>
      </c>
      <c r="Y86" s="100">
        <f t="shared" si="25"/>
        <v>-3.1095365606440065E-3</v>
      </c>
      <c r="Z86" s="100">
        <f t="shared" si="26"/>
        <v>-1.2410354645869273E-2</v>
      </c>
      <c r="AA86" s="101">
        <v>4.0000000000000002E-4</v>
      </c>
      <c r="AB86" s="100">
        <f t="shared" ref="AB86:AB149" si="40">SUMPRODUCT($W$3:$AF$3,$B86:$K86)+($AG$3*$AA86)</f>
        <v>4.0000000000000002E-4</v>
      </c>
      <c r="AC86" s="100">
        <f t="shared" si="27"/>
        <v>4.0821280898502537E-4</v>
      </c>
      <c r="AD86" s="100">
        <f t="shared" si="28"/>
        <v>3.8026410090747834E-4</v>
      </c>
      <c r="AE86" s="100">
        <f t="shared" si="29"/>
        <v>4.1938424942668408E-4</v>
      </c>
      <c r="AF86" s="100">
        <f t="shared" si="30"/>
        <v>3.7080094422653443E-4</v>
      </c>
      <c r="AG86" s="100">
        <f t="shared" si="31"/>
        <v>4.0608315931385579E-4</v>
      </c>
      <c r="AH86" s="100">
        <f t="shared" si="32"/>
        <v>3.5282661669459175E-4</v>
      </c>
      <c r="AI86" s="100">
        <f t="shared" ref="AI86:AI149" si="41">SUMPRODUCT($AA$65:$AJ$65,$B86:$K86)+($AS$36*$AA86)</f>
        <v>-5.3694106004857634E-5</v>
      </c>
      <c r="AJ86" s="187"/>
    </row>
    <row r="87" spans="1:39" x14ac:dyDescent="0.3">
      <c r="A87" s="106">
        <v>39387</v>
      </c>
      <c r="B87" s="100">
        <v>0.10670082044637325</v>
      </c>
      <c r="C87" s="100">
        <v>-8.4265745159922981E-2</v>
      </c>
      <c r="D87" s="100">
        <v>-1.2595129852116764E-2</v>
      </c>
      <c r="E87" s="100">
        <v>0.10999517799217438</v>
      </c>
      <c r="F87" s="100">
        <v>-6.3993397322449588E-2</v>
      </c>
      <c r="G87" s="100">
        <v>1.8580971131732675E-2</v>
      </c>
      <c r="H87" s="100">
        <v>4.7330302737995621E-2</v>
      </c>
      <c r="I87" s="100">
        <v>-0.1575402571048512</v>
      </c>
      <c r="J87" s="100">
        <v>-2.7272774458585607E-2</v>
      </c>
      <c r="K87" s="100">
        <v>-6.6832022315823997E-2</v>
      </c>
      <c r="L87" s="100">
        <v>-1.2989205390547421E-2</v>
      </c>
      <c r="M87" s="100">
        <f t="shared" si="20"/>
        <v>1.8243173430793184E-2</v>
      </c>
      <c r="N87" s="100">
        <f t="shared" si="33"/>
        <v>6.734084259537647E-3</v>
      </c>
      <c r="O87" s="100">
        <f t="shared" si="34"/>
        <v>-4.0157327012994327E-4</v>
      </c>
      <c r="P87" s="100">
        <f t="shared" si="35"/>
        <v>-1.5662745929724213E-2</v>
      </c>
      <c r="Q87" s="100">
        <f t="shared" si="36"/>
        <v>-3.9306015037997938E-2</v>
      </c>
      <c r="R87" s="100">
        <f t="shared" si="37"/>
        <v>-7.9234365110169361E-2</v>
      </c>
      <c r="S87" s="100">
        <f t="shared" si="38"/>
        <v>-0.14898907092604086</v>
      </c>
      <c r="T87" s="100">
        <f t="shared" si="39"/>
        <v>-0.15754029321308075</v>
      </c>
      <c r="U87" s="100">
        <f t="shared" si="21"/>
        <v>2.8411953187268756E-2</v>
      </c>
      <c r="V87" s="100">
        <f t="shared" si="22"/>
        <v>5.0499144287399912E-2</v>
      </c>
      <c r="W87" s="100">
        <f t="shared" si="23"/>
        <v>2.6642146755596993E-2</v>
      </c>
      <c r="X87" s="100">
        <f t="shared" si="24"/>
        <v>-2.106613850471515E-2</v>
      </c>
      <c r="Y87" s="100">
        <f t="shared" si="25"/>
        <v>-6.8784323938794051E-2</v>
      </c>
      <c r="Z87" s="100">
        <f t="shared" si="26"/>
        <v>-0.11646261474326701</v>
      </c>
      <c r="AA87" s="101">
        <v>4.0000000000000002E-4</v>
      </c>
      <c r="AB87" s="100">
        <f t="shared" si="40"/>
        <v>4.0000000000000002E-4</v>
      </c>
      <c r="AC87" s="100">
        <f t="shared" si="27"/>
        <v>-8.5258041473613606E-3</v>
      </c>
      <c r="AD87" s="100">
        <f t="shared" si="28"/>
        <v>-1.838154876428421E-2</v>
      </c>
      <c r="AE87" s="100">
        <f t="shared" si="29"/>
        <v>-3.8232499391515351E-2</v>
      </c>
      <c r="AF87" s="100">
        <f t="shared" si="30"/>
        <v>-5.7930590014245276E-2</v>
      </c>
      <c r="AG87" s="100">
        <f t="shared" si="31"/>
        <v>-7.766190011930553E-2</v>
      </c>
      <c r="AH87" s="100">
        <f t="shared" si="32"/>
        <v>-5.0091368177609112E-2</v>
      </c>
      <c r="AI87" s="100">
        <f t="shared" si="41"/>
        <v>-2.5632125058025292E-2</v>
      </c>
      <c r="AJ87" s="187"/>
    </row>
    <row r="88" spans="1:39" x14ac:dyDescent="0.3">
      <c r="A88" s="106">
        <v>39417</v>
      </c>
      <c r="B88" s="100">
        <v>4.955654745454658E-2</v>
      </c>
      <c r="C88" s="100">
        <v>-4.3853629256757745E-2</v>
      </c>
      <c r="D88" s="100">
        <v>0.12733665783614309</v>
      </c>
      <c r="E88" s="100">
        <v>1.2925612613111927E-2</v>
      </c>
      <c r="F88" s="100">
        <v>-5.0134917241728008E-3</v>
      </c>
      <c r="G88" s="100">
        <v>1.8242238244828037E-2</v>
      </c>
      <c r="H88" s="100">
        <v>3.21288964928267E-2</v>
      </c>
      <c r="I88" s="100">
        <v>-5.7006026450059394E-2</v>
      </c>
      <c r="J88" s="100">
        <v>2.1028177966607553E-2</v>
      </c>
      <c r="K88" s="100">
        <v>1.2603392513776148E-3</v>
      </c>
      <c r="L88" s="100">
        <v>1.5660532242845158E-2</v>
      </c>
      <c r="M88" s="100">
        <f t="shared" si="20"/>
        <v>2.5227581848439359E-2</v>
      </c>
      <c r="N88" s="100">
        <f t="shared" si="33"/>
        <v>2.4881142200558978E-2</v>
      </c>
      <c r="O88" s="100">
        <f t="shared" si="34"/>
        <v>2.4907076000266481E-2</v>
      </c>
      <c r="P88" s="100">
        <f t="shared" si="35"/>
        <v>1.8536296399776057E-2</v>
      </c>
      <c r="Q88" s="100">
        <f t="shared" si="36"/>
        <v>7.7621599089584591E-3</v>
      </c>
      <c r="R88" s="100">
        <f t="shared" si="37"/>
        <v>-7.2332719766459302E-3</v>
      </c>
      <c r="S88" s="100">
        <f t="shared" si="38"/>
        <v>-5.151316750316081E-2</v>
      </c>
      <c r="T88" s="100">
        <f t="shared" si="39"/>
        <v>-5.7006038642476789E-2</v>
      </c>
      <c r="U88" s="100">
        <f t="shared" si="21"/>
        <v>3.6147139168098211E-2</v>
      </c>
      <c r="V88" s="100">
        <f t="shared" si="22"/>
        <v>3.5745859573665641E-2</v>
      </c>
      <c r="W88" s="100">
        <f t="shared" si="23"/>
        <v>3.6196597890774555E-2</v>
      </c>
      <c r="X88" s="100">
        <f t="shared" si="24"/>
        <v>3.7091008357884162E-2</v>
      </c>
      <c r="Y88" s="100">
        <f t="shared" si="25"/>
        <v>3.797583798351991E-2</v>
      </c>
      <c r="Z88" s="100">
        <f t="shared" si="26"/>
        <v>3.8890215868621271E-2</v>
      </c>
      <c r="AA88" s="101">
        <v>4.0000000000000002E-4</v>
      </c>
      <c r="AB88" s="100">
        <f t="shared" si="40"/>
        <v>4.0000000000000002E-4</v>
      </c>
      <c r="AC88" s="100">
        <f t="shared" si="27"/>
        <v>6.976375394552984E-3</v>
      </c>
      <c r="AD88" s="100">
        <f t="shared" si="28"/>
        <v>1.424636286408996E-2</v>
      </c>
      <c r="AE88" s="100">
        <f t="shared" si="29"/>
        <v>2.867227366650732E-2</v>
      </c>
      <c r="AF88" s="100">
        <f t="shared" si="30"/>
        <v>4.3216948627020121E-2</v>
      </c>
      <c r="AG88" s="100">
        <f t="shared" si="31"/>
        <v>5.7745337390319722E-2</v>
      </c>
      <c r="AH88" s="100">
        <f t="shared" si="32"/>
        <v>3.7638486892444985E-2</v>
      </c>
      <c r="AI88" s="100">
        <f t="shared" si="41"/>
        <v>1.8407686504194734E-2</v>
      </c>
      <c r="AJ88" s="187"/>
    </row>
    <row r="89" spans="1:39" x14ac:dyDescent="0.3">
      <c r="A89" s="106">
        <v>39448</v>
      </c>
      <c r="B89" s="100">
        <v>-0.20834113059654769</v>
      </c>
      <c r="C89" s="100">
        <v>-0.21518802404019549</v>
      </c>
      <c r="D89" s="100">
        <v>-0.17128360959332861</v>
      </c>
      <c r="E89" s="100">
        <v>-7.8690011321659231E-2</v>
      </c>
      <c r="F89" s="100">
        <v>-0.21942278978721563</v>
      </c>
      <c r="G89" s="100">
        <v>-0.1200326101267484</v>
      </c>
      <c r="H89" s="100">
        <v>-0.1583999093902817</v>
      </c>
      <c r="I89" s="100">
        <v>-0.11807891300879439</v>
      </c>
      <c r="J89" s="100">
        <v>-0.11418748632485974</v>
      </c>
      <c r="K89" s="100">
        <v>-0.17114187795129329</v>
      </c>
      <c r="L89" s="100">
        <v>-0.15747663621409244</v>
      </c>
      <c r="M89" s="100">
        <f t="shared" si="20"/>
        <v>-0.13469383214564865</v>
      </c>
      <c r="N89" s="100">
        <f t="shared" si="33"/>
        <v>-0.13906054186017383</v>
      </c>
      <c r="O89" s="100">
        <f t="shared" si="34"/>
        <v>-0.14768029583394807</v>
      </c>
      <c r="P89" s="100">
        <f t="shared" si="35"/>
        <v>-0.15859995414095951</v>
      </c>
      <c r="Q89" s="100">
        <f t="shared" si="36"/>
        <v>-0.17033434868316569</v>
      </c>
      <c r="R89" s="100">
        <f t="shared" si="37"/>
        <v>-0.16692087365923691</v>
      </c>
      <c r="S89" s="100">
        <f t="shared" si="38"/>
        <v>-0.1230812443572704</v>
      </c>
      <c r="T89" s="100">
        <f t="shared" si="39"/>
        <v>-0.11807890681329691</v>
      </c>
      <c r="U89" s="100">
        <f t="shared" si="21"/>
        <v>-0.13174889007786378</v>
      </c>
      <c r="V89" s="100">
        <f t="shared" si="22"/>
        <v>-0.13432765804607624</v>
      </c>
      <c r="W89" s="100">
        <f t="shared" si="23"/>
        <v>-0.13153590836468365</v>
      </c>
      <c r="X89" s="100">
        <f t="shared" si="24"/>
        <v>-0.12594324326404893</v>
      </c>
      <c r="Y89" s="100">
        <f t="shared" si="25"/>
        <v>-0.12027396185648037</v>
      </c>
      <c r="Z89" s="100">
        <f t="shared" si="26"/>
        <v>-0.1148641770249581</v>
      </c>
      <c r="AA89" s="101">
        <v>4.0000000000000002E-4</v>
      </c>
      <c r="AB89" s="100">
        <f t="shared" si="40"/>
        <v>4.0000000000000002E-4</v>
      </c>
      <c r="AC89" s="100">
        <f t="shared" si="27"/>
        <v>-2.1312493122315198E-2</v>
      </c>
      <c r="AD89" s="100">
        <f t="shared" si="28"/>
        <v>-4.5366700129782334E-2</v>
      </c>
      <c r="AE89" s="100">
        <f t="shared" si="29"/>
        <v>-9.3240958361120244E-2</v>
      </c>
      <c r="AF89" s="100">
        <f t="shared" si="30"/>
        <v>-0.14136509392314464</v>
      </c>
      <c r="AG89" s="100">
        <f t="shared" si="31"/>
        <v>-0.18951691094323575</v>
      </c>
      <c r="AH89" s="100">
        <f t="shared" si="32"/>
        <v>-0.12256980065175542</v>
      </c>
      <c r="AI89" s="100">
        <f t="shared" si="41"/>
        <v>-5.9716656192980305E-2</v>
      </c>
      <c r="AJ89" s="187"/>
    </row>
    <row r="90" spans="1:39" x14ac:dyDescent="0.3">
      <c r="A90" s="106">
        <v>39479</v>
      </c>
      <c r="B90" s="100">
        <v>1.0983146126307965E-2</v>
      </c>
      <c r="C90" s="100">
        <v>6.8979139519803667E-2</v>
      </c>
      <c r="D90" s="100">
        <v>-1.2711884880829692E-2</v>
      </c>
      <c r="E90" s="100">
        <v>1.4773665533472561E-2</v>
      </c>
      <c r="F90" s="100">
        <v>2.2887308858866907E-2</v>
      </c>
      <c r="G90" s="100">
        <v>-3.7941996696737972E-2</v>
      </c>
      <c r="H90" s="100">
        <v>-4.5355150059501956E-2</v>
      </c>
      <c r="I90" s="100">
        <v>-9.8654923747015302E-2</v>
      </c>
      <c r="J90" s="100">
        <v>1.524144516864384E-2</v>
      </c>
      <c r="K90" s="100">
        <v>-4.3776033624370256E-3</v>
      </c>
      <c r="L90" s="100">
        <v>-6.6176853539426988E-3</v>
      </c>
      <c r="M90" s="100">
        <f t="shared" si="20"/>
        <v>-2.387619019051973E-2</v>
      </c>
      <c r="N90" s="100">
        <f t="shared" si="33"/>
        <v>-2.2392593589795614E-2</v>
      </c>
      <c r="O90" s="100">
        <f t="shared" si="34"/>
        <v>-1.8894204376571501E-2</v>
      </c>
      <c r="P90" s="100">
        <f t="shared" si="35"/>
        <v>-1.5001252567173405E-2</v>
      </c>
      <c r="Q90" s="100">
        <f t="shared" si="36"/>
        <v>-1.2461169945220169E-2</v>
      </c>
      <c r="R90" s="100">
        <f t="shared" si="37"/>
        <v>-1.5685472458705212E-2</v>
      </c>
      <c r="S90" s="100">
        <f t="shared" si="38"/>
        <v>-8.9767261080762217E-2</v>
      </c>
      <c r="T90" s="100">
        <f t="shared" si="39"/>
        <v>-9.8654947244097513E-2</v>
      </c>
      <c r="U90" s="100">
        <f t="shared" si="21"/>
        <v>-3.1236200875530615E-2</v>
      </c>
      <c r="V90" s="100">
        <f t="shared" si="22"/>
        <v>-2.4978262551126194E-2</v>
      </c>
      <c r="W90" s="100">
        <f t="shared" si="23"/>
        <v>-3.1721355126616835E-2</v>
      </c>
      <c r="X90" s="100">
        <f t="shared" si="24"/>
        <v>-4.5202698198375121E-2</v>
      </c>
      <c r="Y90" s="100">
        <f t="shared" si="25"/>
        <v>-5.8655844702537208E-2</v>
      </c>
      <c r="Z90" s="100">
        <f t="shared" si="26"/>
        <v>-7.2204463107965425E-2</v>
      </c>
      <c r="AA90" s="101">
        <v>4.0000000000000002E-4</v>
      </c>
      <c r="AB90" s="100">
        <f t="shared" si="40"/>
        <v>4.0000000000000002E-4</v>
      </c>
      <c r="AC90" s="100">
        <f t="shared" si="27"/>
        <v>-9.0940619221419623E-3</v>
      </c>
      <c r="AD90" s="100">
        <f t="shared" si="28"/>
        <v>-1.958672005444238E-2</v>
      </c>
      <c r="AE90" s="100">
        <f t="shared" si="29"/>
        <v>-4.050780050492838E-2</v>
      </c>
      <c r="AF90" s="100">
        <f t="shared" si="30"/>
        <v>-6.155971392349794E-2</v>
      </c>
      <c r="AG90" s="100">
        <f t="shared" si="31"/>
        <v>-8.2639579073394254E-2</v>
      </c>
      <c r="AH90" s="100">
        <f t="shared" si="32"/>
        <v>-5.3415721920735716E-2</v>
      </c>
      <c r="AI90" s="100">
        <f t="shared" si="41"/>
        <v>-2.6413748045139174E-2</v>
      </c>
      <c r="AJ90" s="187"/>
    </row>
    <row r="91" spans="1:39" x14ac:dyDescent="0.3">
      <c r="A91" s="106">
        <v>39508</v>
      </c>
      <c r="B91" s="100">
        <v>-0.19632429032240933</v>
      </c>
      <c r="C91" s="100">
        <v>-2.9395987212503395E-2</v>
      </c>
      <c r="D91" s="100">
        <v>4.053582308908326E-3</v>
      </c>
      <c r="E91" s="100">
        <v>-0.11965413222786557</v>
      </c>
      <c r="F91" s="100">
        <v>-0.13884112789110731</v>
      </c>
      <c r="G91" s="100">
        <v>8.9650011419964259E-2</v>
      </c>
      <c r="H91" s="100">
        <v>2.1849774389090519E-2</v>
      </c>
      <c r="I91" s="100">
        <v>4.1222286280127834E-2</v>
      </c>
      <c r="J91" s="100">
        <v>5.3180581181929941E-2</v>
      </c>
      <c r="K91" s="100">
        <v>3.3269555389157025E-2</v>
      </c>
      <c r="L91" s="100">
        <v>-2.4098974668470764E-2</v>
      </c>
      <c r="M91" s="100">
        <f t="shared" si="20"/>
        <v>4.6390770740871022E-2</v>
      </c>
      <c r="N91" s="100">
        <f t="shared" si="33"/>
        <v>4.7641017745329445E-2</v>
      </c>
      <c r="O91" s="100">
        <f t="shared" si="34"/>
        <v>3.4761869466898236E-2</v>
      </c>
      <c r="P91" s="100">
        <f t="shared" si="35"/>
        <v>2.3173652349058584E-2</v>
      </c>
      <c r="Q91" s="100">
        <f t="shared" si="36"/>
        <v>1.4421313982417422E-2</v>
      </c>
      <c r="R91" s="100">
        <f t="shared" si="37"/>
        <v>2.3171761274101428E-2</v>
      </c>
      <c r="S91" s="100">
        <f t="shared" si="38"/>
        <v>4.0472602668812689E-2</v>
      </c>
      <c r="T91" s="100">
        <f t="shared" si="39"/>
        <v>4.1222320374111117E-2</v>
      </c>
      <c r="U91" s="100">
        <f t="shared" si="21"/>
        <v>4.4650408486941705E-2</v>
      </c>
      <c r="V91" s="100">
        <f t="shared" si="22"/>
        <v>4.2374892706774685E-2</v>
      </c>
      <c r="W91" s="100">
        <f t="shared" si="23"/>
        <v>4.4907563759928354E-2</v>
      </c>
      <c r="X91" s="100">
        <f t="shared" si="24"/>
        <v>4.9958936407723267E-2</v>
      </c>
      <c r="Y91" s="100">
        <f t="shared" si="25"/>
        <v>5.4990337125510644E-2</v>
      </c>
      <c r="Z91" s="100">
        <f t="shared" si="26"/>
        <v>6.0053979041546447E-2</v>
      </c>
      <c r="AA91" s="101">
        <v>4.0000000000000002E-4</v>
      </c>
      <c r="AB91" s="100">
        <f t="shared" si="40"/>
        <v>4.0000000000000002E-4</v>
      </c>
      <c r="AC91" s="100">
        <f t="shared" si="27"/>
        <v>9.7102197516664244E-3</v>
      </c>
      <c r="AD91" s="100">
        <f t="shared" si="28"/>
        <v>1.9943366739965902E-2</v>
      </c>
      <c r="AE91" s="100">
        <f t="shared" si="29"/>
        <v>4.0668616263759429E-2</v>
      </c>
      <c r="AF91" s="100">
        <f t="shared" si="30"/>
        <v>6.1294655396974262E-2</v>
      </c>
      <c r="AG91" s="100">
        <f t="shared" si="31"/>
        <v>8.2023339339160742E-2</v>
      </c>
      <c r="AH91" s="100">
        <f t="shared" si="32"/>
        <v>5.3024059025823606E-2</v>
      </c>
      <c r="AI91" s="100">
        <f t="shared" si="41"/>
        <v>2.6031755287725222E-2</v>
      </c>
      <c r="AJ91" s="187"/>
    </row>
    <row r="92" spans="1:39" x14ac:dyDescent="0.3">
      <c r="A92" s="106">
        <v>39539</v>
      </c>
      <c r="B92" s="100">
        <v>0.10080136359624398</v>
      </c>
      <c r="C92" s="100">
        <v>-7.7931959728574571E-2</v>
      </c>
      <c r="D92" s="100">
        <v>-2.6596950219281212E-2</v>
      </c>
      <c r="E92" s="100">
        <v>3.5142035322952507E-2</v>
      </c>
      <c r="F92" s="100">
        <v>7.5949488035335258E-2</v>
      </c>
      <c r="G92" s="100">
        <v>3.5313232686349622E-3</v>
      </c>
      <c r="H92" s="100">
        <v>-5.2585826594833587E-2</v>
      </c>
      <c r="I92" s="100">
        <v>-1.7747300975361535E-2</v>
      </c>
      <c r="J92" s="100">
        <v>-3.4791038667331929E-2</v>
      </c>
      <c r="K92" s="100">
        <v>4.1418503358685486E-2</v>
      </c>
      <c r="L92" s="100">
        <v>4.7189637396469353E-3</v>
      </c>
      <c r="M92" s="100">
        <f t="shared" si="20"/>
        <v>-1.8261925963425064E-2</v>
      </c>
      <c r="N92" s="100">
        <f t="shared" si="33"/>
        <v>-2.3093581270524896E-2</v>
      </c>
      <c r="O92" s="100">
        <f t="shared" si="34"/>
        <v>-2.2337997735021181E-2</v>
      </c>
      <c r="P92" s="100">
        <f t="shared" si="35"/>
        <v>-7.1231535718061564E-3</v>
      </c>
      <c r="Q92" s="100">
        <f t="shared" si="36"/>
        <v>1.905057820352038E-2</v>
      </c>
      <c r="R92" s="100">
        <f t="shared" si="37"/>
        <v>3.545575654294119E-2</v>
      </c>
      <c r="S92" s="100">
        <f t="shared" si="38"/>
        <v>-1.2169652858056539E-2</v>
      </c>
      <c r="T92" s="100">
        <f t="shared" si="39"/>
        <v>-1.7747315633974071E-2</v>
      </c>
      <c r="U92" s="100">
        <f t="shared" si="21"/>
        <v>-2.7081731219078583E-4</v>
      </c>
      <c r="V92" s="100">
        <f t="shared" si="22"/>
        <v>-3.1358517923762777E-3</v>
      </c>
      <c r="W92" s="100">
        <f t="shared" si="23"/>
        <v>5.7360604844257368E-5</v>
      </c>
      <c r="X92" s="100">
        <f t="shared" si="24"/>
        <v>6.4412976226692134E-3</v>
      </c>
      <c r="Y92" s="100">
        <f t="shared" si="25"/>
        <v>1.3051809153585454E-2</v>
      </c>
      <c r="Z92" s="100">
        <f t="shared" si="26"/>
        <v>1.9153491429423679E-2</v>
      </c>
      <c r="AA92" s="101">
        <v>4.0000000000000002E-4</v>
      </c>
      <c r="AB92" s="100">
        <f t="shared" si="40"/>
        <v>4.0000000000000002E-4</v>
      </c>
      <c r="AC92" s="100">
        <f t="shared" si="27"/>
        <v>2.1808984731289181E-3</v>
      </c>
      <c r="AD92" s="100">
        <f t="shared" si="28"/>
        <v>4.1071018418826375E-3</v>
      </c>
      <c r="AE92" s="100">
        <f t="shared" si="29"/>
        <v>7.8849609985124827E-3</v>
      </c>
      <c r="AF92" s="100">
        <f t="shared" si="30"/>
        <v>1.1751579932177653E-2</v>
      </c>
      <c r="AG92" s="100">
        <f t="shared" si="31"/>
        <v>1.5630345897718487E-2</v>
      </c>
      <c r="AH92" s="100">
        <f t="shared" si="32"/>
        <v>1.0352640834048122E-2</v>
      </c>
      <c r="AI92" s="100">
        <f t="shared" si="41"/>
        <v>5.1910620223062521E-3</v>
      </c>
      <c r="AJ92" s="187"/>
    </row>
    <row r="93" spans="1:39" x14ac:dyDescent="0.3">
      <c r="A93" s="106">
        <v>39569</v>
      </c>
      <c r="B93" s="100">
        <v>-3.5066716276643893E-2</v>
      </c>
      <c r="C93" s="100">
        <v>1.8498014386425468E-2</v>
      </c>
      <c r="D93" s="100">
        <v>0.10563527077095439</v>
      </c>
      <c r="E93" s="100">
        <v>2.0968548294332541E-2</v>
      </c>
      <c r="F93" s="100">
        <v>-6.1236467390091316E-2</v>
      </c>
      <c r="G93" s="100">
        <v>-1.0028331877027324E-2</v>
      </c>
      <c r="H93" s="100">
        <v>4.5924474112444269E-2</v>
      </c>
      <c r="I93" s="100">
        <v>0.10918772033637815</v>
      </c>
      <c r="J93" s="100">
        <v>1.2014943976826148E-2</v>
      </c>
      <c r="K93" s="100">
        <v>2.4380333966838964E-2</v>
      </c>
      <c r="L93" s="100">
        <v>2.3027779030043737E-2</v>
      </c>
      <c r="M93" s="100">
        <f t="shared" si="20"/>
        <v>1.2229236200873688E-2</v>
      </c>
      <c r="N93" s="100">
        <f t="shared" si="33"/>
        <v>2.23811982829067E-2</v>
      </c>
      <c r="O93" s="100">
        <f t="shared" si="34"/>
        <v>2.905777044094917E-2</v>
      </c>
      <c r="P93" s="100">
        <f t="shared" si="35"/>
        <v>2.7443262417638496E-2</v>
      </c>
      <c r="Q93" s="100">
        <f t="shared" si="36"/>
        <v>2.2154475554252453E-2</v>
      </c>
      <c r="R93" s="100">
        <f t="shared" si="37"/>
        <v>3.0576435095964097E-2</v>
      </c>
      <c r="S93" s="100">
        <f t="shared" si="38"/>
        <v>0.10119280710708588</v>
      </c>
      <c r="T93" s="100">
        <f t="shared" si="39"/>
        <v>0.10918774620071417</v>
      </c>
      <c r="U93" s="100">
        <f t="shared" si="21"/>
        <v>9.4523972614410992E-3</v>
      </c>
      <c r="V93" s="100">
        <f t="shared" si="22"/>
        <v>-8.7656627095565858E-3</v>
      </c>
      <c r="W93" s="100">
        <f t="shared" si="23"/>
        <v>1.0826470550037669E-2</v>
      </c>
      <c r="X93" s="100">
        <f t="shared" si="24"/>
        <v>4.9994461509915454E-2</v>
      </c>
      <c r="Y93" s="100">
        <f t="shared" si="25"/>
        <v>8.9102330823601389E-2</v>
      </c>
      <c r="Z93" s="100">
        <f t="shared" si="26"/>
        <v>0.1283581164330522</v>
      </c>
      <c r="AA93" s="101">
        <v>4.0000000000000002E-4</v>
      </c>
      <c r="AB93" s="100">
        <f t="shared" si="40"/>
        <v>4.0000000000000002E-4</v>
      </c>
      <c r="AC93" s="100">
        <f t="shared" si="27"/>
        <v>1.3339945412978683E-2</v>
      </c>
      <c r="AD93" s="100">
        <f t="shared" si="28"/>
        <v>2.7682639584230912E-2</v>
      </c>
      <c r="AE93" s="100">
        <f t="shared" si="29"/>
        <v>5.6390136825503839E-2</v>
      </c>
      <c r="AF93" s="100">
        <f t="shared" si="30"/>
        <v>8.5025474123746989E-2</v>
      </c>
      <c r="AG93" s="100">
        <f t="shared" si="31"/>
        <v>0.11365588120798729</v>
      </c>
      <c r="AH93" s="100">
        <f t="shared" si="32"/>
        <v>7.3828299229384275E-2</v>
      </c>
      <c r="AI93" s="100">
        <f t="shared" si="41"/>
        <v>3.7017958802992863E-2</v>
      </c>
      <c r="AJ93" s="187"/>
    </row>
    <row r="94" spans="1:39" x14ac:dyDescent="0.3">
      <c r="A94" s="106">
        <v>39600</v>
      </c>
      <c r="B94" s="100">
        <v>-3.2913007343155505E-2</v>
      </c>
      <c r="C94" s="100">
        <v>-0.19705657793570161</v>
      </c>
      <c r="D94" s="100">
        <v>-0.10479194808758294</v>
      </c>
      <c r="E94" s="100">
        <v>-0.15180882486453731</v>
      </c>
      <c r="F94" s="100">
        <v>-0.19168019845063561</v>
      </c>
      <c r="G94" s="100">
        <v>-0.19159824005895629</v>
      </c>
      <c r="H94" s="100">
        <v>-0.11659431870973541</v>
      </c>
      <c r="I94" s="100">
        <v>-0.27304481187641555</v>
      </c>
      <c r="J94" s="100">
        <v>-2.1390998003770131E-2</v>
      </c>
      <c r="K94" s="100">
        <v>-0.10012948846622455</v>
      </c>
      <c r="L94" s="100">
        <v>-0.13810084137967152</v>
      </c>
      <c r="M94" s="100">
        <f t="shared" si="20"/>
        <v>-0.11757371808263163</v>
      </c>
      <c r="N94" s="100">
        <f t="shared" si="33"/>
        <v>-0.10827159856205507</v>
      </c>
      <c r="O94" s="100">
        <f t="shared" si="34"/>
        <v>-9.5236114087385568E-2</v>
      </c>
      <c r="P94" s="100">
        <f t="shared" si="35"/>
        <v>-9.694251967664877E-2</v>
      </c>
      <c r="Q94" s="100">
        <f t="shared" si="36"/>
        <v>-0.11340074842692094</v>
      </c>
      <c r="R94" s="100">
        <f t="shared" si="37"/>
        <v>-0.13008230003575841</v>
      </c>
      <c r="S94" s="100">
        <f t="shared" si="38"/>
        <v>-0.25674380532501795</v>
      </c>
      <c r="T94" s="100">
        <f t="shared" si="39"/>
        <v>-0.27304483213647568</v>
      </c>
      <c r="U94" s="100">
        <f t="shared" si="21"/>
        <v>-9.6470086170816802E-2</v>
      </c>
      <c r="V94" s="100">
        <f t="shared" si="22"/>
        <v>-0.10610074273629511</v>
      </c>
      <c r="W94" s="100">
        <f t="shared" si="23"/>
        <v>-9.5743222881588014E-2</v>
      </c>
      <c r="X94" s="100">
        <f t="shared" si="24"/>
        <v>-7.4951861421065191E-2</v>
      </c>
      <c r="Y94" s="100">
        <f t="shared" si="25"/>
        <v>-5.4236007706277442E-2</v>
      </c>
      <c r="Z94" s="100">
        <f t="shared" si="26"/>
        <v>-3.345415719952971E-2</v>
      </c>
      <c r="AA94" s="101">
        <v>4.0000000000000002E-4</v>
      </c>
      <c r="AB94" s="100">
        <f t="shared" si="40"/>
        <v>4.0000000000000002E-4</v>
      </c>
      <c r="AC94" s="100">
        <f t="shared" si="27"/>
        <v>-1.0673703604322517E-2</v>
      </c>
      <c r="AD94" s="100">
        <f t="shared" si="28"/>
        <v>-2.2919142956077998E-2</v>
      </c>
      <c r="AE94" s="100">
        <f t="shared" si="29"/>
        <v>-4.7343692737155031E-2</v>
      </c>
      <c r="AF94" s="100">
        <f t="shared" si="30"/>
        <v>-7.1833448632197219E-2</v>
      </c>
      <c r="AG94" s="100">
        <f t="shared" si="31"/>
        <v>-9.6463731604766872E-2</v>
      </c>
      <c r="AH94" s="100">
        <f t="shared" si="32"/>
        <v>-6.2349760216242667E-2</v>
      </c>
      <c r="AI94" s="100">
        <f t="shared" si="41"/>
        <v>-2.993916838719788E-2</v>
      </c>
      <c r="AJ94" s="187"/>
    </row>
    <row r="95" spans="1:39" x14ac:dyDescent="0.3">
      <c r="A95" s="106">
        <v>39630</v>
      </c>
      <c r="B95" s="100">
        <v>0.11684626689842047</v>
      </c>
      <c r="C95" s="100">
        <v>-4.9643361297326612E-2</v>
      </c>
      <c r="D95" s="100">
        <v>-1.7452097358881487E-2</v>
      </c>
      <c r="E95" s="100">
        <v>-9.0963772425552342E-2</v>
      </c>
      <c r="F95" s="100">
        <v>1.2458424737322116E-2</v>
      </c>
      <c r="G95" s="100">
        <v>7.0627352426164303E-2</v>
      </c>
      <c r="H95" s="100">
        <v>-2.4601930740101231E-2</v>
      </c>
      <c r="I95" s="100">
        <v>6.4361393346185236E-2</v>
      </c>
      <c r="J95" s="100">
        <v>-0.15570119384883463</v>
      </c>
      <c r="K95" s="100">
        <v>6.5635152837795099E-2</v>
      </c>
      <c r="L95" s="100">
        <v>-8.433765424809064E-4</v>
      </c>
      <c r="M95" s="100">
        <f t="shared" si="20"/>
        <v>-1.3650943865935943E-2</v>
      </c>
      <c r="N95" s="100">
        <f t="shared" si="33"/>
        <v>-2.5150217788214486E-2</v>
      </c>
      <c r="O95" s="100">
        <f t="shared" si="34"/>
        <v>-3.25547395921338E-2</v>
      </c>
      <c r="P95" s="100">
        <f t="shared" si="35"/>
        <v>-1.2358433124618807E-2</v>
      </c>
      <c r="Q95" s="100">
        <f t="shared" si="36"/>
        <v>3.2323843818522872E-2</v>
      </c>
      <c r="R95" s="100">
        <f t="shared" si="37"/>
        <v>6.1997550512330045E-2</v>
      </c>
      <c r="S95" s="100">
        <f t="shared" si="38"/>
        <v>6.4481493580834826E-2</v>
      </c>
      <c r="T95" s="100">
        <f t="shared" si="39"/>
        <v>6.4361414068998687E-2</v>
      </c>
      <c r="U95" s="100">
        <f t="shared" si="21"/>
        <v>1.8398260731972253E-3</v>
      </c>
      <c r="V95" s="100">
        <f t="shared" si="22"/>
        <v>2.1017437348560424E-2</v>
      </c>
      <c r="W95" s="100">
        <f t="shared" si="23"/>
        <v>5.4705035819978352E-4</v>
      </c>
      <c r="X95" s="100">
        <f t="shared" si="24"/>
        <v>-4.0455999914931533E-2</v>
      </c>
      <c r="Y95" s="100">
        <f t="shared" si="25"/>
        <v>-8.1232851561518091E-2</v>
      </c>
      <c r="Z95" s="100">
        <f t="shared" si="26"/>
        <v>-0.12231755945007539</v>
      </c>
      <c r="AA95" s="101">
        <v>4.0000000000000002E-4</v>
      </c>
      <c r="AB95" s="100">
        <f t="shared" si="40"/>
        <v>4.0000000000000002E-4</v>
      </c>
      <c r="AC95" s="100">
        <f t="shared" si="27"/>
        <v>-1.1201395508325137E-2</v>
      </c>
      <c r="AD95" s="100">
        <f t="shared" si="28"/>
        <v>-2.4042436595256858E-2</v>
      </c>
      <c r="AE95" s="100">
        <f t="shared" si="29"/>
        <v>-4.9907618078229493E-2</v>
      </c>
      <c r="AF95" s="100">
        <f t="shared" si="30"/>
        <v>-7.5555587001233646E-2</v>
      </c>
      <c r="AG95" s="100">
        <f t="shared" si="31"/>
        <v>-0.10107896319769744</v>
      </c>
      <c r="AH95" s="100">
        <f t="shared" si="32"/>
        <v>-6.5294575618115358E-2</v>
      </c>
      <c r="AI95" s="100">
        <f t="shared" si="41"/>
        <v>-3.2875590538917393E-2</v>
      </c>
      <c r="AJ95" s="187"/>
    </row>
    <row r="96" spans="1:39" x14ac:dyDescent="0.3">
      <c r="A96" s="106">
        <v>39661</v>
      </c>
      <c r="B96" s="100">
        <v>-5.713546228349517E-2</v>
      </c>
      <c r="C96" s="100">
        <v>6.8845494478571592E-2</v>
      </c>
      <c r="D96" s="100">
        <v>1.6239415848479627E-2</v>
      </c>
      <c r="E96" s="100">
        <v>6.0304706649124198E-2</v>
      </c>
      <c r="F96" s="100">
        <v>0.25758835139664671</v>
      </c>
      <c r="G96" s="100">
        <v>-3.350452175975259E-3</v>
      </c>
      <c r="H96" s="100">
        <v>7.566739415858224E-3</v>
      </c>
      <c r="I96" s="100">
        <v>-4.4223974651158758E-2</v>
      </c>
      <c r="J96" s="100">
        <v>0.14641035117913659</v>
      </c>
      <c r="K96" s="100">
        <v>2.4947428773658693E-2</v>
      </c>
      <c r="L96" s="100">
        <v>4.7719259863084652E-2</v>
      </c>
      <c r="M96" s="100">
        <f t="shared" si="20"/>
        <v>3.5965245772446468E-2</v>
      </c>
      <c r="N96" s="100">
        <f t="shared" si="33"/>
        <v>4.3205036526954406E-2</v>
      </c>
      <c r="O96" s="100">
        <f t="shared" si="34"/>
        <v>4.991363153640678E-2</v>
      </c>
      <c r="P96" s="100">
        <f t="shared" si="35"/>
        <v>5.1998064007972369E-2</v>
      </c>
      <c r="Q96" s="100">
        <f t="shared" si="36"/>
        <v>4.5899543792774396E-2</v>
      </c>
      <c r="R96" s="100">
        <f t="shared" si="37"/>
        <v>3.0489714449396715E-2</v>
      </c>
      <c r="S96" s="100">
        <f t="shared" si="38"/>
        <v>-3.7703107365842252E-2</v>
      </c>
      <c r="T96" s="100">
        <f t="shared" si="39"/>
        <v>-4.4224015285259502E-2</v>
      </c>
      <c r="U96" s="100">
        <f t="shared" si="21"/>
        <v>2.8193742384322418E-2</v>
      </c>
      <c r="V96" s="100">
        <f t="shared" si="22"/>
        <v>3.7179388320591022E-3</v>
      </c>
      <c r="W96" s="100">
        <f t="shared" si="23"/>
        <v>3.0009570946648675E-2</v>
      </c>
      <c r="X96" s="100">
        <f t="shared" si="24"/>
        <v>8.263051341350694E-2</v>
      </c>
      <c r="Y96" s="100">
        <f t="shared" si="25"/>
        <v>0.13518555350267439</v>
      </c>
      <c r="Z96" s="100">
        <f t="shared" si="26"/>
        <v>0.18774761865478551</v>
      </c>
      <c r="AA96" s="101">
        <v>4.0000000000000002E-4</v>
      </c>
      <c r="AB96" s="100">
        <f t="shared" si="40"/>
        <v>4.0000000000000002E-4</v>
      </c>
      <c r="AC96" s="100">
        <f t="shared" si="27"/>
        <v>2.0591193055317789E-2</v>
      </c>
      <c r="AD96" s="100">
        <f t="shared" si="28"/>
        <v>4.2875405461789466E-2</v>
      </c>
      <c r="AE96" s="100">
        <f t="shared" si="29"/>
        <v>8.7550030831615777E-2</v>
      </c>
      <c r="AF96" s="100">
        <f t="shared" si="30"/>
        <v>0.13213816720311614</v>
      </c>
      <c r="AG96" s="100">
        <f t="shared" si="31"/>
        <v>0.17666888411776038</v>
      </c>
      <c r="AH96" s="100">
        <f t="shared" si="32"/>
        <v>0.11458108173804471</v>
      </c>
      <c r="AI96" s="100">
        <f t="shared" si="41"/>
        <v>5.7213435400203877E-2</v>
      </c>
      <c r="AJ96" s="188"/>
    </row>
    <row r="97" spans="1:36" x14ac:dyDescent="0.3">
      <c r="A97" s="106">
        <v>39692</v>
      </c>
      <c r="B97" s="100">
        <v>-0.11459735661998706</v>
      </c>
      <c r="C97" s="100">
        <v>-0.11278220182942274</v>
      </c>
      <c r="D97" s="100">
        <v>-5.8676448697367406E-2</v>
      </c>
      <c r="E97" s="100">
        <v>-7.6249845018147522E-2</v>
      </c>
      <c r="F97" s="100">
        <v>-0.21722117456785023</v>
      </c>
      <c r="G97" s="100">
        <v>5.0640951048953053E-2</v>
      </c>
      <c r="H97" s="100">
        <v>1.9731814302979763E-2</v>
      </c>
      <c r="I97" s="100">
        <v>-0.11520318827223608</v>
      </c>
      <c r="J97" s="100">
        <v>-3.5704328349504703E-2</v>
      </c>
      <c r="K97" s="100">
        <v>-0.15085276259745584</v>
      </c>
      <c r="L97" s="100">
        <v>-8.1091454060003884E-2</v>
      </c>
      <c r="M97" s="100">
        <f t="shared" si="20"/>
        <v>9.3818564480708799E-3</v>
      </c>
      <c r="N97" s="100">
        <f t="shared" si="33"/>
        <v>-7.6808183742394301E-3</v>
      </c>
      <c r="O97" s="100">
        <f t="shared" si="34"/>
        <v>-3.1765894962366661E-2</v>
      </c>
      <c r="P97" s="100">
        <f t="shared" si="35"/>
        <v>-6.7724725180319745E-2</v>
      </c>
      <c r="Q97" s="100">
        <f t="shared" si="36"/>
        <v>-0.11238555227901406</v>
      </c>
      <c r="R97" s="100">
        <f t="shared" si="37"/>
        <v>-0.15022529111469202</v>
      </c>
      <c r="S97" s="100">
        <f t="shared" si="38"/>
        <v>-0.11856392903799001</v>
      </c>
      <c r="T97" s="100">
        <f t="shared" si="39"/>
        <v>-0.11520318196577181</v>
      </c>
      <c r="U97" s="100">
        <f t="shared" si="21"/>
        <v>7.2272845857467884E-3</v>
      </c>
      <c r="V97" s="100">
        <f t="shared" si="22"/>
        <v>4.2931102410654731E-2</v>
      </c>
      <c r="W97" s="100">
        <f t="shared" si="23"/>
        <v>4.4322928978804254E-3</v>
      </c>
      <c r="X97" s="100">
        <f t="shared" si="24"/>
        <v>-7.2563358478181489E-2</v>
      </c>
      <c r="Y97" s="100">
        <f t="shared" si="25"/>
        <v>-0.1497116233269955</v>
      </c>
      <c r="Z97" s="100">
        <f t="shared" si="26"/>
        <v>-0.22650772160853594</v>
      </c>
      <c r="AA97" s="101">
        <v>4.0000000000000002E-4</v>
      </c>
      <c r="AB97" s="100">
        <f t="shared" si="40"/>
        <v>4.0000000000000002E-4</v>
      </c>
      <c r="AC97" s="100">
        <f t="shared" si="27"/>
        <v>-2.0762077596844505E-2</v>
      </c>
      <c r="AD97" s="100">
        <f t="shared" si="28"/>
        <v>-4.4179401022091391E-2</v>
      </c>
      <c r="AE97" s="100">
        <f t="shared" si="29"/>
        <v>-9.1009243819894892E-2</v>
      </c>
      <c r="AF97" s="100">
        <f t="shared" si="30"/>
        <v>-0.13772597522070593</v>
      </c>
      <c r="AG97" s="100">
        <f t="shared" si="31"/>
        <v>-0.18441379085788703</v>
      </c>
      <c r="AH97" s="100">
        <f t="shared" si="32"/>
        <v>-0.11943233339206843</v>
      </c>
      <c r="AI97" s="100">
        <f t="shared" si="41"/>
        <v>-6.0178728797496028E-2</v>
      </c>
      <c r="AJ97" s="189" t="s">
        <v>43</v>
      </c>
    </row>
    <row r="98" spans="1:36" x14ac:dyDescent="0.3">
      <c r="A98" s="106">
        <v>39722</v>
      </c>
      <c r="B98" s="100">
        <v>-0.29338410390356479</v>
      </c>
      <c r="C98" s="100">
        <v>-0.24265524847968745</v>
      </c>
      <c r="D98" s="100">
        <v>-0.26976140064411502</v>
      </c>
      <c r="E98" s="100">
        <v>-0.41474978101788024</v>
      </c>
      <c r="F98" s="100">
        <v>7.8333225435600104E-2</v>
      </c>
      <c r="G98" s="100">
        <v>-0.13120006453445435</v>
      </c>
      <c r="H98" s="100">
        <v>-0.14779773113576142</v>
      </c>
      <c r="I98" s="100">
        <v>-0.34204866514363913</v>
      </c>
      <c r="J98" s="100">
        <v>-1.4240527630033904E-3</v>
      </c>
      <c r="K98" s="100">
        <v>-0.1600810638559067</v>
      </c>
      <c r="L98" s="100">
        <v>-0.19247688860424123</v>
      </c>
      <c r="M98" s="100">
        <f t="shared" si="20"/>
        <v>-0.11181438607419573</v>
      </c>
      <c r="N98" s="100">
        <f t="shared" si="33"/>
        <v>-0.10997399168257058</v>
      </c>
      <c r="O98" s="100">
        <f t="shared" si="34"/>
        <v>-0.11206144026915632</v>
      </c>
      <c r="P98" s="100">
        <f t="shared" si="35"/>
        <v>-0.11688201110321683</v>
      </c>
      <c r="Q98" s="100">
        <f t="shared" si="36"/>
        <v>-0.13207271258147563</v>
      </c>
      <c r="R98" s="100">
        <f t="shared" si="37"/>
        <v>-0.16981509634173941</v>
      </c>
      <c r="S98" s="100">
        <f t="shared" si="38"/>
        <v>-0.32489429919749313</v>
      </c>
      <c r="T98" s="100">
        <f t="shared" si="39"/>
        <v>-0.34204869991171671</v>
      </c>
      <c r="U98" s="100">
        <f t="shared" si="21"/>
        <v>-0.10058417109530646</v>
      </c>
      <c r="V98" s="100">
        <f t="shared" si="22"/>
        <v>-0.11365882227266259</v>
      </c>
      <c r="W98" s="100">
        <f t="shared" si="23"/>
        <v>-9.9591526261425284E-2</v>
      </c>
      <c r="X98" s="100">
        <f t="shared" si="24"/>
        <v>-7.1367477034884455E-2</v>
      </c>
      <c r="Y98" s="100">
        <f t="shared" si="25"/>
        <v>-4.3403771892860654E-2</v>
      </c>
      <c r="Z98" s="100">
        <f t="shared" si="26"/>
        <v>-1.4960295035035653E-2</v>
      </c>
      <c r="AA98" s="101">
        <v>4.0000000000000002E-4</v>
      </c>
      <c r="AB98" s="100">
        <f t="shared" si="40"/>
        <v>4.0000000000000002E-4</v>
      </c>
      <c r="AC98" s="100">
        <f t="shared" si="27"/>
        <v>-9.2120343481147827E-3</v>
      </c>
      <c r="AD98" s="100">
        <f t="shared" si="28"/>
        <v>-1.9940601515447885E-2</v>
      </c>
      <c r="AE98" s="100">
        <f t="shared" si="29"/>
        <v>-4.1195919871275244E-2</v>
      </c>
      <c r="AF98" s="100">
        <f t="shared" si="30"/>
        <v>-6.2429487854182619E-2</v>
      </c>
      <c r="AG98" s="100">
        <f t="shared" si="31"/>
        <v>-8.3731799813920649E-2</v>
      </c>
      <c r="AH98" s="100">
        <f t="shared" si="32"/>
        <v>-5.4271152148419002E-2</v>
      </c>
      <c r="AI98" s="100">
        <f t="shared" si="41"/>
        <v>-2.5808651250213241E-2</v>
      </c>
      <c r="AJ98" s="187"/>
    </row>
    <row r="99" spans="1:36" x14ac:dyDescent="0.3">
      <c r="A99" s="106">
        <v>39753</v>
      </c>
      <c r="B99" s="100">
        <v>1.3129653646063838E-2</v>
      </c>
      <c r="C99" s="100">
        <v>-8.0380403034256018E-2</v>
      </c>
      <c r="D99" s="100">
        <v>-0.11151464506867219</v>
      </c>
      <c r="E99" s="100">
        <v>0.30520238915036502</v>
      </c>
      <c r="F99" s="100">
        <v>-3.7094104510035385E-2</v>
      </c>
      <c r="G99" s="100">
        <v>4.224207410002212E-2</v>
      </c>
      <c r="H99" s="100">
        <v>7.8708907069694453E-2</v>
      </c>
      <c r="I99" s="100">
        <v>-6.3260789569968806E-2</v>
      </c>
      <c r="J99" s="100">
        <v>-0.10310901139197086</v>
      </c>
      <c r="K99" s="100">
        <v>-0.14046060565348076</v>
      </c>
      <c r="L99" s="100">
        <v>-9.6536535262238595E-3</v>
      </c>
      <c r="M99" s="100">
        <f t="shared" si="20"/>
        <v>1.1652132321298407E-2</v>
      </c>
      <c r="N99" s="100">
        <f t="shared" si="33"/>
        <v>-6.5931864855989213E-3</v>
      </c>
      <c r="O99" s="100">
        <f t="shared" si="34"/>
        <v>-2.2739759515258046E-2</v>
      </c>
      <c r="P99" s="100">
        <f t="shared" si="35"/>
        <v>-4.5609341705522541E-2</v>
      </c>
      <c r="Q99" s="100">
        <f t="shared" si="36"/>
        <v>-7.5336350503215493E-2</v>
      </c>
      <c r="R99" s="100">
        <f t="shared" si="37"/>
        <v>-0.12302073459859363</v>
      </c>
      <c r="S99" s="100">
        <f t="shared" si="38"/>
        <v>-7.0538589308900571E-2</v>
      </c>
      <c r="T99" s="100">
        <f t="shared" si="39"/>
        <v>-6.3260829032955199E-2</v>
      </c>
      <c r="U99" s="100">
        <f t="shared" si="21"/>
        <v>2.1931693312891871E-3</v>
      </c>
      <c r="V99" s="100">
        <f t="shared" si="22"/>
        <v>2.1151548233672667E-2</v>
      </c>
      <c r="W99" s="100">
        <f t="shared" si="23"/>
        <v>5.3055601877071042E-4</v>
      </c>
      <c r="X99" s="100">
        <f t="shared" si="24"/>
        <v>-4.0748283041180278E-2</v>
      </c>
      <c r="Y99" s="100">
        <f t="shared" si="25"/>
        <v>-8.2004384160448279E-2</v>
      </c>
      <c r="Z99" s="100">
        <f t="shared" si="26"/>
        <v>-0.12327839388511569</v>
      </c>
      <c r="AA99" s="101">
        <v>4.0000000000000002E-4</v>
      </c>
      <c r="AB99" s="100">
        <f t="shared" si="40"/>
        <v>4.0000000000000002E-4</v>
      </c>
      <c r="AC99" s="100">
        <f t="shared" si="27"/>
        <v>-1.1346882990012018E-2</v>
      </c>
      <c r="AD99" s="100">
        <f t="shared" si="28"/>
        <v>-2.4306975036743197E-2</v>
      </c>
      <c r="AE99" s="100">
        <f t="shared" si="29"/>
        <v>-5.0244375148534449E-2</v>
      </c>
      <c r="AF99" s="100">
        <f t="shared" si="30"/>
        <v>-7.6225094538872273E-2</v>
      </c>
      <c r="AG99" s="100">
        <f t="shared" si="31"/>
        <v>-0.10220644552564311</v>
      </c>
      <c r="AH99" s="100">
        <f t="shared" si="32"/>
        <v>-6.5855212634156196E-2</v>
      </c>
      <c r="AI99" s="100">
        <f t="shared" si="41"/>
        <v>-3.3188328081214372E-2</v>
      </c>
      <c r="AJ99" s="187"/>
    </row>
    <row r="100" spans="1:36" x14ac:dyDescent="0.3">
      <c r="A100" s="106">
        <v>39783</v>
      </c>
      <c r="B100" s="100">
        <v>0.11918405326822883</v>
      </c>
      <c r="C100" s="100">
        <v>8.2944381732174513E-2</v>
      </c>
      <c r="D100" s="100">
        <v>0.10956656289635934</v>
      </c>
      <c r="E100" s="100">
        <v>5.4915744451698903E-2</v>
      </c>
      <c r="F100" s="100">
        <v>-3.4510563962486175E-2</v>
      </c>
      <c r="G100" s="100">
        <v>-4.62727377380577E-2</v>
      </c>
      <c r="H100" s="100">
        <v>-2.136370093005921E-2</v>
      </c>
      <c r="I100" s="100">
        <v>-0.20519429357405941</v>
      </c>
      <c r="J100" s="100">
        <v>6.757837339449993E-2</v>
      </c>
      <c r="K100" s="100">
        <v>8.6444667087351046E-2</v>
      </c>
      <c r="L100" s="100">
        <v>2.1329248662565012E-2</v>
      </c>
      <c r="M100" s="100">
        <f t="shared" si="20"/>
        <v>-6.5405977162582988E-6</v>
      </c>
      <c r="N100" s="100">
        <f t="shared" si="33"/>
        <v>1.0796400772734822E-2</v>
      </c>
      <c r="O100" s="100">
        <f t="shared" si="34"/>
        <v>2.5347665528520226E-2</v>
      </c>
      <c r="P100" s="100">
        <f t="shared" si="35"/>
        <v>3.6835319784863707E-2</v>
      </c>
      <c r="Q100" s="100">
        <f t="shared" si="36"/>
        <v>4.3683282422542172E-2</v>
      </c>
      <c r="R100" s="100">
        <f t="shared" si="37"/>
        <v>3.8103530015172353E-2</v>
      </c>
      <c r="S100" s="100">
        <f t="shared" si="38"/>
        <v>-0.17770102707710786</v>
      </c>
      <c r="T100" s="100">
        <f t="shared" si="39"/>
        <v>-0.20519433665343625</v>
      </c>
      <c r="U100" s="100">
        <f t="shared" si="21"/>
        <v>6.7280926524812754E-3</v>
      </c>
      <c r="V100" s="100">
        <f t="shared" si="22"/>
        <v>6.9648529650353577E-3</v>
      </c>
      <c r="W100" s="100">
        <f t="shared" si="23"/>
        <v>6.7625392285709639E-3</v>
      </c>
      <c r="X100" s="100">
        <f t="shared" si="24"/>
        <v>6.3630952984016567E-3</v>
      </c>
      <c r="Y100" s="100">
        <f t="shared" si="25"/>
        <v>6.0731659497006013E-3</v>
      </c>
      <c r="Z100" s="100">
        <f t="shared" si="26"/>
        <v>5.5048429388976222E-3</v>
      </c>
      <c r="AA100" s="101">
        <v>4.0000000000000002E-4</v>
      </c>
      <c r="AB100" s="100">
        <f t="shared" si="40"/>
        <v>4.0000000000000002E-4</v>
      </c>
      <c r="AC100" s="100">
        <f t="shared" si="27"/>
        <v>1.4235783916423661E-3</v>
      </c>
      <c r="AD100" s="100">
        <f t="shared" si="28"/>
        <v>2.5716986807611912E-3</v>
      </c>
      <c r="AE100" s="100">
        <f t="shared" si="29"/>
        <v>4.9335468411106035E-3</v>
      </c>
      <c r="AF100" s="100">
        <f t="shared" si="30"/>
        <v>7.1342919367562152E-3</v>
      </c>
      <c r="AG100" s="100">
        <f t="shared" si="31"/>
        <v>9.2834564803416647E-3</v>
      </c>
      <c r="AH100" s="100">
        <f t="shared" si="32"/>
        <v>6.1238791100922674E-3</v>
      </c>
      <c r="AI100" s="100">
        <f t="shared" si="41"/>
        <v>2.9801123298567531E-3</v>
      </c>
      <c r="AJ100" s="187"/>
    </row>
    <row r="101" spans="1:36" x14ac:dyDescent="0.3">
      <c r="A101" s="106">
        <v>39814</v>
      </c>
      <c r="B101" s="100">
        <v>-0.16514810848692307</v>
      </c>
      <c r="C101" s="100">
        <v>-0.1760297393526607</v>
      </c>
      <c r="D101" s="100">
        <v>-3.6846445804109023E-4</v>
      </c>
      <c r="E101" s="100">
        <v>-0.178841109478765</v>
      </c>
      <c r="F101" s="100">
        <v>0.13923540805879139</v>
      </c>
      <c r="G101" s="100">
        <v>-6.7855476598012651E-2</v>
      </c>
      <c r="H101" s="100">
        <v>-0.16372365693350444</v>
      </c>
      <c r="I101" s="100">
        <v>-0.16448926601086483</v>
      </c>
      <c r="J101" s="100">
        <v>-0.10991966895866387</v>
      </c>
      <c r="K101" s="100">
        <v>-0.10393559471117969</v>
      </c>
      <c r="L101" s="100">
        <v>-9.9107567692982415E-2</v>
      </c>
      <c r="M101" s="100">
        <f t="shared" ref="M101:M117" si="42">SUMPRODUCT($A$3:$J$3,$B101:$K101)</f>
        <v>-0.1108175321658413</v>
      </c>
      <c r="N101" s="100">
        <f t="shared" si="33"/>
        <v>-0.11514632057337763</v>
      </c>
      <c r="O101" s="100">
        <f t="shared" si="34"/>
        <v>-0.12045819054960775</v>
      </c>
      <c r="P101" s="100">
        <f t="shared" si="35"/>
        <v>-0.11298030927253545</v>
      </c>
      <c r="Q101" s="100">
        <f t="shared" si="36"/>
        <v>-9.5706276452356936E-2</v>
      </c>
      <c r="R101" s="100">
        <f t="shared" si="37"/>
        <v>-9.651214180005839E-2</v>
      </c>
      <c r="S101" s="100">
        <f t="shared" si="38"/>
        <v>-0.15878079555132588</v>
      </c>
      <c r="T101" s="100">
        <f t="shared" si="39"/>
        <v>-0.16448929494814793</v>
      </c>
      <c r="U101" s="100">
        <f t="shared" si="21"/>
        <v>-0.10108628099227469</v>
      </c>
      <c r="V101" s="100">
        <f t="shared" si="22"/>
        <v>-0.11469202885318679</v>
      </c>
      <c r="W101" s="100">
        <f t="shared" si="23"/>
        <v>-9.9915599566115246E-2</v>
      </c>
      <c r="X101" s="100">
        <f t="shared" si="24"/>
        <v>-7.0397831211797435E-2</v>
      </c>
      <c r="Y101" s="100">
        <f t="shared" si="25"/>
        <v>-4.0759820360185599E-2</v>
      </c>
      <c r="Z101" s="100">
        <f t="shared" si="26"/>
        <v>-1.139058738950241E-2</v>
      </c>
      <c r="AA101" s="101">
        <v>4.0000000000000002E-4</v>
      </c>
      <c r="AB101" s="100">
        <f t="shared" si="40"/>
        <v>4.0000000000000002E-4</v>
      </c>
      <c r="AC101" s="100">
        <f t="shared" si="27"/>
        <v>-8.9057131898365189E-3</v>
      </c>
      <c r="AD101" s="100">
        <f t="shared" si="28"/>
        <v>-1.9280218893882459E-2</v>
      </c>
      <c r="AE101" s="100">
        <f t="shared" si="29"/>
        <v>-3.9990865439924118E-2</v>
      </c>
      <c r="AF101" s="100">
        <f t="shared" si="30"/>
        <v>-6.0755287706556062E-2</v>
      </c>
      <c r="AG101" s="100">
        <f t="shared" si="31"/>
        <v>-8.1508959703512948E-2</v>
      </c>
      <c r="AH101" s="100">
        <f t="shared" si="32"/>
        <v>-5.2423643908457149E-2</v>
      </c>
      <c r="AI101" s="100">
        <f t="shared" si="41"/>
        <v>-2.4870323178877645E-2</v>
      </c>
      <c r="AJ101" s="187"/>
    </row>
    <row r="102" spans="1:36" x14ac:dyDescent="0.3">
      <c r="A102" s="106">
        <v>39845</v>
      </c>
      <c r="B102" s="100">
        <v>-4.78773057015415E-2</v>
      </c>
      <c r="C102" s="100">
        <v>-0.18136369958972481</v>
      </c>
      <c r="D102" s="100">
        <v>-0.15186122232199403</v>
      </c>
      <c r="E102" s="100">
        <v>-0.21881388317592917</v>
      </c>
      <c r="F102" s="100">
        <v>-0.14921576460369299</v>
      </c>
      <c r="G102" s="100">
        <v>-5.9627159038875582E-2</v>
      </c>
      <c r="H102" s="100">
        <v>-1.4971225384383134E-2</v>
      </c>
      <c r="I102" s="100">
        <v>-7.105659652351537E-2</v>
      </c>
      <c r="J102" s="100">
        <v>-8.2998662010616744E-2</v>
      </c>
      <c r="K102" s="100">
        <v>6.0156178839622744E-2</v>
      </c>
      <c r="L102" s="100">
        <v>-9.1762933951065051E-2</v>
      </c>
      <c r="M102" s="100">
        <f t="shared" si="42"/>
        <v>-5.161429566007622E-2</v>
      </c>
      <c r="N102" s="100">
        <f t="shared" si="33"/>
        <v>-3.9157161636746214E-2</v>
      </c>
      <c r="O102" s="100">
        <f t="shared" si="34"/>
        <v>-2.807252651056933E-2</v>
      </c>
      <c r="P102" s="100">
        <f t="shared" si="35"/>
        <v>-8.6301386182441424E-3</v>
      </c>
      <c r="Q102" s="100">
        <f t="shared" si="36"/>
        <v>1.5510979446575795E-2</v>
      </c>
      <c r="R102" s="100">
        <f t="shared" si="37"/>
        <v>2.8322136211650639E-2</v>
      </c>
      <c r="S102" s="100">
        <f t="shared" si="38"/>
        <v>-5.8686918501585257E-2</v>
      </c>
      <c r="T102" s="100">
        <f t="shared" si="39"/>
        <v>-7.1056573931869926E-2</v>
      </c>
      <c r="U102" s="100">
        <f t="shared" si="21"/>
        <v>-2.5810009674082774E-2</v>
      </c>
      <c r="V102" s="100">
        <f t="shared" si="22"/>
        <v>-4.6683400798055108E-2</v>
      </c>
      <c r="W102" s="100">
        <f t="shared" si="23"/>
        <v>-2.413074727531804E-2</v>
      </c>
      <c r="X102" s="100">
        <f t="shared" si="24"/>
        <v>2.0993231540094581E-2</v>
      </c>
      <c r="Y102" s="100">
        <f t="shared" si="25"/>
        <v>6.6117721295904625E-2</v>
      </c>
      <c r="Z102" s="100">
        <f t="shared" si="26"/>
        <v>0.11133428467110039</v>
      </c>
      <c r="AA102" s="101">
        <v>4.0000000000000002E-4</v>
      </c>
      <c r="AB102" s="100">
        <f t="shared" si="40"/>
        <v>4.0000000000000002E-4</v>
      </c>
      <c r="AC102" s="100">
        <f t="shared" si="27"/>
        <v>8.8770510064976448E-3</v>
      </c>
      <c r="AD102" s="100">
        <f t="shared" si="28"/>
        <v>1.824245609099243E-2</v>
      </c>
      <c r="AE102" s="100">
        <f t="shared" si="29"/>
        <v>3.7101152012677448E-2</v>
      </c>
      <c r="AF102" s="100">
        <f t="shared" si="30"/>
        <v>5.5964808328395038E-2</v>
      </c>
      <c r="AG102" s="100">
        <f t="shared" si="31"/>
        <v>7.4857905936867558E-2</v>
      </c>
      <c r="AH102" s="100">
        <f t="shared" si="32"/>
        <v>4.8493727611230011E-2</v>
      </c>
      <c r="AI102" s="100">
        <f t="shared" si="41"/>
        <v>2.4784713713179949E-2</v>
      </c>
      <c r="AJ102" s="187"/>
    </row>
    <row r="103" spans="1:36" x14ac:dyDescent="0.3">
      <c r="A103" s="106">
        <v>39873</v>
      </c>
      <c r="B103" s="100">
        <v>6.6451670421589046E-2</v>
      </c>
      <c r="C103" s="100">
        <v>5.9411651838952292E-2</v>
      </c>
      <c r="D103" s="100">
        <v>8.9091373100074034E-2</v>
      </c>
      <c r="E103" s="100">
        <v>6.1518017446882095E-2</v>
      </c>
      <c r="F103" s="100">
        <v>-0.24871338664678619</v>
      </c>
      <c r="G103" s="100">
        <v>-3.1440100207118613E-2</v>
      </c>
      <c r="H103" s="100">
        <v>9.3528531546667355E-3</v>
      </c>
      <c r="I103" s="100">
        <v>0.47929955950333453</v>
      </c>
      <c r="J103" s="100">
        <v>6.2043812078783261E-2</v>
      </c>
      <c r="K103" s="100">
        <v>4.2089239243253806E-2</v>
      </c>
      <c r="L103" s="100">
        <v>5.8910468993363101E-2</v>
      </c>
      <c r="M103" s="100">
        <f t="shared" si="42"/>
        <v>1.0432896001889451E-2</v>
      </c>
      <c r="N103" s="100">
        <f t="shared" si="33"/>
        <v>1.8604597216127956E-2</v>
      </c>
      <c r="O103" s="100">
        <f t="shared" si="34"/>
        <v>2.5448131953434212E-2</v>
      </c>
      <c r="P103" s="100">
        <f t="shared" si="35"/>
        <v>1.9402930487988274E-2</v>
      </c>
      <c r="Q103" s="100">
        <f t="shared" si="36"/>
        <v>1.3080960818784244E-2</v>
      </c>
      <c r="R103" s="100">
        <f t="shared" si="37"/>
        <v>8.3832330622141432E-2</v>
      </c>
      <c r="S103" s="100">
        <f t="shared" si="38"/>
        <v>0.43808310048913535</v>
      </c>
      <c r="T103" s="100">
        <f t="shared" si="39"/>
        <v>0.47929967408278351</v>
      </c>
      <c r="U103" s="100">
        <f t="shared" si="21"/>
        <v>7.6187782833200216E-3</v>
      </c>
      <c r="V103" s="100">
        <f t="shared" si="22"/>
        <v>-5.2048762867496238E-3</v>
      </c>
      <c r="W103" s="100">
        <f t="shared" si="23"/>
        <v>8.6286334757451309E-3</v>
      </c>
      <c r="X103" s="100">
        <f t="shared" si="24"/>
        <v>3.6338721316221484E-2</v>
      </c>
      <c r="Y103" s="100">
        <f t="shared" si="25"/>
        <v>6.4036778020797352E-2</v>
      </c>
      <c r="Z103" s="100">
        <f t="shared" si="26"/>
        <v>9.1653179002361362E-2</v>
      </c>
      <c r="AA103" s="101">
        <v>4.0000000000000002E-4</v>
      </c>
      <c r="AB103" s="100">
        <f t="shared" si="40"/>
        <v>4.0000000000000002E-4</v>
      </c>
      <c r="AC103" s="100">
        <f t="shared" si="27"/>
        <v>9.7115398049579058E-3</v>
      </c>
      <c r="AD103" s="100">
        <f t="shared" si="28"/>
        <v>2.0062990793550804E-2</v>
      </c>
      <c r="AE103" s="100">
        <f t="shared" si="29"/>
        <v>4.0650935267728047E-2</v>
      </c>
      <c r="AF103" s="100">
        <f t="shared" si="30"/>
        <v>6.1296466879316752E-2</v>
      </c>
      <c r="AG103" s="100">
        <f t="shared" si="31"/>
        <v>8.1901922770348592E-2</v>
      </c>
      <c r="AH103" s="100">
        <f t="shared" si="32"/>
        <v>5.3156403165536173E-2</v>
      </c>
      <c r="AI103" s="100">
        <f t="shared" si="41"/>
        <v>2.6635234346903274E-2</v>
      </c>
      <c r="AJ103" s="187"/>
    </row>
    <row r="104" spans="1:36" x14ac:dyDescent="0.3">
      <c r="A104" s="106">
        <v>39904</v>
      </c>
      <c r="B104" s="100">
        <v>0.18646840999296455</v>
      </c>
      <c r="C104" s="100">
        <v>0.42269384974378549</v>
      </c>
      <c r="D104" s="100">
        <v>0.14205944336668808</v>
      </c>
      <c r="E104" s="100">
        <v>7.8914997967468939E-2</v>
      </c>
      <c r="F104" s="100">
        <v>0.25570759515315228</v>
      </c>
      <c r="G104" s="100">
        <v>-1.43212028647674E-2</v>
      </c>
      <c r="H104" s="100">
        <v>4.6718194759831376E-2</v>
      </c>
      <c r="I104" s="100">
        <v>0.4259968309410046</v>
      </c>
      <c r="J104" s="100">
        <v>0.12508608739479368</v>
      </c>
      <c r="K104" s="100">
        <v>0.21357560636497722</v>
      </c>
      <c r="L104" s="100">
        <v>0.18828998128198987</v>
      </c>
      <c r="M104" s="100">
        <f t="shared" si="42"/>
        <v>5.1530442146103958E-2</v>
      </c>
      <c r="N104" s="100">
        <f t="shared" si="33"/>
        <v>7.266636427400322E-2</v>
      </c>
      <c r="O104" s="100">
        <f t="shared" si="34"/>
        <v>0.10124791322094853</v>
      </c>
      <c r="P104" s="100">
        <f t="shared" si="35"/>
        <v>0.13579828196507882</v>
      </c>
      <c r="Q104" s="100">
        <f t="shared" si="36"/>
        <v>0.17819576889270969</v>
      </c>
      <c r="R104" s="100">
        <f t="shared" si="37"/>
        <v>0.24579416164260068</v>
      </c>
      <c r="S104" s="100">
        <f t="shared" si="38"/>
        <v>0.40597156618882452</v>
      </c>
      <c r="T104" s="100">
        <f t="shared" si="39"/>
        <v>0.42599688267811164</v>
      </c>
      <c r="U104" s="100">
        <f t="shared" si="21"/>
        <v>2.1904970875419903E-2</v>
      </c>
      <c r="V104" s="100">
        <f t="shared" si="22"/>
        <v>7.0211116029670478E-4</v>
      </c>
      <c r="W104" s="100">
        <f t="shared" si="23"/>
        <v>2.3520667971110781E-2</v>
      </c>
      <c r="X104" s="100">
        <f t="shared" si="24"/>
        <v>6.9168822073046657E-2</v>
      </c>
      <c r="Y104" s="100">
        <f t="shared" si="25"/>
        <v>0.11476883774176554</v>
      </c>
      <c r="Z104" s="100">
        <f t="shared" si="26"/>
        <v>0.16047684022852254</v>
      </c>
      <c r="AA104" s="101">
        <v>4.0000000000000002E-4</v>
      </c>
      <c r="AB104" s="100">
        <f t="shared" si="40"/>
        <v>4.0000000000000002E-4</v>
      </c>
      <c r="AC104" s="100">
        <f t="shared" si="27"/>
        <v>1.7441488615597883E-2</v>
      </c>
      <c r="AD104" s="100">
        <f t="shared" si="28"/>
        <v>3.6388967904590265E-2</v>
      </c>
      <c r="AE104" s="100">
        <f t="shared" si="29"/>
        <v>7.4143122830372332E-2</v>
      </c>
      <c r="AF104" s="100">
        <f t="shared" si="30"/>
        <v>0.11184149253412204</v>
      </c>
      <c r="AG104" s="100">
        <f t="shared" si="31"/>
        <v>0.14951062170129276</v>
      </c>
      <c r="AH104" s="100">
        <f t="shared" si="32"/>
        <v>9.6944594320050093E-2</v>
      </c>
      <c r="AI104" s="100">
        <f t="shared" si="41"/>
        <v>4.8451567559417874E-2</v>
      </c>
      <c r="AJ104" s="187"/>
    </row>
    <row r="105" spans="1:36" x14ac:dyDescent="0.3">
      <c r="A105" s="106">
        <v>39934</v>
      </c>
      <c r="B105" s="100">
        <v>8.0342506062893813E-3</v>
      </c>
      <c r="C105" s="100">
        <v>-2.3689480019334547E-2</v>
      </c>
      <c r="D105" s="100">
        <v>-9.8183194139525157E-2</v>
      </c>
      <c r="E105" s="100">
        <v>0.19051979200816832</v>
      </c>
      <c r="F105" s="100">
        <v>4.1363721181640598E-2</v>
      </c>
      <c r="G105" s="100">
        <v>3.7268734073471806E-3</v>
      </c>
      <c r="H105" s="100">
        <v>5.8401554710355644E-2</v>
      </c>
      <c r="I105" s="100">
        <v>-6.6481184448746679E-4</v>
      </c>
      <c r="J105" s="100">
        <v>-6.87241266353946E-3</v>
      </c>
      <c r="K105" s="100">
        <v>1.9864237385554252E-2</v>
      </c>
      <c r="L105" s="100">
        <v>1.9250053063246873E-2</v>
      </c>
      <c r="M105" s="100">
        <f t="shared" si="42"/>
        <v>1.6548756580712733E-2</v>
      </c>
      <c r="N105" s="100">
        <f t="shared" si="33"/>
        <v>1.9548604603284073E-2</v>
      </c>
      <c r="O105" s="100">
        <f t="shared" si="34"/>
        <v>2.3806691719403892E-2</v>
      </c>
      <c r="P105" s="100">
        <f t="shared" si="35"/>
        <v>2.8328495451696526E-2</v>
      </c>
      <c r="Q105" s="100">
        <f t="shared" si="36"/>
        <v>3.0160385765805511E-2</v>
      </c>
      <c r="R105" s="100">
        <f t="shared" si="37"/>
        <v>1.841475668300057E-2</v>
      </c>
      <c r="S105" s="100">
        <f t="shared" si="38"/>
        <v>1.2704738358123102E-3</v>
      </c>
      <c r="T105" s="100">
        <f t="shared" si="39"/>
        <v>-6.6483516580115396E-4</v>
      </c>
      <c r="U105" s="100">
        <f t="shared" si="21"/>
        <v>1.5426013482377446E-2</v>
      </c>
      <c r="V105" s="100">
        <f t="shared" si="22"/>
        <v>-1.0481163635507706E-3</v>
      </c>
      <c r="W105" s="100">
        <f t="shared" si="23"/>
        <v>1.6583733569557734E-2</v>
      </c>
      <c r="X105" s="100">
        <f t="shared" si="24"/>
        <v>5.1844812778964883E-2</v>
      </c>
      <c r="Y105" s="100">
        <f t="shared" si="25"/>
        <v>8.7160343531849496E-2</v>
      </c>
      <c r="Z105" s="100">
        <f t="shared" si="26"/>
        <v>0.12234300106841836</v>
      </c>
      <c r="AA105" s="101">
        <v>4.0000000000000002E-4</v>
      </c>
      <c r="AB105" s="100">
        <f t="shared" si="40"/>
        <v>4.0000000000000002E-4</v>
      </c>
      <c r="AC105" s="100">
        <f t="shared" si="27"/>
        <v>1.324841074151843E-2</v>
      </c>
      <c r="AD105" s="100">
        <f t="shared" si="28"/>
        <v>2.7465294004783352E-2</v>
      </c>
      <c r="AE105" s="100">
        <f t="shared" si="29"/>
        <v>5.6024032981868546E-2</v>
      </c>
      <c r="AF105" s="100">
        <f t="shared" si="30"/>
        <v>8.4441473950714996E-2</v>
      </c>
      <c r="AG105" s="100">
        <f t="shared" si="31"/>
        <v>0.11285113451450929</v>
      </c>
      <c r="AH105" s="100">
        <f t="shared" si="32"/>
        <v>7.3301536822175509E-2</v>
      </c>
      <c r="AI105" s="100">
        <f t="shared" si="41"/>
        <v>3.6625211450504451E-2</v>
      </c>
      <c r="AJ105" s="187"/>
    </row>
    <row r="106" spans="1:36" x14ac:dyDescent="0.3">
      <c r="A106" s="106">
        <v>39965</v>
      </c>
      <c r="B106" s="100">
        <v>-4.4323413047374451E-2</v>
      </c>
      <c r="C106" s="100">
        <v>-2.7078379440072073E-3</v>
      </c>
      <c r="D106" s="100">
        <v>7.1166554347719888E-2</v>
      </c>
      <c r="E106" s="100">
        <v>-4.7692425989477184E-2</v>
      </c>
      <c r="F106" s="100">
        <v>4.8012783610028604E-3</v>
      </c>
      <c r="G106" s="100">
        <v>6.1268559196940853E-2</v>
      </c>
      <c r="H106" s="100">
        <v>-4.5079643578547775E-2</v>
      </c>
      <c r="I106" s="100">
        <v>-4.6604794304805061E-2</v>
      </c>
      <c r="J106" s="100">
        <v>6.5617680859972799E-2</v>
      </c>
      <c r="K106" s="100">
        <v>-5.1159877334853492E-2</v>
      </c>
      <c r="L106" s="100">
        <v>-3.4713919433428777E-3</v>
      </c>
      <c r="M106" s="100">
        <f t="shared" si="42"/>
        <v>2.5442780880278414E-2</v>
      </c>
      <c r="N106" s="100">
        <f t="shared" si="33"/>
        <v>1.2547821305869615E-2</v>
      </c>
      <c r="O106" s="100">
        <f t="shared" si="34"/>
        <v>-4.3242004190389045E-3</v>
      </c>
      <c r="P106" s="100">
        <f t="shared" si="35"/>
        <v>-2.2641962970863995E-2</v>
      </c>
      <c r="Q106" s="100">
        <f t="shared" si="36"/>
        <v>-4.080484997612218E-2</v>
      </c>
      <c r="R106" s="100">
        <f t="shared" si="37"/>
        <v>-4.6885711914140607E-2</v>
      </c>
      <c r="S106" s="100">
        <f t="shared" si="38"/>
        <v>-4.7034214897611878E-2</v>
      </c>
      <c r="T106" s="100">
        <f t="shared" si="39"/>
        <v>-4.6604799336649176E-2</v>
      </c>
      <c r="U106" s="100">
        <f t="shared" si="21"/>
        <v>2.4408256946770013E-2</v>
      </c>
      <c r="V106" s="100">
        <f t="shared" si="22"/>
        <v>4.6324167280338502E-2</v>
      </c>
      <c r="W106" s="100">
        <f t="shared" si="23"/>
        <v>2.280475004829341E-2</v>
      </c>
      <c r="X106" s="100">
        <f t="shared" si="24"/>
        <v>-2.4227625412817377E-2</v>
      </c>
      <c r="Y106" s="100">
        <f t="shared" si="25"/>
        <v>-7.1237799351027226E-2</v>
      </c>
      <c r="Z106" s="100">
        <f t="shared" si="26"/>
        <v>-0.1183802948195341</v>
      </c>
      <c r="AA106" s="101">
        <v>4.0000000000000002E-4</v>
      </c>
      <c r="AB106" s="100">
        <f t="shared" si="40"/>
        <v>4.0000000000000002E-4</v>
      </c>
      <c r="AC106" s="100">
        <f t="shared" si="27"/>
        <v>-8.9602712851567252E-3</v>
      </c>
      <c r="AD106" s="100">
        <f t="shared" si="28"/>
        <v>-1.9376421162649413E-2</v>
      </c>
      <c r="AE106" s="100">
        <f t="shared" si="29"/>
        <v>-4.0243247072739123E-2</v>
      </c>
      <c r="AF106" s="100">
        <f t="shared" si="30"/>
        <v>-6.1006046290401954E-2</v>
      </c>
      <c r="AG106" s="100">
        <f t="shared" si="31"/>
        <v>-8.1750331216653857E-2</v>
      </c>
      <c r="AH106" s="100">
        <f t="shared" si="32"/>
        <v>-5.2881159569904981E-2</v>
      </c>
      <c r="AI106" s="100">
        <f t="shared" si="41"/>
        <v>-2.6961932243935449E-2</v>
      </c>
      <c r="AJ106" s="187"/>
    </row>
    <row r="107" spans="1:36" x14ac:dyDescent="0.3">
      <c r="A107" s="106">
        <v>39995</v>
      </c>
      <c r="B107" s="100">
        <v>0.13913740793205445</v>
      </c>
      <c r="C107" s="100">
        <v>0.25950333823447674</v>
      </c>
      <c r="D107" s="100">
        <v>9.4095995633586463E-2</v>
      </c>
      <c r="E107" s="100">
        <v>0.19601541653673901</v>
      </c>
      <c r="F107" s="100">
        <v>0.18217849429967772</v>
      </c>
      <c r="G107" s="100">
        <v>7.0068152534641576E-2</v>
      </c>
      <c r="H107" s="100">
        <v>0.14143592099564206</v>
      </c>
      <c r="I107" s="100">
        <v>8.6591641699968011E-2</v>
      </c>
      <c r="J107" s="100">
        <v>0.14479112005585099</v>
      </c>
      <c r="K107" s="100">
        <v>0.16341927305024845</v>
      </c>
      <c r="L107" s="100">
        <v>0.14772367609728856</v>
      </c>
      <c r="M107" s="100">
        <f t="shared" si="42"/>
        <v>0.11420621898433798</v>
      </c>
      <c r="N107" s="100">
        <f t="shared" si="33"/>
        <v>0.12576737859873757</v>
      </c>
      <c r="O107" s="100">
        <f t="shared" si="34"/>
        <v>0.13985879679784124</v>
      </c>
      <c r="P107" s="100">
        <f t="shared" si="35"/>
        <v>0.15142922830356331</v>
      </c>
      <c r="Q107" s="100">
        <f t="shared" si="36"/>
        <v>0.15824599566922129</v>
      </c>
      <c r="R107" s="100">
        <f t="shared" si="37"/>
        <v>0.15397922718668938</v>
      </c>
      <c r="S107" s="100">
        <f t="shared" si="38"/>
        <v>9.3834294975889396E-2</v>
      </c>
      <c r="T107" s="100">
        <f t="shared" si="39"/>
        <v>8.6591621198905303E-2</v>
      </c>
      <c r="U107" s="100">
        <f t="shared" si="21"/>
        <v>9.8805891356529757E-2</v>
      </c>
      <c r="V107" s="100">
        <f t="shared" si="22"/>
        <v>8.9348428708947492E-2</v>
      </c>
      <c r="W107" s="100">
        <f t="shared" si="23"/>
        <v>9.9436944355257406E-2</v>
      </c>
      <c r="X107" s="100">
        <f t="shared" si="24"/>
        <v>0.11961577798680292</v>
      </c>
      <c r="Y107" s="100">
        <f t="shared" si="25"/>
        <v>0.13974362852007813</v>
      </c>
      <c r="Z107" s="100">
        <f t="shared" si="26"/>
        <v>0.15998831904047514</v>
      </c>
      <c r="AA107" s="101">
        <v>4.0000000000000002E-4</v>
      </c>
      <c r="AB107" s="100">
        <f t="shared" si="40"/>
        <v>4.0000000000000002E-4</v>
      </c>
      <c r="AC107" s="100">
        <f t="shared" si="27"/>
        <v>2.3608734277778504E-2</v>
      </c>
      <c r="AD107" s="100">
        <f t="shared" si="28"/>
        <v>4.9325715032958406E-2</v>
      </c>
      <c r="AE107" s="100">
        <f t="shared" si="29"/>
        <v>0.10076938316558902</v>
      </c>
      <c r="AF107" s="100">
        <f t="shared" si="30"/>
        <v>0.15214904777045615</v>
      </c>
      <c r="AG107" s="100">
        <f t="shared" si="31"/>
        <v>0.20352152930791007</v>
      </c>
      <c r="AH107" s="100">
        <f t="shared" si="32"/>
        <v>0.13189104966378093</v>
      </c>
      <c r="AI107" s="100">
        <f t="shared" si="41"/>
        <v>6.4881567573542603E-2</v>
      </c>
      <c r="AJ107" s="187"/>
    </row>
    <row r="108" spans="1:36" x14ac:dyDescent="0.3">
      <c r="A108" s="106">
        <v>40026</v>
      </c>
      <c r="B108" s="100">
        <v>7.9464324203568443E-2</v>
      </c>
      <c r="C108" s="100">
        <v>-2.8949712048498021E-2</v>
      </c>
      <c r="D108" s="100">
        <v>0.10826306486766725</v>
      </c>
      <c r="E108" s="100">
        <v>8.3745954046599888E-2</v>
      </c>
      <c r="F108" s="100">
        <v>8.0717668675759746E-2</v>
      </c>
      <c r="G108" s="100">
        <v>7.5709105444585244E-3</v>
      </c>
      <c r="H108" s="100">
        <v>0.12941959885450233</v>
      </c>
      <c r="I108" s="100">
        <v>6.169708308134017E-2</v>
      </c>
      <c r="J108" s="100">
        <v>-3.1619663374480772E-2</v>
      </c>
      <c r="K108" s="100">
        <v>5.3720769308563641E-2</v>
      </c>
      <c r="L108" s="100">
        <v>5.4402999815948122E-2</v>
      </c>
      <c r="M108" s="100">
        <f t="shared" si="42"/>
        <v>3.7935244449439368E-2</v>
      </c>
      <c r="N108" s="100">
        <f t="shared" si="33"/>
        <v>4.8351913725640447E-2</v>
      </c>
      <c r="O108" s="100">
        <f t="shared" si="34"/>
        <v>6.1649631001541152E-2</v>
      </c>
      <c r="P108" s="100">
        <f t="shared" si="35"/>
        <v>6.9249513164261228E-2</v>
      </c>
      <c r="Q108" s="100">
        <f t="shared" si="36"/>
        <v>7.2251791228278878E-2</v>
      </c>
      <c r="R108" s="100">
        <f t="shared" si="37"/>
        <v>5.6584615539841177E-2</v>
      </c>
      <c r="S108" s="100">
        <f t="shared" si="38"/>
        <v>6.0945138070012159E-2</v>
      </c>
      <c r="T108" s="100">
        <f t="shared" si="39"/>
        <v>6.1697078974394533E-2</v>
      </c>
      <c r="U108" s="100">
        <f t="shared" si="21"/>
        <v>4.6796430071881903E-2</v>
      </c>
      <c r="V108" s="100">
        <f t="shared" si="22"/>
        <v>2.0376433673563579E-2</v>
      </c>
      <c r="W108" s="100">
        <f t="shared" si="23"/>
        <v>4.8736491073472783E-2</v>
      </c>
      <c r="X108" s="100">
        <f t="shared" si="24"/>
        <v>0.10542802953921208</v>
      </c>
      <c r="Y108" s="100">
        <f t="shared" si="25"/>
        <v>0.16203259393524164</v>
      </c>
      <c r="Z108" s="100">
        <f t="shared" si="26"/>
        <v>0.2189467317540045</v>
      </c>
      <c r="AA108" s="101">
        <v>4.0000000000000002E-4</v>
      </c>
      <c r="AB108" s="100">
        <f t="shared" si="40"/>
        <v>4.0000000000000002E-4</v>
      </c>
      <c r="AC108" s="100">
        <f t="shared" si="27"/>
        <v>2.4990641897853671E-2</v>
      </c>
      <c r="AD108" s="100">
        <f t="shared" si="28"/>
        <v>5.22438559150607E-2</v>
      </c>
      <c r="AE108" s="100">
        <f t="shared" si="29"/>
        <v>0.10660311059545272</v>
      </c>
      <c r="AF108" s="100">
        <f t="shared" si="30"/>
        <v>0.16106729289203855</v>
      </c>
      <c r="AG108" s="100">
        <f t="shared" si="31"/>
        <v>0.2155178670609828</v>
      </c>
      <c r="AH108" s="100">
        <f t="shared" si="32"/>
        <v>0.13996440208823374</v>
      </c>
      <c r="AI108" s="100">
        <f t="shared" si="41"/>
        <v>6.9729530303378695E-2</v>
      </c>
      <c r="AJ108" s="188"/>
    </row>
    <row r="109" spans="1:36" x14ac:dyDescent="0.3">
      <c r="A109" s="106">
        <v>40057</v>
      </c>
      <c r="B109" s="100">
        <v>4.6815612420858625E-2</v>
      </c>
      <c r="C109" s="100">
        <v>9.1183015848019272E-2</v>
      </c>
      <c r="D109" s="100">
        <v>0.10073033477205041</v>
      </c>
      <c r="E109" s="100">
        <v>6.3564851034794922E-2</v>
      </c>
      <c r="F109" s="100">
        <v>6.1203256282663265E-2</v>
      </c>
      <c r="G109" s="100">
        <v>8.5684138498367715E-2</v>
      </c>
      <c r="H109" s="100">
        <v>-1.0629025735215299E-2</v>
      </c>
      <c r="I109" s="100">
        <v>6.4164168628712062E-2</v>
      </c>
      <c r="J109" s="100">
        <v>3.3846591567436274E-2</v>
      </c>
      <c r="K109" s="100">
        <v>3.0589334467711778E-2</v>
      </c>
      <c r="L109" s="100">
        <v>5.6715227778539899E-2</v>
      </c>
      <c r="M109" s="100">
        <f t="shared" si="42"/>
        <v>4.2083865612143889E-2</v>
      </c>
      <c r="N109" s="100">
        <f t="shared" si="33"/>
        <v>3.2256638190565429E-2</v>
      </c>
      <c r="O109" s="100">
        <f t="shared" si="34"/>
        <v>2.1573863274751973E-2</v>
      </c>
      <c r="P109" s="100">
        <f t="shared" si="35"/>
        <v>1.8635736591689843E-2</v>
      </c>
      <c r="Q109" s="100">
        <f t="shared" si="36"/>
        <v>2.4255401918129409E-2</v>
      </c>
      <c r="R109" s="100">
        <f t="shared" si="37"/>
        <v>3.7240746768881061E-2</v>
      </c>
      <c r="S109" s="100">
        <f t="shared" si="38"/>
        <v>6.0999011258658982E-2</v>
      </c>
      <c r="T109" s="100">
        <f t="shared" si="39"/>
        <v>6.4164168984735079E-2</v>
      </c>
      <c r="U109" s="100">
        <f t="shared" si="21"/>
        <v>3.6116078768972562E-2</v>
      </c>
      <c r="V109" s="100">
        <f t="shared" si="22"/>
        <v>5.3705208080560077E-2</v>
      </c>
      <c r="W109" s="100">
        <f t="shared" si="23"/>
        <v>3.4852475143563565E-2</v>
      </c>
      <c r="X109" s="100">
        <f t="shared" si="24"/>
        <v>-2.882960115368309E-3</v>
      </c>
      <c r="Y109" s="100">
        <f t="shared" si="25"/>
        <v>-4.0484257304832065E-2</v>
      </c>
      <c r="Z109" s="100">
        <f t="shared" si="26"/>
        <v>-7.839662886663061E-2</v>
      </c>
      <c r="AA109" s="101">
        <v>4.0000000000000002E-4</v>
      </c>
      <c r="AB109" s="100">
        <f t="shared" si="40"/>
        <v>4.0000000000000002E-4</v>
      </c>
      <c r="AC109" s="100">
        <f t="shared" si="27"/>
        <v>-4.2043736762037622E-3</v>
      </c>
      <c r="AD109" s="100">
        <f t="shared" si="28"/>
        <v>-9.3260994972196691E-3</v>
      </c>
      <c r="AE109" s="100">
        <f t="shared" si="29"/>
        <v>-1.9630477217542575E-2</v>
      </c>
      <c r="AF109" s="100">
        <f t="shared" si="30"/>
        <v>-2.9890542333663207E-2</v>
      </c>
      <c r="AG109" s="100">
        <f t="shared" si="31"/>
        <v>-4.0097396201807925E-2</v>
      </c>
      <c r="AH109" s="100">
        <f t="shared" si="32"/>
        <v>-2.5834391866595145E-2</v>
      </c>
      <c r="AI109" s="100">
        <f t="shared" si="41"/>
        <v>-1.3534118059809764E-2</v>
      </c>
      <c r="AJ109" s="189" t="s">
        <v>44</v>
      </c>
    </row>
    <row r="110" spans="1:36" x14ac:dyDescent="0.3">
      <c r="A110" s="106">
        <v>40087</v>
      </c>
      <c r="B110" s="100">
        <v>-2.8603184330120393E-2</v>
      </c>
      <c r="C110" s="100">
        <v>-3.8511737441199637E-2</v>
      </c>
      <c r="D110" s="100">
        <v>-0.12911258601897613</v>
      </c>
      <c r="E110" s="100">
        <v>-0.10195349101744773</v>
      </c>
      <c r="F110" s="100">
        <v>-0.16682944907421457</v>
      </c>
      <c r="G110" s="100">
        <v>-5.4638574979983716E-3</v>
      </c>
      <c r="H110" s="100">
        <v>2.5312461135216572E-2</v>
      </c>
      <c r="I110" s="100">
        <v>0.15585972110396654</v>
      </c>
      <c r="J110" s="100">
        <v>-2.0413287700403078E-2</v>
      </c>
      <c r="K110" s="100">
        <v>2.793538228718485E-2</v>
      </c>
      <c r="L110" s="100">
        <v>-2.8178002855399197E-2</v>
      </c>
      <c r="M110" s="100">
        <f t="shared" si="42"/>
        <v>-2.0272558815601243E-3</v>
      </c>
      <c r="N110" s="100">
        <f t="shared" si="33"/>
        <v>2.0352999264034236E-3</v>
      </c>
      <c r="O110" s="100">
        <f t="shared" si="34"/>
        <v>3.4314447481779125E-3</v>
      </c>
      <c r="P110" s="100">
        <f t="shared" si="35"/>
        <v>5.224357827361881E-3</v>
      </c>
      <c r="Q110" s="100">
        <f t="shared" si="36"/>
        <v>8.8623313088703054E-3</v>
      </c>
      <c r="R110" s="100">
        <f t="shared" si="37"/>
        <v>3.3010983510321661E-2</v>
      </c>
      <c r="S110" s="100">
        <f t="shared" si="38"/>
        <v>0.14380013032861402</v>
      </c>
      <c r="T110" s="100">
        <f t="shared" si="39"/>
        <v>0.15585977915420482</v>
      </c>
      <c r="U110" s="100">
        <f t="shared" si="21"/>
        <v>1.3911875421977918E-3</v>
      </c>
      <c r="V110" s="100">
        <f t="shared" si="22"/>
        <v>-1.3941926874821028E-3</v>
      </c>
      <c r="W110" s="100">
        <f t="shared" si="23"/>
        <v>1.6032133371714518E-3</v>
      </c>
      <c r="X110" s="100">
        <f t="shared" si="24"/>
        <v>7.6288876760048571E-3</v>
      </c>
      <c r="Y110" s="100">
        <f t="shared" si="25"/>
        <v>1.3572221077440577E-2</v>
      </c>
      <c r="Z110" s="100">
        <f t="shared" si="26"/>
        <v>1.9728326353175799E-2</v>
      </c>
      <c r="AA110" s="101">
        <v>4.0000000000000002E-4</v>
      </c>
      <c r="AB110" s="100">
        <f t="shared" si="40"/>
        <v>4.0000000000000002E-4</v>
      </c>
      <c r="AC110" s="100">
        <f t="shared" si="27"/>
        <v>2.3123142502515948E-3</v>
      </c>
      <c r="AD110" s="100">
        <f t="shared" si="28"/>
        <v>4.4467387781376155E-3</v>
      </c>
      <c r="AE110" s="100">
        <f t="shared" si="29"/>
        <v>8.7625721211933762E-3</v>
      </c>
      <c r="AF110" s="100">
        <f t="shared" si="30"/>
        <v>1.313166604034522E-2</v>
      </c>
      <c r="AG110" s="100">
        <f t="shared" si="31"/>
        <v>1.7527706868553976E-2</v>
      </c>
      <c r="AH110" s="100">
        <f t="shared" si="32"/>
        <v>1.1298600335328497E-2</v>
      </c>
      <c r="AI110" s="100">
        <f t="shared" si="41"/>
        <v>5.6671295220628026E-3</v>
      </c>
      <c r="AJ110" s="187"/>
    </row>
    <row r="111" spans="1:36" x14ac:dyDescent="0.3">
      <c r="A111" s="106">
        <v>40118</v>
      </c>
      <c r="B111" s="100">
        <v>6.1656187656721387E-2</v>
      </c>
      <c r="C111" s="100">
        <v>1.9346918630203297E-2</v>
      </c>
      <c r="D111" s="100">
        <v>0.21047621516721479</v>
      </c>
      <c r="E111" s="100">
        <v>8.4819481868295354E-2</v>
      </c>
      <c r="F111" s="100">
        <v>-6.8048622086527358E-2</v>
      </c>
      <c r="G111" s="100">
        <v>-2.7957491791863423E-2</v>
      </c>
      <c r="H111" s="100">
        <v>3.7175402735709809E-2</v>
      </c>
      <c r="I111" s="100">
        <v>-3.248016030789283E-2</v>
      </c>
      <c r="J111" s="100">
        <v>1.271284444478434E-2</v>
      </c>
      <c r="K111" s="100">
        <v>-1.8259021642706839E-2</v>
      </c>
      <c r="L111" s="100">
        <v>2.7944175467393854E-2</v>
      </c>
      <c r="M111" s="100">
        <f t="shared" si="42"/>
        <v>7.7054560239364486E-3</v>
      </c>
      <c r="N111" s="100">
        <f t="shared" si="33"/>
        <v>1.3060208622856406E-2</v>
      </c>
      <c r="O111" s="100">
        <f t="shared" si="34"/>
        <v>1.9385989587979522E-2</v>
      </c>
      <c r="P111" s="100">
        <f t="shared" si="35"/>
        <v>1.0023616516136889E-2</v>
      </c>
      <c r="Q111" s="100">
        <f t="shared" si="36"/>
        <v>-9.0915148194419503E-3</v>
      </c>
      <c r="R111" s="100">
        <f t="shared" si="37"/>
        <v>-2.3472842448130988E-2</v>
      </c>
      <c r="S111" s="100">
        <f t="shared" si="38"/>
        <v>-3.1139517125776544E-2</v>
      </c>
      <c r="T111" s="100">
        <f t="shared" si="39"/>
        <v>-3.2480168481010881E-2</v>
      </c>
      <c r="U111" s="100">
        <f t="shared" si="21"/>
        <v>9.0197741605203604E-3</v>
      </c>
      <c r="V111" s="100">
        <f t="shared" si="22"/>
        <v>5.8715569491695025E-3</v>
      </c>
      <c r="W111" s="100">
        <f t="shared" si="23"/>
        <v>9.2264242750338642E-3</v>
      </c>
      <c r="X111" s="100">
        <f t="shared" si="24"/>
        <v>1.5914181399243617E-2</v>
      </c>
      <c r="Y111" s="100">
        <f t="shared" si="25"/>
        <v>2.256100217081531E-2</v>
      </c>
      <c r="Z111" s="100">
        <f t="shared" si="26"/>
        <v>2.9304273491942059E-2</v>
      </c>
      <c r="AA111" s="101">
        <v>4.0000000000000002E-4</v>
      </c>
      <c r="AB111" s="100">
        <f t="shared" si="40"/>
        <v>4.0000000000000002E-4</v>
      </c>
      <c r="AC111" s="100">
        <f t="shared" si="27"/>
        <v>3.8339086868884021E-3</v>
      </c>
      <c r="AD111" s="100">
        <f t="shared" si="28"/>
        <v>7.6816464882014639E-3</v>
      </c>
      <c r="AE111" s="100">
        <f t="shared" si="29"/>
        <v>1.5259474565090943E-2</v>
      </c>
      <c r="AF111" s="100">
        <f t="shared" si="30"/>
        <v>2.282628898913884E-2</v>
      </c>
      <c r="AG111" s="100">
        <f t="shared" si="31"/>
        <v>3.0337458749731754E-2</v>
      </c>
      <c r="AH111" s="100">
        <f t="shared" si="32"/>
        <v>1.9983427380395487E-2</v>
      </c>
      <c r="AI111" s="100">
        <f t="shared" si="41"/>
        <v>9.9367809423806745E-3</v>
      </c>
      <c r="AJ111" s="187"/>
    </row>
    <row r="112" spans="1:36" x14ac:dyDescent="0.3">
      <c r="A112" s="106">
        <v>40148</v>
      </c>
      <c r="B112" s="100">
        <v>-1.6089377459816048E-2</v>
      </c>
      <c r="C112" s="100">
        <v>0.10409250647430714</v>
      </c>
      <c r="D112" s="100">
        <v>-9.4411405111331902E-3</v>
      </c>
      <c r="E112" s="100">
        <v>8.1395481179929619E-2</v>
      </c>
      <c r="F112" s="100">
        <v>0.18212339640676112</v>
      </c>
      <c r="G112" s="100">
        <v>7.5860321069982348E-2</v>
      </c>
      <c r="H112" s="100">
        <v>7.9435115975294374E-2</v>
      </c>
      <c r="I112" s="100">
        <v>4.272619741905706E-2</v>
      </c>
      <c r="J112" s="100">
        <v>8.0626551061357798E-2</v>
      </c>
      <c r="K112" s="100">
        <v>0.13568547048902718</v>
      </c>
      <c r="L112" s="100">
        <v>7.5641452210476759E-2</v>
      </c>
      <c r="M112" s="100">
        <f t="shared" si="42"/>
        <v>7.3820816614420651E-2</v>
      </c>
      <c r="N112" s="100">
        <f t="shared" si="33"/>
        <v>8.2692684110868483E-2</v>
      </c>
      <c r="O112" s="100">
        <f t="shared" si="34"/>
        <v>8.8817388177198253E-2</v>
      </c>
      <c r="P112" s="100">
        <f t="shared" si="35"/>
        <v>0.10422549094834663</v>
      </c>
      <c r="Q112" s="100">
        <f t="shared" si="36"/>
        <v>0.12366492525497386</v>
      </c>
      <c r="R112" s="100">
        <f t="shared" si="37"/>
        <v>0.12580833119828833</v>
      </c>
      <c r="S112" s="100">
        <f t="shared" si="38"/>
        <v>5.148961117418268E-2</v>
      </c>
      <c r="T112" s="100">
        <f t="shared" si="39"/>
        <v>4.27261796124088E-2</v>
      </c>
      <c r="U112" s="100">
        <f t="shared" si="21"/>
        <v>6.7912530038325092E-2</v>
      </c>
      <c r="V112" s="100">
        <f t="shared" si="22"/>
        <v>4.6646339994390516E-2</v>
      </c>
      <c r="W112" s="100">
        <f t="shared" si="23"/>
        <v>6.9532909428574444E-2</v>
      </c>
      <c r="X112" s="100">
        <f t="shared" si="24"/>
        <v>0.11529231248574646</v>
      </c>
      <c r="Y112" s="100">
        <f t="shared" si="25"/>
        <v>0.16109152502527649</v>
      </c>
      <c r="Z112" s="100">
        <f t="shared" si="26"/>
        <v>0.20681429834126397</v>
      </c>
      <c r="AA112" s="101">
        <v>4.0000000000000002E-4</v>
      </c>
      <c r="AB112" s="100">
        <f t="shared" si="40"/>
        <v>4.0000000000000002E-4</v>
      </c>
      <c r="AC112" s="100">
        <f t="shared" si="27"/>
        <v>2.560844223588395E-2</v>
      </c>
      <c r="AD112" s="100">
        <f t="shared" si="28"/>
        <v>5.3463090521621209E-2</v>
      </c>
      <c r="AE112" s="100">
        <f t="shared" si="29"/>
        <v>0.10934250934845957</v>
      </c>
      <c r="AF112" s="100">
        <f t="shared" si="30"/>
        <v>0.16510048879757727</v>
      </c>
      <c r="AG112" s="100">
        <f t="shared" si="31"/>
        <v>0.22091299532969993</v>
      </c>
      <c r="AH112" s="100">
        <f t="shared" si="32"/>
        <v>0.14314633928733062</v>
      </c>
      <c r="AI112" s="100">
        <f t="shared" si="41"/>
        <v>7.0999144544489343E-2</v>
      </c>
      <c r="AJ112" s="187"/>
    </row>
    <row r="113" spans="1:36" x14ac:dyDescent="0.3">
      <c r="A113" s="106">
        <v>40179</v>
      </c>
      <c r="B113" s="100">
        <v>1.2770441635076121E-2</v>
      </c>
      <c r="C113" s="100">
        <v>-0.10220255801972485</v>
      </c>
      <c r="D113" s="100">
        <v>-2.2769587789367718E-2</v>
      </c>
      <c r="E113" s="100">
        <v>-6.2662321863073356E-2</v>
      </c>
      <c r="F113" s="100">
        <v>8.164784514807108E-3</v>
      </c>
      <c r="G113" s="100">
        <v>-3.233712445593355E-2</v>
      </c>
      <c r="H113" s="100">
        <v>-1.9871561955297174E-2</v>
      </c>
      <c r="I113" s="100">
        <v>-0.10878050318431186</v>
      </c>
      <c r="J113" s="100">
        <v>8.502935969166606E-3</v>
      </c>
      <c r="K113" s="100">
        <v>8.8034877156124135E-3</v>
      </c>
      <c r="L113" s="100">
        <v>-3.1038200743304628E-2</v>
      </c>
      <c r="M113" s="100">
        <f t="shared" si="42"/>
        <v>-1.5805958410184881E-2</v>
      </c>
      <c r="N113" s="100">
        <f t="shared" si="33"/>
        <v>-1.2511384613680268E-2</v>
      </c>
      <c r="O113" s="100">
        <f t="shared" si="34"/>
        <v>-7.5754567565741466E-3</v>
      </c>
      <c r="P113" s="100">
        <f t="shared" si="35"/>
        <v>-2.6634942650302089E-3</v>
      </c>
      <c r="Q113" s="100">
        <f t="shared" si="36"/>
        <v>3.1278672952952079E-5</v>
      </c>
      <c r="R113" s="100">
        <f t="shared" si="37"/>
        <v>-7.5545397741268987E-3</v>
      </c>
      <c r="S113" s="100">
        <f t="shared" si="38"/>
        <v>-9.7695673159770208E-2</v>
      </c>
      <c r="T113" s="100">
        <f t="shared" si="39"/>
        <v>-0.1087805194906588</v>
      </c>
      <c r="U113" s="100">
        <f t="shared" si="21"/>
        <v>1.0772109633696363E-3</v>
      </c>
      <c r="V113" s="100">
        <f t="shared" si="22"/>
        <v>-8.8356383654594906E-3</v>
      </c>
      <c r="W113" s="100">
        <f t="shared" si="23"/>
        <v>1.8724264840444282E-3</v>
      </c>
      <c r="X113" s="100">
        <f t="shared" si="24"/>
        <v>2.3313801412967006E-2</v>
      </c>
      <c r="Y113" s="100">
        <f t="shared" si="25"/>
        <v>4.4768326949372099E-2</v>
      </c>
      <c r="Z113" s="100">
        <f t="shared" si="26"/>
        <v>6.6173051887053511E-2</v>
      </c>
      <c r="AA113" s="101">
        <v>4.0000000000000002E-4</v>
      </c>
      <c r="AB113" s="100">
        <f t="shared" si="40"/>
        <v>4.0000000000000002E-4</v>
      </c>
      <c r="AC113" s="100">
        <f t="shared" si="27"/>
        <v>6.7610766070691384E-3</v>
      </c>
      <c r="AD113" s="100">
        <f t="shared" si="28"/>
        <v>1.3768496486362856E-2</v>
      </c>
      <c r="AE113" s="100">
        <f t="shared" si="29"/>
        <v>2.7780125711371145E-2</v>
      </c>
      <c r="AF113" s="100">
        <f t="shared" si="30"/>
        <v>4.1855202140757483E-2</v>
      </c>
      <c r="AG113" s="100">
        <f t="shared" si="31"/>
        <v>5.590157763918515E-2</v>
      </c>
      <c r="AH113" s="100">
        <f t="shared" si="32"/>
        <v>3.6354761443655403E-2</v>
      </c>
      <c r="AI113" s="100">
        <f t="shared" si="41"/>
        <v>1.8269226499248947E-2</v>
      </c>
      <c r="AJ113" s="187"/>
    </row>
    <row r="114" spans="1:36" x14ac:dyDescent="0.3">
      <c r="A114" s="106">
        <v>40210</v>
      </c>
      <c r="B114" s="100">
        <v>-7.236007323393745E-3</v>
      </c>
      <c r="C114" s="100">
        <v>-8.2722507352649091E-2</v>
      </c>
      <c r="D114" s="100">
        <v>-1.4088311167351559E-2</v>
      </c>
      <c r="E114" s="100">
        <v>-5.4984022647022714E-2</v>
      </c>
      <c r="F114" s="100">
        <v>6.7253464732781779E-2</v>
      </c>
      <c r="G114" s="100">
        <v>3.6313161845308556E-2</v>
      </c>
      <c r="H114" s="100">
        <v>-5.6246363798466842E-3</v>
      </c>
      <c r="I114" s="100">
        <v>-0.1538045189385765</v>
      </c>
      <c r="J114" s="100">
        <v>5.2012813443542527E-2</v>
      </c>
      <c r="K114" s="100">
        <v>6.7029031136650466E-3</v>
      </c>
      <c r="L114" s="100">
        <v>-1.561776606735424E-2</v>
      </c>
      <c r="M114" s="100">
        <f t="shared" si="42"/>
        <v>2.5318001694191218E-2</v>
      </c>
      <c r="N114" s="100">
        <f t="shared" si="33"/>
        <v>2.0951006232950646E-2</v>
      </c>
      <c r="O114" s="100">
        <f t="shared" si="34"/>
        <v>1.579988965395197E-2</v>
      </c>
      <c r="P114" s="100">
        <f t="shared" si="35"/>
        <v>1.2914078400681256E-2</v>
      </c>
      <c r="Q114" s="100">
        <f t="shared" si="36"/>
        <v>8.4954459466655835E-3</v>
      </c>
      <c r="R114" s="100">
        <f t="shared" si="37"/>
        <v>-1.1629027312771791E-2</v>
      </c>
      <c r="S114" s="100">
        <f t="shared" si="38"/>
        <v>-0.13867323845098345</v>
      </c>
      <c r="T114" s="100">
        <f t="shared" si="39"/>
        <v>-0.15380455092642456</v>
      </c>
      <c r="U114" s="100">
        <f t="shared" si="21"/>
        <v>3.9710614832479021E-2</v>
      </c>
      <c r="V114" s="100">
        <f t="shared" si="22"/>
        <v>4.1775757245029764E-2</v>
      </c>
      <c r="W114" s="100">
        <f t="shared" si="23"/>
        <v>3.9602444690004394E-2</v>
      </c>
      <c r="X114" s="100">
        <f t="shared" si="24"/>
        <v>3.527764716647739E-2</v>
      </c>
      <c r="Y114" s="100">
        <f t="shared" si="25"/>
        <v>3.0973549420242111E-2</v>
      </c>
      <c r="Z114" s="100">
        <f t="shared" si="26"/>
        <v>2.6584345743326219E-2</v>
      </c>
      <c r="AA114" s="101">
        <v>4.0000000000000002E-4</v>
      </c>
      <c r="AB114" s="100">
        <f t="shared" si="40"/>
        <v>4.0000000000000002E-4</v>
      </c>
      <c r="AC114" s="100">
        <f t="shared" si="27"/>
        <v>6.1257256714691618E-3</v>
      </c>
      <c r="AD114" s="100">
        <f t="shared" si="28"/>
        <v>1.239212983182519E-2</v>
      </c>
      <c r="AE114" s="100">
        <f t="shared" si="29"/>
        <v>2.493579740179783E-2</v>
      </c>
      <c r="AF114" s="100">
        <f t="shared" si="30"/>
        <v>3.7595618403063961E-2</v>
      </c>
      <c r="AG114" s="100">
        <f t="shared" si="31"/>
        <v>5.0259707939072293E-2</v>
      </c>
      <c r="AH114" s="100">
        <f t="shared" si="32"/>
        <v>3.26309638095282E-2</v>
      </c>
      <c r="AI114" s="100">
        <f t="shared" si="41"/>
        <v>1.5820576763187492E-2</v>
      </c>
      <c r="AJ114" s="187"/>
    </row>
    <row r="115" spans="1:36" x14ac:dyDescent="0.3">
      <c r="A115" s="106">
        <v>40238</v>
      </c>
      <c r="B115" s="100">
        <v>0.18851641475044215</v>
      </c>
      <c r="C115" s="100">
        <v>0.13682327112769804</v>
      </c>
      <c r="D115" s="100">
        <v>8.8210978052877656E-2</v>
      </c>
      <c r="E115" s="100">
        <v>7.5345100600291634E-2</v>
      </c>
      <c r="F115" s="100">
        <v>-1.7155836228618555E-2</v>
      </c>
      <c r="G115" s="100">
        <v>3.8416803094285946E-2</v>
      </c>
      <c r="H115" s="100">
        <v>2.4204265991213034E-2</v>
      </c>
      <c r="I115" s="100">
        <v>0.24708946488294323</v>
      </c>
      <c r="J115" s="100">
        <v>6.7163458209481289E-2</v>
      </c>
      <c r="K115" s="100">
        <v>8.7185959758538503E-2</v>
      </c>
      <c r="L115" s="100">
        <v>9.3579988023915289E-2</v>
      </c>
      <c r="M115" s="100">
        <f t="shared" si="42"/>
        <v>4.9152983314179333E-2</v>
      </c>
      <c r="N115" s="100">
        <f t="shared" si="33"/>
        <v>4.7461506789265841E-2</v>
      </c>
      <c r="O115" s="100">
        <f t="shared" si="34"/>
        <v>5.0537835196023131E-2</v>
      </c>
      <c r="P115" s="100">
        <f t="shared" si="35"/>
        <v>5.4618039103705315E-2</v>
      </c>
      <c r="Q115" s="100">
        <f t="shared" si="36"/>
        <v>6.3701731077676141E-2</v>
      </c>
      <c r="R115" s="100">
        <f t="shared" si="37"/>
        <v>0.10258405965892539</v>
      </c>
      <c r="S115" s="100">
        <f t="shared" si="38"/>
        <v>0.23201512830048648</v>
      </c>
      <c r="T115" s="100">
        <f t="shared" si="39"/>
        <v>0.24708950848190986</v>
      </c>
      <c r="U115" s="100">
        <f t="shared" si="21"/>
        <v>4.8013383237308901E-2</v>
      </c>
      <c r="V115" s="100">
        <f t="shared" si="22"/>
        <v>5.9604027515892374E-2</v>
      </c>
      <c r="W115" s="100">
        <f t="shared" si="23"/>
        <v>4.7177849364661857E-2</v>
      </c>
      <c r="X115" s="100">
        <f t="shared" si="24"/>
        <v>2.2347031444822345E-2</v>
      </c>
      <c r="Y115" s="100">
        <f t="shared" si="25"/>
        <v>-2.4247034732330364E-3</v>
      </c>
      <c r="Z115" s="100">
        <f t="shared" si="26"/>
        <v>-2.7357377395061097E-2</v>
      </c>
      <c r="AA115" s="101">
        <v>4.0000000000000002E-4</v>
      </c>
      <c r="AB115" s="100">
        <f t="shared" si="40"/>
        <v>4.0000000000000002E-4</v>
      </c>
      <c r="AC115" s="100">
        <f t="shared" si="27"/>
        <v>1.6244962946077909E-3</v>
      </c>
      <c r="AD115" s="100">
        <f t="shared" si="28"/>
        <v>3.0106406402877033E-3</v>
      </c>
      <c r="AE115" s="100">
        <f t="shared" si="29"/>
        <v>5.5715544832784323E-3</v>
      </c>
      <c r="AF115" s="100">
        <f t="shared" si="30"/>
        <v>8.3102328924606061E-3</v>
      </c>
      <c r="AG115" s="100">
        <f t="shared" si="31"/>
        <v>1.1042078209409875E-2</v>
      </c>
      <c r="AH115" s="100">
        <f t="shared" si="32"/>
        <v>7.2346972139844742E-3</v>
      </c>
      <c r="AI115" s="100">
        <f t="shared" si="41"/>
        <v>2.923083673807364E-3</v>
      </c>
      <c r="AJ115" s="187"/>
    </row>
    <row r="116" spans="1:36" x14ac:dyDescent="0.3">
      <c r="A116" s="106">
        <v>40269</v>
      </c>
      <c r="B116" s="100">
        <v>2.5624378365692582E-3</v>
      </c>
      <c r="C116" s="100">
        <v>0.11361356230277185</v>
      </c>
      <c r="D116" s="100">
        <v>0.11515160477806986</v>
      </c>
      <c r="E116" s="100">
        <v>-4.7489335571251491E-2</v>
      </c>
      <c r="F116" s="100">
        <v>-5.8073340670411693E-2</v>
      </c>
      <c r="G116" s="100">
        <v>-4.9329080229938548E-3</v>
      </c>
      <c r="H116" s="100">
        <v>5.779437252232191E-3</v>
      </c>
      <c r="I116" s="100">
        <v>3.2157820316066975E-2</v>
      </c>
      <c r="J116" s="100">
        <v>-2.8242176405075238E-2</v>
      </c>
      <c r="K116" s="100">
        <v>3.4665665871382884E-3</v>
      </c>
      <c r="L116" s="100">
        <v>1.3399366840311618E-2</v>
      </c>
      <c r="M116" s="100">
        <f t="shared" si="42"/>
        <v>-6.2483362744521175E-3</v>
      </c>
      <c r="N116" s="100">
        <f t="shared" si="33"/>
        <v>-3.1826312686730304E-3</v>
      </c>
      <c r="O116" s="100">
        <f t="shared" si="34"/>
        <v>-1.3974076914384567E-3</v>
      </c>
      <c r="P116" s="100">
        <f t="shared" si="35"/>
        <v>-2.3397828049098687E-3</v>
      </c>
      <c r="Q116" s="100">
        <f t="shared" si="36"/>
        <v>-2.4553189938926472E-3</v>
      </c>
      <c r="R116" s="100">
        <f t="shared" si="37"/>
        <v>3.4427341309592324E-3</v>
      </c>
      <c r="S116" s="100">
        <f t="shared" si="38"/>
        <v>2.9453063157421615E-2</v>
      </c>
      <c r="T116" s="100">
        <f t="shared" si="39"/>
        <v>3.2157837303898672E-2</v>
      </c>
      <c r="U116" s="100">
        <f t="shared" si="21"/>
        <v>-1.9122821015744338E-2</v>
      </c>
      <c r="V116" s="100">
        <f t="shared" si="22"/>
        <v>-8.1264448714962675E-3</v>
      </c>
      <c r="W116" s="100">
        <f t="shared" si="23"/>
        <v>-1.9958336542393082E-2</v>
      </c>
      <c r="X116" s="100">
        <f t="shared" si="24"/>
        <v>-4.3659229229166069E-2</v>
      </c>
      <c r="Y116" s="100">
        <f t="shared" si="25"/>
        <v>-6.7420878589485866E-2</v>
      </c>
      <c r="Z116" s="100">
        <f t="shared" si="26"/>
        <v>-9.0969873911586674E-2</v>
      </c>
      <c r="AA116" s="101">
        <v>4.0000000000000002E-4</v>
      </c>
      <c r="AB116" s="100">
        <f t="shared" si="40"/>
        <v>4.0000000000000002E-4</v>
      </c>
      <c r="AC116" s="100">
        <f t="shared" si="27"/>
        <v>-9.9426304178439062E-3</v>
      </c>
      <c r="AD116" s="100">
        <f t="shared" si="28"/>
        <v>-2.132621559801481E-2</v>
      </c>
      <c r="AE116" s="100">
        <f t="shared" si="29"/>
        <v>-4.4138753046310632E-2</v>
      </c>
      <c r="AF116" s="100">
        <f t="shared" si="30"/>
        <v>-6.7008050063584609E-2</v>
      </c>
      <c r="AG116" s="100">
        <f t="shared" si="31"/>
        <v>-8.9860333663080008E-2</v>
      </c>
      <c r="AH116" s="100">
        <f t="shared" si="32"/>
        <v>-5.8054023702019682E-2</v>
      </c>
      <c r="AI116" s="100">
        <f t="shared" si="41"/>
        <v>-2.8897710260794678E-2</v>
      </c>
      <c r="AJ116" s="187"/>
    </row>
    <row r="117" spans="1:36" x14ac:dyDescent="0.3">
      <c r="A117" s="106">
        <v>40299</v>
      </c>
      <c r="B117" s="100">
        <v>-4.3046543681535404E-3</v>
      </c>
      <c r="C117" s="100">
        <v>5.6292700755669153E-2</v>
      </c>
      <c r="D117" s="100">
        <v>-7.3369564153031031E-2</v>
      </c>
      <c r="E117" s="100">
        <v>2.5271117776987772E-2</v>
      </c>
      <c r="F117" s="100">
        <v>0.16108342627514149</v>
      </c>
      <c r="G117" s="100">
        <v>-5.3177119535722142E-2</v>
      </c>
      <c r="H117" s="100">
        <v>-6.1357112608150764E-3</v>
      </c>
      <c r="I117" s="100">
        <v>-4.3352865864709086E-2</v>
      </c>
      <c r="J117" s="100">
        <v>1.1211423306759746E-2</v>
      </c>
      <c r="K117" s="100">
        <v>-7.1395138152562853E-3</v>
      </c>
      <c r="L117" s="100">
        <v>6.6379239116871004E-3</v>
      </c>
      <c r="M117" s="100">
        <f t="shared" si="42"/>
        <v>-2.0545152796231543E-2</v>
      </c>
      <c r="N117" s="100">
        <f t="shared" si="33"/>
        <v>-1.5134096209928893E-2</v>
      </c>
      <c r="O117" s="100">
        <f t="shared" si="34"/>
        <v>-5.6151541531394619E-3</v>
      </c>
      <c r="P117" s="100">
        <f t="shared" si="35"/>
        <v>3.8627823620082514E-3</v>
      </c>
      <c r="Q117" s="100">
        <f t="shared" si="36"/>
        <v>9.4906332940355824E-3</v>
      </c>
      <c r="R117" s="100">
        <f t="shared" si="37"/>
        <v>-1.21629784077048E-3</v>
      </c>
      <c r="S117" s="100">
        <f t="shared" si="38"/>
        <v>-3.9938997796695477E-2</v>
      </c>
      <c r="T117" s="100">
        <f t="shared" si="39"/>
        <v>-4.3352893170736678E-2</v>
      </c>
      <c r="U117" s="100">
        <f t="shared" ref="U117:U148" si="43">SUMPRODUCT($L$3:$U$3,$B117:$K117)</f>
        <v>-2.9895261294561357E-2</v>
      </c>
      <c r="V117" s="100">
        <f t="shared" ref="V117:V148" si="44">SUMPRODUCT($L$8:$U$8,$B117:$K117)</f>
        <v>-4.1451573566010279E-2</v>
      </c>
      <c r="W117" s="100">
        <f t="shared" ref="W117:W148" si="45">SUMPRODUCT($L$14:$U$14,$B117:$K117)</f>
        <v>-2.9100266177515592E-2</v>
      </c>
      <c r="X117" s="100">
        <f t="shared" ref="X117:X148" si="46">SUMPRODUCT($L$20:$U$20,$B117:$K117)</f>
        <v>-4.3792878462631073E-3</v>
      </c>
      <c r="Y117" s="100">
        <f t="shared" ref="Y117:Y148" si="47">SUMPRODUCT($L$25:$U$25,$B117:$K117)</f>
        <v>2.0268246535187932E-2</v>
      </c>
      <c r="Z117" s="100">
        <f t="shared" ref="Z117:Z148" si="48">SUMPRODUCT($L$30:$U$30,$B117:$K117)</f>
        <v>4.5060384936902884E-2</v>
      </c>
      <c r="AA117" s="101">
        <v>4.0000000000000002E-4</v>
      </c>
      <c r="AB117" s="100">
        <f t="shared" si="40"/>
        <v>4.0000000000000002E-4</v>
      </c>
      <c r="AC117" s="100">
        <f t="shared" ref="AC117:AC148" si="49">SUMPRODUCT($W$8:$AF$8,$B117:$K117)+($AG$8*$AA117)</f>
        <v>2.2009759576566614E-3</v>
      </c>
      <c r="AD117" s="100">
        <f t="shared" ref="AD117:AD148" si="50">SUMPRODUCT($W$14:$AF$14,$B117:$K117)+($AG$14*$AA117)</f>
        <v>4.2114176515096399E-3</v>
      </c>
      <c r="AE117" s="100">
        <f t="shared" ref="AE117:AE148" si="51">SUMPRODUCT($W$20:$AF$20,$B117:$K117)+($AG$20*$AA117)</f>
        <v>8.2637118364499457E-3</v>
      </c>
      <c r="AF117" s="100">
        <f t="shared" ref="AF117:AF148" si="52">SUMPRODUCT($W$25:$AF$25,$B117:$K117)+($AG$25*$AA117)</f>
        <v>1.22344350481249E-2</v>
      </c>
      <c r="AG117" s="100">
        <f t="shared" ref="AG117:AG148" si="53">SUMPRODUCT($W$30:$AF$30,$B117:$K117)+($AG$30*$AA117)</f>
        <v>1.6154960967900176E-2</v>
      </c>
      <c r="AH117" s="100">
        <f t="shared" ref="AH117:AH148" si="54">SUMPRODUCT($W$36:$AF$36,$B117:$K117)+($AG$36*$AA117)</f>
        <v>1.064544294042109E-2</v>
      </c>
      <c r="AI117" s="100">
        <f t="shared" si="41"/>
        <v>5.7889122210210697E-3</v>
      </c>
      <c r="AJ117" s="187"/>
    </row>
    <row r="118" spans="1:36" x14ac:dyDescent="0.3">
      <c r="A118" s="106">
        <v>40330</v>
      </c>
      <c r="B118" s="100">
        <v>0</v>
      </c>
      <c r="C118" s="100">
        <v>2.2438999347171036E-2</v>
      </c>
      <c r="D118" s="100">
        <v>-1.737924538681343E-2</v>
      </c>
      <c r="E118" s="100">
        <v>-9.0760857267217637E-3</v>
      </c>
      <c r="F118" s="100">
        <v>3.5604681996296454E-2</v>
      </c>
      <c r="G118" s="100">
        <v>8.1169979175417184E-2</v>
      </c>
      <c r="H118" s="100">
        <v>6.0232878285879865E-2</v>
      </c>
      <c r="I118" s="100">
        <v>-4.5938799871260504E-2</v>
      </c>
      <c r="J118" s="100">
        <v>7.08608710950345E-2</v>
      </c>
      <c r="K118" s="100">
        <v>5.7594895025513848E-2</v>
      </c>
      <c r="L118" s="100">
        <v>2.5550817394051718E-2</v>
      </c>
      <c r="M118" s="100">
        <f t="shared" ref="M118:M149" si="55">SUMPRODUCT($A$3:$J$3,$B118:$K118)</f>
        <v>6.7684858878800602E-2</v>
      </c>
      <c r="N118" s="100">
        <f t="shared" si="33"/>
        <v>6.5910112261742981E-2</v>
      </c>
      <c r="O118" s="100">
        <f t="shared" si="34"/>
        <v>6.1068536015986587E-2</v>
      </c>
      <c r="P118" s="100">
        <f t="shared" si="35"/>
        <v>5.8381667862448763E-2</v>
      </c>
      <c r="Q118" s="100">
        <f t="shared" si="36"/>
        <v>5.4885976807460574E-2</v>
      </c>
      <c r="R118" s="100">
        <f t="shared" si="37"/>
        <v>4.1796941189043368E-2</v>
      </c>
      <c r="S118" s="100">
        <f t="shared" si="38"/>
        <v>-3.6178511102789405E-2</v>
      </c>
      <c r="T118" s="100">
        <f t="shared" si="39"/>
        <v>-4.593881171188012E-2</v>
      </c>
      <c r="U118" s="100">
        <f t="shared" si="43"/>
        <v>7.0311910920092938E-2</v>
      </c>
      <c r="V118" s="100">
        <f t="shared" si="44"/>
        <v>7.578316713357082E-2</v>
      </c>
      <c r="W118" s="100">
        <f t="shared" si="45"/>
        <v>6.9900980771564272E-2</v>
      </c>
      <c r="X118" s="100">
        <f t="shared" si="46"/>
        <v>5.8146512106061921E-2</v>
      </c>
      <c r="Y118" s="100">
        <f t="shared" si="47"/>
        <v>4.6366293590200794E-2</v>
      </c>
      <c r="Z118" s="100">
        <f t="shared" si="48"/>
        <v>3.4645765246294757E-2</v>
      </c>
      <c r="AA118" s="101">
        <v>4.0000000000000002E-4</v>
      </c>
      <c r="AB118" s="100">
        <f t="shared" si="40"/>
        <v>4.0000000000000002E-4</v>
      </c>
      <c r="AC118" s="100">
        <f t="shared" si="49"/>
        <v>9.3507436511254937E-3</v>
      </c>
      <c r="AD118" s="100">
        <f t="shared" si="50"/>
        <v>1.9217588505525848E-2</v>
      </c>
      <c r="AE118" s="100">
        <f t="shared" si="51"/>
        <v>3.9009031724139484E-2</v>
      </c>
      <c r="AF118" s="100">
        <f t="shared" si="52"/>
        <v>5.886474843558423E-2</v>
      </c>
      <c r="AG118" s="100">
        <f t="shared" si="53"/>
        <v>7.8761841083825265E-2</v>
      </c>
      <c r="AH118" s="100">
        <f t="shared" si="54"/>
        <v>5.0990780963278109E-2</v>
      </c>
      <c r="AI118" s="100">
        <f t="shared" si="41"/>
        <v>2.4608134508889809E-2</v>
      </c>
      <c r="AJ118" s="187"/>
    </row>
    <row r="119" spans="1:36" x14ac:dyDescent="0.3">
      <c r="A119" s="106">
        <v>40360</v>
      </c>
      <c r="B119" s="100">
        <v>1.0402522198520678E-2</v>
      </c>
      <c r="C119" s="100">
        <v>-1.3000987947180116E-2</v>
      </c>
      <c r="D119" s="100">
        <v>4.2257045608898321E-2</v>
      </c>
      <c r="E119" s="100">
        <v>0.10949229258982832</v>
      </c>
      <c r="F119" s="100">
        <v>7.7652657379823228E-2</v>
      </c>
      <c r="G119" s="100">
        <v>-2.6244027960075089E-2</v>
      </c>
      <c r="H119" s="100">
        <v>-5.5575342822509078E-3</v>
      </c>
      <c r="I119" s="100">
        <v>0.15443396347269844</v>
      </c>
      <c r="J119" s="100">
        <v>-2.0008058739678529E-2</v>
      </c>
      <c r="K119" s="100">
        <v>4.2422912061995444E-2</v>
      </c>
      <c r="L119" s="100">
        <v>3.7185078438257989E-2</v>
      </c>
      <c r="M119" s="100">
        <f t="shared" si="55"/>
        <v>-1.5702650565097533E-2</v>
      </c>
      <c r="N119" s="100">
        <f t="shared" si="33"/>
        <v>-7.9978777701754083E-3</v>
      </c>
      <c r="O119" s="100">
        <f t="shared" si="34"/>
        <v>1.3122289804334041E-3</v>
      </c>
      <c r="P119" s="100">
        <f t="shared" si="35"/>
        <v>1.4993163610186854E-2</v>
      </c>
      <c r="Q119" s="100">
        <f t="shared" si="36"/>
        <v>3.4217487954518455E-2</v>
      </c>
      <c r="R119" s="100">
        <f t="shared" si="37"/>
        <v>6.0258880405953744E-2</v>
      </c>
      <c r="S119" s="100">
        <f t="shared" si="38"/>
        <v>0.14387449996513385</v>
      </c>
      <c r="T119" s="100">
        <f t="shared" si="39"/>
        <v>0.15443397564499617</v>
      </c>
      <c r="U119" s="100">
        <f t="shared" si="43"/>
        <v>-1.3645801172033581E-2</v>
      </c>
      <c r="V119" s="100">
        <f t="shared" si="44"/>
        <v>-4.3897220476172505E-2</v>
      </c>
      <c r="W119" s="100">
        <f t="shared" si="45"/>
        <v>-1.1312766303785757E-2</v>
      </c>
      <c r="X119" s="100">
        <f t="shared" si="46"/>
        <v>5.3836675544459159E-2</v>
      </c>
      <c r="Y119" s="100">
        <f t="shared" si="47"/>
        <v>0.11910816585111933</v>
      </c>
      <c r="Z119" s="100">
        <f t="shared" si="48"/>
        <v>0.18409088762124928</v>
      </c>
      <c r="AA119" s="101">
        <v>4.0000000000000002E-4</v>
      </c>
      <c r="AB119" s="100">
        <f t="shared" si="40"/>
        <v>4.0000000000000002E-4</v>
      </c>
      <c r="AC119" s="100">
        <f t="shared" si="49"/>
        <v>1.6823306196640429E-2</v>
      </c>
      <c r="AD119" s="100">
        <f t="shared" si="50"/>
        <v>3.4988009292323041E-2</v>
      </c>
      <c r="AE119" s="100">
        <f t="shared" si="51"/>
        <v>7.1328875480335008E-2</v>
      </c>
      <c r="AF119" s="100">
        <f t="shared" si="52"/>
        <v>0.10757327860786686</v>
      </c>
      <c r="AG119" s="100">
        <f t="shared" si="53"/>
        <v>0.14381011799995411</v>
      </c>
      <c r="AH119" s="100">
        <f t="shared" si="54"/>
        <v>9.3488690112266071E-2</v>
      </c>
      <c r="AI119" s="100">
        <f t="shared" si="41"/>
        <v>4.722609415101732E-2</v>
      </c>
      <c r="AJ119" s="187"/>
    </row>
    <row r="120" spans="1:36" x14ac:dyDescent="0.3">
      <c r="A120" s="106">
        <v>40391</v>
      </c>
      <c r="B120" s="100">
        <v>-4.0245964938399027E-2</v>
      </c>
      <c r="C120" s="100">
        <v>-7.287007336453824E-2</v>
      </c>
      <c r="D120" s="100">
        <v>-3.3565591896425787E-2</v>
      </c>
      <c r="E120" s="100">
        <v>-3.1519889118680908E-2</v>
      </c>
      <c r="F120" s="100">
        <v>-4.4829486875979395E-2</v>
      </c>
      <c r="G120" s="100">
        <v>-1.4753918455807261E-2</v>
      </c>
      <c r="H120" s="100">
        <v>-2.5087041443679878E-2</v>
      </c>
      <c r="I120" s="100">
        <v>-5.9511898002501715E-2</v>
      </c>
      <c r="J120" s="100">
        <v>-2.1876189854658427E-3</v>
      </c>
      <c r="K120" s="100">
        <v>-1.9760879526198736E-2</v>
      </c>
      <c r="L120" s="100">
        <v>-3.4433236260767677E-2</v>
      </c>
      <c r="M120" s="100">
        <f t="shared" si="55"/>
        <v>-1.5946305795818339E-2</v>
      </c>
      <c r="N120" s="100">
        <f t="shared" si="33"/>
        <v>-1.6185132217618612E-2</v>
      </c>
      <c r="O120" s="100">
        <f t="shared" si="34"/>
        <v>-1.7847690394885051E-2</v>
      </c>
      <c r="P120" s="100">
        <f t="shared" si="35"/>
        <v>-2.0155785831503299E-2</v>
      </c>
      <c r="Q120" s="100">
        <f t="shared" si="36"/>
        <v>-2.3590568086204591E-2</v>
      </c>
      <c r="R120" s="100">
        <f t="shared" si="37"/>
        <v>-2.690842615772936E-2</v>
      </c>
      <c r="S120" s="100">
        <f t="shared" si="38"/>
        <v>-5.5764504959019363E-2</v>
      </c>
      <c r="T120" s="100">
        <f t="shared" si="39"/>
        <v>-5.9511902269943739E-2</v>
      </c>
      <c r="U120" s="100">
        <f t="shared" si="43"/>
        <v>-9.2640881353150042E-3</v>
      </c>
      <c r="V120" s="100">
        <f t="shared" si="44"/>
        <v>-1.2090450507903291E-2</v>
      </c>
      <c r="W120" s="100">
        <f t="shared" si="45"/>
        <v>-9.0270340527916319E-3</v>
      </c>
      <c r="X120" s="100">
        <f t="shared" si="46"/>
        <v>-2.8896349280134025E-3</v>
      </c>
      <c r="Y120" s="100">
        <f t="shared" si="47"/>
        <v>3.26819359027802E-3</v>
      </c>
      <c r="Z120" s="100">
        <f t="shared" si="48"/>
        <v>9.3514345871693466E-3</v>
      </c>
      <c r="AA120" s="101">
        <v>4.0000000000000002E-4</v>
      </c>
      <c r="AB120" s="100">
        <f t="shared" si="40"/>
        <v>4.0000000000000002E-4</v>
      </c>
      <c r="AC120" s="100">
        <f t="shared" si="49"/>
        <v>4.8518655670622905E-4</v>
      </c>
      <c r="AD120" s="100">
        <f t="shared" si="50"/>
        <v>5.5411466790580735E-4</v>
      </c>
      <c r="AE120" s="100">
        <f t="shared" si="51"/>
        <v>7.5190144708284906E-4</v>
      </c>
      <c r="AF120" s="100">
        <f t="shared" si="52"/>
        <v>9.2948532672425222E-4</v>
      </c>
      <c r="AG120" s="100">
        <f t="shared" si="53"/>
        <v>1.1019787525677447E-3</v>
      </c>
      <c r="AH120" s="100">
        <f t="shared" si="54"/>
        <v>8.3503492463682556E-4</v>
      </c>
      <c r="AI120" s="100">
        <f t="shared" si="41"/>
        <v>5.5488309112909379E-4</v>
      </c>
      <c r="AJ120" s="188"/>
    </row>
    <row r="121" spans="1:36" x14ac:dyDescent="0.3">
      <c r="A121" s="106">
        <v>40422</v>
      </c>
      <c r="B121" s="100">
        <v>7.8712865856722769E-2</v>
      </c>
      <c r="C121" s="100">
        <v>0.21115754281389709</v>
      </c>
      <c r="D121" s="100">
        <v>0.13058588896990628</v>
      </c>
      <c r="E121" s="100">
        <v>3.0995715999614405E-2</v>
      </c>
      <c r="F121" s="100">
        <v>5.3555920169720536E-2</v>
      </c>
      <c r="G121" s="100">
        <v>3.4665825653094756E-2</v>
      </c>
      <c r="H121" s="100">
        <v>5.0700722252996357E-2</v>
      </c>
      <c r="I121" s="100">
        <v>0.22444554277616005</v>
      </c>
      <c r="J121" s="100">
        <v>5.3763671815616886E-2</v>
      </c>
      <c r="K121" s="100">
        <v>0.17249653241106874</v>
      </c>
      <c r="L121" s="100">
        <v>0.1041080228718798</v>
      </c>
      <c r="M121" s="100">
        <f t="shared" si="55"/>
        <v>4.8325360535349755E-2</v>
      </c>
      <c r="N121" s="100">
        <f t="shared" si="33"/>
        <v>6.2859799404205843E-2</v>
      </c>
      <c r="O121" s="100">
        <f t="shared" si="34"/>
        <v>7.7008831123551905E-2</v>
      </c>
      <c r="P121" s="100">
        <f t="shared" si="35"/>
        <v>9.8526215181950413E-2</v>
      </c>
      <c r="Q121" s="100">
        <f t="shared" si="36"/>
        <v>0.12893379911059094</v>
      </c>
      <c r="R121" s="100">
        <f t="shared" si="37"/>
        <v>0.17196428469716163</v>
      </c>
      <c r="S121" s="100">
        <f t="shared" si="38"/>
        <v>0.21954825609212311</v>
      </c>
      <c r="T121" s="100">
        <f t="shared" si="39"/>
        <v>0.22444557921010505</v>
      </c>
      <c r="U121" s="100">
        <f t="shared" si="43"/>
        <v>3.7987807720003555E-2</v>
      </c>
      <c r="V121" s="100">
        <f t="shared" si="44"/>
        <v>2.3501023135222822E-2</v>
      </c>
      <c r="W121" s="100">
        <f t="shared" si="45"/>
        <v>3.9161379741059071E-2</v>
      </c>
      <c r="X121" s="100">
        <f t="shared" si="46"/>
        <v>7.0454135517196592E-2</v>
      </c>
      <c r="Y121" s="100">
        <f t="shared" si="47"/>
        <v>0.10179917784760381</v>
      </c>
      <c r="Z121" s="100">
        <f t="shared" si="48"/>
        <v>0.13308333370535724</v>
      </c>
      <c r="AA121" s="101">
        <v>4.0000000000000002E-4</v>
      </c>
      <c r="AB121" s="100">
        <f t="shared" si="40"/>
        <v>4.0000000000000002E-4</v>
      </c>
      <c r="AC121" s="100">
        <f t="shared" si="49"/>
        <v>1.6128716451556196E-2</v>
      </c>
      <c r="AD121" s="100">
        <f t="shared" si="50"/>
        <v>3.3567538842734425E-2</v>
      </c>
      <c r="AE121" s="100">
        <f t="shared" si="51"/>
        <v>6.8456879659238953E-2</v>
      </c>
      <c r="AF121" s="100">
        <f t="shared" si="52"/>
        <v>0.10325228630220387</v>
      </c>
      <c r="AG121" s="100">
        <f t="shared" si="53"/>
        <v>0.13809257297840927</v>
      </c>
      <c r="AH121" s="100">
        <f t="shared" si="54"/>
        <v>8.9529585718106222E-2</v>
      </c>
      <c r="AI121" s="100">
        <f t="shared" si="41"/>
        <v>4.4489972361359834E-2</v>
      </c>
      <c r="AJ121" s="187" t="s">
        <v>45</v>
      </c>
    </row>
    <row r="122" spans="1:36" x14ac:dyDescent="0.3">
      <c r="A122" s="106">
        <v>40452</v>
      </c>
      <c r="B122" s="100">
        <v>6.0054053254819918E-2</v>
      </c>
      <c r="C122" s="100">
        <v>2.0878065960250516E-2</v>
      </c>
      <c r="D122" s="100">
        <v>3.2151622737960454E-2</v>
      </c>
      <c r="E122" s="100">
        <v>7.1400830556346056E-3</v>
      </c>
      <c r="F122" s="100">
        <v>3.2249236774499139E-2</v>
      </c>
      <c r="G122" s="100">
        <v>3.6466978230186874E-2</v>
      </c>
      <c r="H122" s="100">
        <v>2.2793226230200598E-2</v>
      </c>
      <c r="I122" s="100">
        <v>7.4204956454890753E-2</v>
      </c>
      <c r="J122" s="100">
        <v>-4.9336356993529437E-2</v>
      </c>
      <c r="K122" s="100">
        <v>4.6468749688629178E-2</v>
      </c>
      <c r="L122" s="100">
        <v>2.8307061539354261E-2</v>
      </c>
      <c r="M122" s="100">
        <f t="shared" si="55"/>
        <v>1.1742825051058258E-2</v>
      </c>
      <c r="N122" s="100">
        <f t="shared" si="33"/>
        <v>1.0188692798867811E-2</v>
      </c>
      <c r="O122" s="100">
        <f t="shared" si="34"/>
        <v>1.0275012342611099E-2</v>
      </c>
      <c r="P122" s="100">
        <f t="shared" si="35"/>
        <v>1.9357052555813048E-2</v>
      </c>
      <c r="Q122" s="100">
        <f t="shared" si="36"/>
        <v>3.7045234024670678E-2</v>
      </c>
      <c r="R122" s="100">
        <f t="shared" si="37"/>
        <v>4.9392111301926965E-2</v>
      </c>
      <c r="S122" s="100">
        <f t="shared" si="38"/>
        <v>7.1590227140593293E-2</v>
      </c>
      <c r="T122" s="100">
        <f t="shared" si="39"/>
        <v>7.4204967356950077E-2</v>
      </c>
      <c r="U122" s="100">
        <f t="shared" si="43"/>
        <v>1.4033516101989696E-2</v>
      </c>
      <c r="V122" s="100">
        <f t="shared" si="44"/>
        <v>1.6198818109234604E-2</v>
      </c>
      <c r="W122" s="100">
        <f t="shared" si="45"/>
        <v>1.3910502697221598E-2</v>
      </c>
      <c r="X122" s="100">
        <f t="shared" si="46"/>
        <v>9.3010958875209375E-3</v>
      </c>
      <c r="Y122" s="100">
        <f t="shared" si="47"/>
        <v>4.7591056899242978E-3</v>
      </c>
      <c r="Z122" s="100">
        <f t="shared" si="48"/>
        <v>1.5616526235710804E-4</v>
      </c>
      <c r="AA122" s="101">
        <v>4.0000000000000002E-4</v>
      </c>
      <c r="AB122" s="100">
        <f t="shared" si="40"/>
        <v>4.0000000000000002E-4</v>
      </c>
      <c r="AC122" s="100">
        <f t="shared" si="49"/>
        <v>1.4734006701121226E-3</v>
      </c>
      <c r="AD122" s="100">
        <f t="shared" si="50"/>
        <v>2.6741101664200864E-3</v>
      </c>
      <c r="AE122" s="100">
        <f t="shared" si="51"/>
        <v>4.9894348807010044E-3</v>
      </c>
      <c r="AF122" s="100">
        <f t="shared" si="52"/>
        <v>7.3745726120585525E-3</v>
      </c>
      <c r="AG122" s="100">
        <f t="shared" si="53"/>
        <v>9.8073461438833165E-3</v>
      </c>
      <c r="AH122" s="100">
        <f t="shared" si="54"/>
        <v>6.5429453488902341E-3</v>
      </c>
      <c r="AI122" s="100">
        <f t="shared" si="41"/>
        <v>3.0862622703739448E-3</v>
      </c>
      <c r="AJ122" s="187"/>
    </row>
    <row r="123" spans="1:36" x14ac:dyDescent="0.3">
      <c r="A123" s="106">
        <v>40483</v>
      </c>
      <c r="B123" s="100">
        <v>2.6925010087560482E-2</v>
      </c>
      <c r="C123" s="100">
        <v>5.1444194703153236E-2</v>
      </c>
      <c r="D123" s="100">
        <v>3.1790001263915652E-2</v>
      </c>
      <c r="E123" s="100">
        <v>-7.8731259772151424E-2</v>
      </c>
      <c r="F123" s="100">
        <v>-8.6047057456512158E-2</v>
      </c>
      <c r="G123" s="100">
        <v>-7.6963089308968351E-3</v>
      </c>
      <c r="H123" s="100">
        <v>-2.8805025922686339E-2</v>
      </c>
      <c r="I123" s="100">
        <v>4.8519879056633679E-2</v>
      </c>
      <c r="J123" s="100">
        <v>3.2304137154280017E-3</v>
      </c>
      <c r="K123" s="100">
        <v>3.7744095920727055E-2</v>
      </c>
      <c r="L123" s="100">
        <v>-1.6260573348286485E-4</v>
      </c>
      <c r="M123" s="100">
        <f t="shared" si="55"/>
        <v>-8.8036321459551807E-3</v>
      </c>
      <c r="N123" s="100">
        <f t="shared" si="33"/>
        <v>-6.3856203543075033E-3</v>
      </c>
      <c r="O123" s="100">
        <f t="shared" si="34"/>
        <v>-4.3968488287115803E-3</v>
      </c>
      <c r="P123" s="100">
        <f t="shared" si="35"/>
        <v>1.0045187273295154E-4</v>
      </c>
      <c r="Q123" s="100">
        <f t="shared" si="36"/>
        <v>8.8093615298545976E-3</v>
      </c>
      <c r="R123" s="100">
        <f t="shared" si="37"/>
        <v>3.118278495672322E-2</v>
      </c>
      <c r="S123" s="100">
        <f t="shared" si="38"/>
        <v>4.750405351200878E-2</v>
      </c>
      <c r="T123" s="100">
        <f t="shared" si="39"/>
        <v>4.8519905238441234E-2</v>
      </c>
      <c r="U123" s="100">
        <f t="shared" si="43"/>
        <v>-9.0167331711119222E-3</v>
      </c>
      <c r="V123" s="100">
        <f t="shared" si="44"/>
        <v>-1.2605261268364251E-3</v>
      </c>
      <c r="W123" s="100">
        <f t="shared" si="45"/>
        <v>-9.5370181519156046E-3</v>
      </c>
      <c r="X123" s="100">
        <f t="shared" si="46"/>
        <v>-2.6088544930059576E-2</v>
      </c>
      <c r="Y123" s="100">
        <f t="shared" si="47"/>
        <v>-4.2617229903272089E-2</v>
      </c>
      <c r="Z123" s="100">
        <f t="shared" si="48"/>
        <v>-5.9182354909531651E-2</v>
      </c>
      <c r="AA123" s="101">
        <v>4.0000000000000002E-4</v>
      </c>
      <c r="AB123" s="100">
        <f t="shared" si="40"/>
        <v>4.0000000000000002E-4</v>
      </c>
      <c r="AC123" s="100">
        <f t="shared" si="49"/>
        <v>-6.0452205662852431E-3</v>
      </c>
      <c r="AD123" s="100">
        <f t="shared" si="50"/>
        <v>-1.3160763883366291E-2</v>
      </c>
      <c r="AE123" s="100">
        <f t="shared" si="51"/>
        <v>-2.7403742062191982E-2</v>
      </c>
      <c r="AF123" s="100">
        <f t="shared" si="52"/>
        <v>-4.164615625500033E-2</v>
      </c>
      <c r="AG123" s="100">
        <f t="shared" si="53"/>
        <v>-5.5873417736138284E-2</v>
      </c>
      <c r="AH123" s="100">
        <f t="shared" si="54"/>
        <v>-3.6148853473438748E-2</v>
      </c>
      <c r="AI123" s="100">
        <f t="shared" si="41"/>
        <v>-1.8042480397487966E-2</v>
      </c>
      <c r="AJ123" s="187"/>
    </row>
    <row r="124" spans="1:36" x14ac:dyDescent="0.3">
      <c r="A124" s="106">
        <v>40513</v>
      </c>
      <c r="B124" s="100">
        <v>9.9774609487789823E-2</v>
      </c>
      <c r="C124" s="100">
        <v>1.7245006794495487E-2</v>
      </c>
      <c r="D124" s="100">
        <v>1.0959423245375311E-2</v>
      </c>
      <c r="E124" s="100">
        <v>2.8756522490266449E-2</v>
      </c>
      <c r="F124" s="100">
        <v>1.0428781545209239E-2</v>
      </c>
      <c r="G124" s="100">
        <v>4.1994337167336755E-2</v>
      </c>
      <c r="H124" s="100">
        <v>1.4036527894622111E-2</v>
      </c>
      <c r="I124" s="100">
        <v>0.21019602959622463</v>
      </c>
      <c r="J124" s="100">
        <v>8.3126035690988132E-4</v>
      </c>
      <c r="K124" s="100">
        <v>5.9676577850498229E-2</v>
      </c>
      <c r="L124" s="100">
        <v>4.9389907642872793E-2</v>
      </c>
      <c r="M124" s="100">
        <f t="shared" si="55"/>
        <v>2.5790661888749115E-2</v>
      </c>
      <c r="N124" s="100">
        <f t="shared" si="33"/>
        <v>2.2426314253004766E-2</v>
      </c>
      <c r="O124" s="100">
        <f t="shared" si="34"/>
        <v>2.164444166392266E-2</v>
      </c>
      <c r="P124" s="100">
        <f t="shared" si="35"/>
        <v>2.849587322837132E-2</v>
      </c>
      <c r="Q124" s="100">
        <f t="shared" si="36"/>
        <v>4.4483662126330432E-2</v>
      </c>
      <c r="R124" s="100">
        <f t="shared" si="37"/>
        <v>7.7358153653243555E-2</v>
      </c>
      <c r="S124" s="100">
        <f t="shared" si="38"/>
        <v>0.19600633848895602</v>
      </c>
      <c r="T124" s="100">
        <f t="shared" si="39"/>
        <v>0.21019606771690019</v>
      </c>
      <c r="U124" s="100">
        <f t="shared" si="43"/>
        <v>3.1503192191150289E-2</v>
      </c>
      <c r="V124" s="100">
        <f t="shared" si="44"/>
        <v>3.2379261673955412E-2</v>
      </c>
      <c r="W124" s="100">
        <f t="shared" si="45"/>
        <v>3.1499181748551749E-2</v>
      </c>
      <c r="X124" s="100">
        <f t="shared" si="46"/>
        <v>2.9743541681296032E-2</v>
      </c>
      <c r="Y124" s="100">
        <f t="shared" si="47"/>
        <v>2.8074181598671071E-2</v>
      </c>
      <c r="Z124" s="100">
        <f t="shared" si="48"/>
        <v>2.6223477145010686E-2</v>
      </c>
      <c r="AA124" s="101">
        <v>4.0000000000000002E-4</v>
      </c>
      <c r="AB124" s="100">
        <f t="shared" si="40"/>
        <v>4.0000000000000002E-4</v>
      </c>
      <c r="AC124" s="100">
        <f t="shared" si="49"/>
        <v>5.4049674095545796E-3</v>
      </c>
      <c r="AD124" s="100">
        <f t="shared" si="50"/>
        <v>1.0939278384085758E-2</v>
      </c>
      <c r="AE124" s="100">
        <f t="shared" si="51"/>
        <v>2.186634263068684E-2</v>
      </c>
      <c r="AF124" s="100">
        <f t="shared" si="52"/>
        <v>3.2960389965726943E-2</v>
      </c>
      <c r="AG124" s="100">
        <f t="shared" si="53"/>
        <v>4.4083390182405133E-2</v>
      </c>
      <c r="AH124" s="100">
        <f t="shared" si="54"/>
        <v>2.869099314485745E-2</v>
      </c>
      <c r="AI124" s="100">
        <f t="shared" si="41"/>
        <v>1.3959517678907378E-2</v>
      </c>
      <c r="AJ124" s="187"/>
    </row>
    <row r="125" spans="1:36" x14ac:dyDescent="0.3">
      <c r="A125" s="106">
        <v>40544</v>
      </c>
      <c r="B125" s="100">
        <v>1.0032481455653724E-2</v>
      </c>
      <c r="C125" s="100">
        <v>5.3025596302815788E-2</v>
      </c>
      <c r="D125" s="100">
        <v>-6.954373257719608E-2</v>
      </c>
      <c r="E125" s="100">
        <v>5.4331004428607013E-2</v>
      </c>
      <c r="F125" s="100">
        <v>0.20699525476134245</v>
      </c>
      <c r="G125" s="100">
        <v>-6.4440484044876775E-2</v>
      </c>
      <c r="H125" s="100">
        <v>2.0702835272815592E-2</v>
      </c>
      <c r="I125" s="100">
        <v>0.10264430403212373</v>
      </c>
      <c r="J125" s="100">
        <v>1.3492390878971812E-2</v>
      </c>
      <c r="K125" s="100">
        <v>-7.3517535611825918E-2</v>
      </c>
      <c r="L125" s="100">
        <v>2.537221148984314E-2</v>
      </c>
      <c r="M125" s="100">
        <f t="shared" si="55"/>
        <v>-1.6405101157236663E-2</v>
      </c>
      <c r="N125" s="100">
        <f t="shared" si="33"/>
        <v>-1.4917505698878463E-2</v>
      </c>
      <c r="O125" s="100">
        <f t="shared" si="34"/>
        <v>-7.0447657808038865E-3</v>
      </c>
      <c r="P125" s="100">
        <f t="shared" si="35"/>
        <v>-8.0616751322601099E-3</v>
      </c>
      <c r="Q125" s="100">
        <f t="shared" si="36"/>
        <v>-1.8262696509436512E-2</v>
      </c>
      <c r="R125" s="100">
        <f t="shared" si="37"/>
        <v>-3.0816137724499936E-2</v>
      </c>
      <c r="S125" s="100">
        <f t="shared" si="38"/>
        <v>8.6037216912629319E-2</v>
      </c>
      <c r="T125" s="100">
        <f t="shared" si="39"/>
        <v>0.10264429842835866</v>
      </c>
      <c r="U125" s="100">
        <f t="shared" si="43"/>
        <v>-3.148304412167964E-2</v>
      </c>
      <c r="V125" s="100">
        <f t="shared" si="44"/>
        <v>-4.4098325514268996E-2</v>
      </c>
      <c r="W125" s="100">
        <f t="shared" si="45"/>
        <v>-3.0697312081049803E-2</v>
      </c>
      <c r="X125" s="100">
        <f t="shared" si="46"/>
        <v>-3.8550959855204181E-3</v>
      </c>
      <c r="Y125" s="100">
        <f t="shared" si="47"/>
        <v>2.2776585126068713E-2</v>
      </c>
      <c r="Z125" s="100">
        <f t="shared" si="48"/>
        <v>4.9832526443395406E-2</v>
      </c>
      <c r="AA125" s="101">
        <v>4.0000000000000002E-4</v>
      </c>
      <c r="AB125" s="100">
        <f t="shared" si="40"/>
        <v>4.0000000000000002E-4</v>
      </c>
      <c r="AC125" s="100">
        <f t="shared" si="49"/>
        <v>2.5049827965461253E-3</v>
      </c>
      <c r="AD125" s="100">
        <f t="shared" si="50"/>
        <v>4.878988028038149E-3</v>
      </c>
      <c r="AE125" s="100">
        <f t="shared" si="51"/>
        <v>9.4835606778516813E-3</v>
      </c>
      <c r="AF125" s="100">
        <f t="shared" si="52"/>
        <v>1.4167753304851496E-2</v>
      </c>
      <c r="AG125" s="100">
        <f t="shared" si="53"/>
        <v>1.8757072761327126E-2</v>
      </c>
      <c r="AH125" s="100">
        <f t="shared" si="54"/>
        <v>1.2430718103772144E-2</v>
      </c>
      <c r="AI125" s="100">
        <f t="shared" si="41"/>
        <v>6.7105070517861701E-3</v>
      </c>
      <c r="AJ125" s="187"/>
    </row>
    <row r="126" spans="1:36" x14ac:dyDescent="0.3">
      <c r="A126" s="106">
        <v>40575</v>
      </c>
      <c r="B126" s="100">
        <v>7.4269401807648683E-2</v>
      </c>
      <c r="C126" s="100">
        <v>-4.4365353655067004E-2</v>
      </c>
      <c r="D126" s="100">
        <v>2.2202572384073853E-2</v>
      </c>
      <c r="E126" s="100">
        <v>-7.4682530569824138E-3</v>
      </c>
      <c r="F126" s="100">
        <v>-4.2756716860520554E-3</v>
      </c>
      <c r="G126" s="100">
        <v>3.2734760100354622E-2</v>
      </c>
      <c r="H126" s="100">
        <v>-6.6036207371193067E-3</v>
      </c>
      <c r="I126" s="100">
        <v>-5.1480676758682217E-2</v>
      </c>
      <c r="J126" s="100">
        <v>5.990768944218014E-2</v>
      </c>
      <c r="K126" s="100">
        <v>1.7535627919177913E-3</v>
      </c>
      <c r="L126" s="100">
        <v>7.6674410632272087E-3</v>
      </c>
      <c r="M126" s="100">
        <f t="shared" si="55"/>
        <v>2.9562148535228431E-2</v>
      </c>
      <c r="N126" s="100">
        <f t="shared" si="33"/>
        <v>2.217280480343994E-2</v>
      </c>
      <c r="O126" s="100">
        <f t="shared" si="34"/>
        <v>1.6469056851937412E-2</v>
      </c>
      <c r="P126" s="100">
        <f t="shared" si="35"/>
        <v>9.1559512260096683E-3</v>
      </c>
      <c r="Q126" s="100">
        <f t="shared" si="36"/>
        <v>1.3668017545733413E-5</v>
      </c>
      <c r="R126" s="100">
        <f t="shared" si="37"/>
        <v>-6.0258477103157888E-3</v>
      </c>
      <c r="S126" s="100">
        <f t="shared" si="38"/>
        <v>-4.6462201982712024E-2</v>
      </c>
      <c r="T126" s="100">
        <f t="shared" si="39"/>
        <v>-5.1480685880425113E-2</v>
      </c>
      <c r="U126" s="100">
        <f t="shared" si="43"/>
        <v>4.2490422354536157E-2</v>
      </c>
      <c r="V126" s="100">
        <f t="shared" si="44"/>
        <v>5.502985426981296E-2</v>
      </c>
      <c r="W126" s="100">
        <f t="shared" si="45"/>
        <v>4.1580692524742377E-2</v>
      </c>
      <c r="X126" s="100">
        <f t="shared" si="46"/>
        <v>1.4715092593830284E-2</v>
      </c>
      <c r="Y126" s="100">
        <f t="shared" si="47"/>
        <v>-1.2117331635833376E-2</v>
      </c>
      <c r="Z126" s="100">
        <f t="shared" si="48"/>
        <v>-3.9084460961092721E-2</v>
      </c>
      <c r="AA126" s="101">
        <v>4.0000000000000002E-4</v>
      </c>
      <c r="AB126" s="100">
        <f t="shared" si="40"/>
        <v>4.0000000000000002E-4</v>
      </c>
      <c r="AC126" s="100">
        <f t="shared" si="49"/>
        <v>7.2955392141839273E-5</v>
      </c>
      <c r="AD126" s="100">
        <f t="shared" si="50"/>
        <v>-3.2737691702183481E-4</v>
      </c>
      <c r="AE126" s="100">
        <f t="shared" si="51"/>
        <v>-1.2330975810552038E-3</v>
      </c>
      <c r="AF126" s="100">
        <f t="shared" si="52"/>
        <v>-1.9490022985149688E-3</v>
      </c>
      <c r="AG126" s="100">
        <f t="shared" si="53"/>
        <v>-2.6813635417958612E-3</v>
      </c>
      <c r="AH126" s="100">
        <f t="shared" si="54"/>
        <v>-1.6543891820986368E-3</v>
      </c>
      <c r="AI126" s="100">
        <f t="shared" si="41"/>
        <v>-1.4703163738094662E-3</v>
      </c>
      <c r="AJ126" s="187"/>
    </row>
    <row r="127" spans="1:36" x14ac:dyDescent="0.3">
      <c r="A127" s="106">
        <v>40603</v>
      </c>
      <c r="B127" s="100">
        <v>-9.017271751338032E-3</v>
      </c>
      <c r="C127" s="100">
        <v>-2.3506334962583145E-2</v>
      </c>
      <c r="D127" s="100">
        <v>-4.3978406703093574E-2</v>
      </c>
      <c r="E127" s="100">
        <v>-4.2889569452194867E-2</v>
      </c>
      <c r="F127" s="100">
        <v>-2.0038039741989987E-2</v>
      </c>
      <c r="G127" s="100">
        <v>1.4637722745934891E-2</v>
      </c>
      <c r="H127" s="100">
        <v>-2.4216641893742626E-2</v>
      </c>
      <c r="I127" s="100">
        <v>-4.9814342493037699E-2</v>
      </c>
      <c r="J127" s="100">
        <v>1.256057923157617E-2</v>
      </c>
      <c r="K127" s="100">
        <v>-2.2319599666841671E-2</v>
      </c>
      <c r="L127" s="100">
        <v>-2.085819046873106E-2</v>
      </c>
      <c r="M127" s="100">
        <f t="shared" si="55"/>
        <v>7.7816454846076587E-4</v>
      </c>
      <c r="N127" s="100">
        <f t="shared" si="33"/>
        <v>-5.2786350883153588E-3</v>
      </c>
      <c r="O127" s="100">
        <f t="shared" si="34"/>
        <v>-1.1848989816679877E-2</v>
      </c>
      <c r="P127" s="100">
        <f t="shared" si="35"/>
        <v>-1.7068974094124032E-2</v>
      </c>
      <c r="Q127" s="100">
        <f t="shared" si="36"/>
        <v>-2.1969688980417068E-2</v>
      </c>
      <c r="R127" s="100">
        <f t="shared" si="37"/>
        <v>-2.5986398545673743E-2</v>
      </c>
      <c r="S127" s="100">
        <f t="shared" si="38"/>
        <v>-4.7222369170332741E-2</v>
      </c>
      <c r="T127" s="100">
        <f t="shared" si="39"/>
        <v>-4.9814346163145298E-2</v>
      </c>
      <c r="U127" s="100">
        <f t="shared" si="43"/>
        <v>3.0501160537948924E-3</v>
      </c>
      <c r="V127" s="100">
        <f t="shared" si="44"/>
        <v>1.5303742586905957E-2</v>
      </c>
      <c r="W127" s="100">
        <f t="shared" si="45"/>
        <v>2.1351271530698182E-3</v>
      </c>
      <c r="X127" s="100">
        <f t="shared" si="46"/>
        <v>-2.4186205828600153E-2</v>
      </c>
      <c r="Y127" s="100">
        <f t="shared" si="47"/>
        <v>-5.0502981882760908E-2</v>
      </c>
      <c r="Z127" s="100">
        <f t="shared" si="48"/>
        <v>-7.6856177586793001E-2</v>
      </c>
      <c r="AA127" s="101">
        <v>4.0000000000000002E-4</v>
      </c>
      <c r="AB127" s="100">
        <f t="shared" si="40"/>
        <v>4.0000000000000002E-4</v>
      </c>
      <c r="AC127" s="100">
        <f t="shared" si="49"/>
        <v>-6.7514449329075929E-3</v>
      </c>
      <c r="AD127" s="100">
        <f t="shared" si="50"/>
        <v>-1.468651149170221E-2</v>
      </c>
      <c r="AE127" s="100">
        <f t="shared" si="51"/>
        <v>-3.0553588396104673E-2</v>
      </c>
      <c r="AF127" s="100">
        <f t="shared" si="52"/>
        <v>-4.6364716087515086E-2</v>
      </c>
      <c r="AG127" s="100">
        <f t="shared" si="53"/>
        <v>-6.2169458367035621E-2</v>
      </c>
      <c r="AH127" s="100">
        <f t="shared" si="54"/>
        <v>-4.0214170050876477E-2</v>
      </c>
      <c r="AI127" s="100">
        <f t="shared" si="41"/>
        <v>-2.0280130454943271E-2</v>
      </c>
      <c r="AJ127" s="187"/>
    </row>
    <row r="128" spans="1:36" x14ac:dyDescent="0.3">
      <c r="A128" s="106">
        <v>40634</v>
      </c>
      <c r="B128" s="100">
        <v>1.5613633054077775E-2</v>
      </c>
      <c r="C128" s="100">
        <v>4.6940874268848472E-2</v>
      </c>
      <c r="D128" s="100">
        <v>0.13058124927841683</v>
      </c>
      <c r="E128" s="100">
        <v>5.0314504494506689E-2</v>
      </c>
      <c r="F128" s="100">
        <v>1.7040023554527585E-2</v>
      </c>
      <c r="G128" s="100">
        <v>7.289310695739748E-2</v>
      </c>
      <c r="H128" s="100">
        <v>4.1483953982072212E-2</v>
      </c>
      <c r="I128" s="100">
        <v>0.12754306382528019</v>
      </c>
      <c r="J128" s="100">
        <v>7.8625729908126371E-2</v>
      </c>
      <c r="K128" s="100">
        <v>8.5497008292755888E-2</v>
      </c>
      <c r="L128" s="100">
        <v>6.6653314761600954E-2</v>
      </c>
      <c r="M128" s="100">
        <f t="shared" si="55"/>
        <v>6.3181499250565737E-2</v>
      </c>
      <c r="N128" s="100">
        <f t="shared" si="33"/>
        <v>6.6073101087674113E-2</v>
      </c>
      <c r="O128" s="100">
        <f t="shared" si="34"/>
        <v>6.5061086207240632E-2</v>
      </c>
      <c r="P128" s="100">
        <f t="shared" si="35"/>
        <v>6.5110385207415605E-2</v>
      </c>
      <c r="Q128" s="100">
        <f t="shared" si="36"/>
        <v>6.8661720587657349E-2</v>
      </c>
      <c r="R128" s="100">
        <f t="shared" si="37"/>
        <v>8.6876165135698263E-2</v>
      </c>
      <c r="S128" s="100">
        <f t="shared" si="38"/>
        <v>0.12357932817208536</v>
      </c>
      <c r="T128" s="100">
        <f t="shared" si="39"/>
        <v>0.12754308259844019</v>
      </c>
      <c r="U128" s="100">
        <f t="shared" si="43"/>
        <v>6.5692911238995885E-2</v>
      </c>
      <c r="V128" s="100">
        <f t="shared" si="44"/>
        <v>5.639667027726751E-2</v>
      </c>
      <c r="W128" s="100">
        <f t="shared" si="45"/>
        <v>6.6478205291521666E-2</v>
      </c>
      <c r="X128" s="100">
        <f t="shared" si="46"/>
        <v>8.6628334515981065E-2</v>
      </c>
      <c r="Y128" s="100">
        <f t="shared" si="47"/>
        <v>0.10685056102981449</v>
      </c>
      <c r="Z128" s="100">
        <f t="shared" si="48"/>
        <v>0.12688382180484323</v>
      </c>
      <c r="AA128" s="101">
        <v>4.0000000000000002E-4</v>
      </c>
      <c r="AB128" s="100">
        <f t="shared" si="40"/>
        <v>4.0000000000000002E-4</v>
      </c>
      <c r="AC128" s="100">
        <f t="shared" si="49"/>
        <v>1.7806853363009956E-2</v>
      </c>
      <c r="AD128" s="100">
        <f t="shared" si="50"/>
        <v>3.7030951654516656E-2</v>
      </c>
      <c r="AE128" s="100">
        <f t="shared" si="51"/>
        <v>7.5485225613372273E-2</v>
      </c>
      <c r="AF128" s="100">
        <f t="shared" si="52"/>
        <v>0.11396179556796271</v>
      </c>
      <c r="AG128" s="100">
        <f t="shared" si="53"/>
        <v>0.1524772240362422</v>
      </c>
      <c r="AH128" s="100">
        <f t="shared" si="54"/>
        <v>9.8887409688743932E-2</v>
      </c>
      <c r="AI128" s="100">
        <f t="shared" si="41"/>
        <v>4.8779331363257676E-2</v>
      </c>
      <c r="AJ128" s="187"/>
    </row>
    <row r="129" spans="1:36" x14ac:dyDescent="0.3">
      <c r="A129" s="106">
        <v>40664</v>
      </c>
      <c r="B129" s="100">
        <v>-5.3145949572658877E-2</v>
      </c>
      <c r="C129" s="100">
        <v>-2.3767919579615531E-2</v>
      </c>
      <c r="D129" s="100">
        <v>4.2379795968705065E-2</v>
      </c>
      <c r="E129" s="100">
        <v>-2.0583756050955974E-2</v>
      </c>
      <c r="F129" s="100">
        <v>9.5260792469524722E-2</v>
      </c>
      <c r="G129" s="100">
        <v>3.0229392280881659E-2</v>
      </c>
      <c r="H129" s="100">
        <v>4.2893667947007282E-2</v>
      </c>
      <c r="I129" s="100">
        <v>4.7040032414569999E-2</v>
      </c>
      <c r="J129" s="100">
        <v>-4.4230665524830348E-3</v>
      </c>
      <c r="K129" s="100">
        <v>-2.8866287609887564E-3</v>
      </c>
      <c r="L129" s="100">
        <v>1.5299636056398655E-2</v>
      </c>
      <c r="M129" s="100">
        <f t="shared" si="55"/>
        <v>2.1208512916406734E-2</v>
      </c>
      <c r="N129" s="100">
        <f t="shared" si="33"/>
        <v>2.2399729613899057E-2</v>
      </c>
      <c r="O129" s="100">
        <f t="shared" si="34"/>
        <v>2.1316354017709302E-2</v>
      </c>
      <c r="P129" s="100">
        <f t="shared" si="35"/>
        <v>1.9934138308529838E-2</v>
      </c>
      <c r="Q129" s="100">
        <f t="shared" si="36"/>
        <v>1.8433175240865352E-2</v>
      </c>
      <c r="R129" s="100">
        <f t="shared" si="37"/>
        <v>1.0429077051578016E-2</v>
      </c>
      <c r="S129" s="100">
        <f t="shared" si="38"/>
        <v>4.2333361595173501E-2</v>
      </c>
      <c r="T129" s="100">
        <f t="shared" si="39"/>
        <v>4.7040034354872855E-2</v>
      </c>
      <c r="U129" s="100">
        <f t="shared" si="43"/>
        <v>2.0741002507227758E-2</v>
      </c>
      <c r="V129" s="100">
        <f t="shared" si="44"/>
        <v>8.2830590207471529E-3</v>
      </c>
      <c r="W129" s="100">
        <f t="shared" si="45"/>
        <v>2.1673485240295626E-2</v>
      </c>
      <c r="X129" s="100">
        <f t="shared" si="46"/>
        <v>4.8436832696898413E-2</v>
      </c>
      <c r="Y129" s="100">
        <f t="shared" si="47"/>
        <v>7.5129409270169853E-2</v>
      </c>
      <c r="Z129" s="100">
        <f t="shared" si="48"/>
        <v>0.10201687505627227</v>
      </c>
      <c r="AA129" s="101">
        <v>4.0000000000000002E-4</v>
      </c>
      <c r="AB129" s="100">
        <f t="shared" si="40"/>
        <v>4.0000000000000002E-4</v>
      </c>
      <c r="AC129" s="100">
        <f t="shared" si="49"/>
        <v>1.1747455861128735E-2</v>
      </c>
      <c r="AD129" s="100">
        <f t="shared" si="50"/>
        <v>2.4289111818494385E-2</v>
      </c>
      <c r="AE129" s="100">
        <f t="shared" si="51"/>
        <v>4.9339103619968086E-2</v>
      </c>
      <c r="AF129" s="100">
        <f t="shared" si="52"/>
        <v>7.445158611201895E-2</v>
      </c>
      <c r="AG129" s="100">
        <f t="shared" si="53"/>
        <v>9.9584296284433049E-2</v>
      </c>
      <c r="AH129" s="100">
        <f t="shared" si="54"/>
        <v>6.4727894413716611E-2</v>
      </c>
      <c r="AI129" s="100">
        <f t="shared" si="41"/>
        <v>3.2264466027865459E-2</v>
      </c>
      <c r="AJ129" s="187"/>
    </row>
    <row r="130" spans="1:36" x14ac:dyDescent="0.3">
      <c r="A130" s="106">
        <v>40695</v>
      </c>
      <c r="B130" s="100">
        <v>1.8279643666203493E-2</v>
      </c>
      <c r="C130" s="100">
        <v>5.6918754965216159E-2</v>
      </c>
      <c r="D130" s="100">
        <v>6.0124503086126865E-2</v>
      </c>
      <c r="E130" s="100">
        <v>6.3751937984496188E-2</v>
      </c>
      <c r="F130" s="100">
        <v>8.7411937902155505E-3</v>
      </c>
      <c r="G130" s="100">
        <v>3.6992753878854978E-2</v>
      </c>
      <c r="H130" s="100">
        <v>2.4362517703960123E-2</v>
      </c>
      <c r="I130" s="100">
        <v>2.5050841159663811E-2</v>
      </c>
      <c r="J130" s="100">
        <v>8.7477011590802196E-3</v>
      </c>
      <c r="K130" s="100">
        <v>3.8544389671741341E-2</v>
      </c>
      <c r="L130" s="100">
        <v>3.415142370655587E-2</v>
      </c>
      <c r="M130" s="100">
        <f t="shared" si="55"/>
        <v>2.547961081824212E-2</v>
      </c>
      <c r="N130" s="100">
        <f t="shared" si="33"/>
        <v>2.589351587047483E-2</v>
      </c>
      <c r="O130" s="100">
        <f t="shared" si="34"/>
        <v>2.5141518090816817E-2</v>
      </c>
      <c r="P130" s="100">
        <f t="shared" si="35"/>
        <v>2.6759486961996513E-2</v>
      </c>
      <c r="Q130" s="100">
        <f t="shared" si="36"/>
        <v>3.1157355819570687E-2</v>
      </c>
      <c r="R130" s="100">
        <f t="shared" si="37"/>
        <v>3.4732302085155056E-2</v>
      </c>
      <c r="S130" s="100">
        <f t="shared" si="38"/>
        <v>2.6322899092741398E-2</v>
      </c>
      <c r="T130" s="100">
        <f t="shared" si="39"/>
        <v>2.5050838920518875E-2</v>
      </c>
      <c r="U130" s="100">
        <f t="shared" si="43"/>
        <v>2.1350717823465842E-2</v>
      </c>
      <c r="V130" s="100">
        <f t="shared" si="44"/>
        <v>2.2624947579150182E-2</v>
      </c>
      <c r="W130" s="100">
        <f t="shared" si="45"/>
        <v>2.1268615007392567E-2</v>
      </c>
      <c r="X130" s="100">
        <f t="shared" si="46"/>
        <v>1.8528921453410709E-2</v>
      </c>
      <c r="Y130" s="100">
        <f t="shared" si="47"/>
        <v>1.5848473306107339E-2</v>
      </c>
      <c r="Z130" s="100">
        <f t="shared" si="48"/>
        <v>1.3057933195119345E-2</v>
      </c>
      <c r="AA130" s="101">
        <v>4.0000000000000002E-4</v>
      </c>
      <c r="AB130" s="100">
        <f t="shared" si="40"/>
        <v>4.0000000000000002E-4</v>
      </c>
      <c r="AC130" s="100">
        <f t="shared" si="49"/>
        <v>3.3057989636784335E-3</v>
      </c>
      <c r="AD130" s="100">
        <f t="shared" si="50"/>
        <v>6.5241051937297914E-3</v>
      </c>
      <c r="AE130" s="100">
        <f t="shared" si="51"/>
        <v>1.2985287254740994E-2</v>
      </c>
      <c r="AF130" s="100">
        <f t="shared" si="52"/>
        <v>1.9387445918842672E-2</v>
      </c>
      <c r="AG130" s="100">
        <f t="shared" si="53"/>
        <v>2.5819266661297365E-2</v>
      </c>
      <c r="AH130" s="100">
        <f t="shared" si="54"/>
        <v>1.6878784467540417E-2</v>
      </c>
      <c r="AI130" s="100">
        <f t="shared" si="41"/>
        <v>8.1768599430971402E-3</v>
      </c>
      <c r="AJ130" s="187"/>
    </row>
    <row r="131" spans="1:36" x14ac:dyDescent="0.3">
      <c r="A131" s="106">
        <v>40725</v>
      </c>
      <c r="B131" s="100">
        <v>-5.6177307755885884E-2</v>
      </c>
      <c r="C131" s="100">
        <v>-2.389210631194481E-2</v>
      </c>
      <c r="D131" s="100">
        <v>-5.3199392344782361E-2</v>
      </c>
      <c r="E131" s="100">
        <v>-7.0188905626463904E-2</v>
      </c>
      <c r="F131" s="100">
        <v>6.9709078236129068E-2</v>
      </c>
      <c r="G131" s="100">
        <v>-3.2070128591270293E-2</v>
      </c>
      <c r="H131" s="100">
        <v>-6.1969851084106242E-2</v>
      </c>
      <c r="I131" s="100">
        <v>-8.7846880451771692E-2</v>
      </c>
      <c r="J131" s="100">
        <v>-3.5767349971016965E-4</v>
      </c>
      <c r="K131" s="100">
        <v>3.1023271346289124E-2</v>
      </c>
      <c r="L131" s="100">
        <v>-2.849698960835171E-2</v>
      </c>
      <c r="M131" s="100">
        <f t="shared" si="55"/>
        <v>-3.3468047234492565E-2</v>
      </c>
      <c r="N131" s="100">
        <f t="shared" si="33"/>
        <v>-2.8107500591496089E-2</v>
      </c>
      <c r="O131" s="100">
        <f t="shared" si="34"/>
        <v>-2.3194168974858667E-2</v>
      </c>
      <c r="P131" s="100">
        <f t="shared" si="35"/>
        <v>-9.1860433135071574E-3</v>
      </c>
      <c r="Q131" s="100">
        <f t="shared" si="36"/>
        <v>9.6830800721710852E-3</v>
      </c>
      <c r="R131" s="100">
        <f t="shared" si="37"/>
        <v>1.7046104443739014E-2</v>
      </c>
      <c r="S131" s="100">
        <f t="shared" si="38"/>
        <v>-7.6640803028383317E-2</v>
      </c>
      <c r="T131" s="100">
        <f t="shared" si="39"/>
        <v>-8.784689797316507E-2</v>
      </c>
      <c r="U131" s="100">
        <f t="shared" si="43"/>
        <v>-2.937342437525596E-2</v>
      </c>
      <c r="V131" s="100">
        <f t="shared" si="44"/>
        <v>-4.2391416975428968E-2</v>
      </c>
      <c r="W131" s="100">
        <f t="shared" si="45"/>
        <v>-2.8310954022629342E-2</v>
      </c>
      <c r="X131" s="100">
        <f t="shared" si="46"/>
        <v>-1.4749073432377378E-4</v>
      </c>
      <c r="Y131" s="100">
        <f t="shared" si="47"/>
        <v>2.8096394364448541E-2</v>
      </c>
      <c r="Z131" s="100">
        <f t="shared" si="48"/>
        <v>5.614130378596744E-2</v>
      </c>
      <c r="AA131" s="101">
        <v>4.0000000000000002E-4</v>
      </c>
      <c r="AB131" s="100">
        <f t="shared" si="40"/>
        <v>4.0000000000000002E-4</v>
      </c>
      <c r="AC131" s="100">
        <f t="shared" si="49"/>
        <v>3.3468581240276886E-3</v>
      </c>
      <c r="AD131" s="100">
        <f t="shared" si="50"/>
        <v>6.5662598923751153E-3</v>
      </c>
      <c r="AE131" s="100">
        <f t="shared" si="51"/>
        <v>1.3145399805652724E-2</v>
      </c>
      <c r="AF131" s="100">
        <f t="shared" si="52"/>
        <v>1.9601759412146685E-2</v>
      </c>
      <c r="AG131" s="100">
        <f t="shared" si="53"/>
        <v>2.6065904156252172E-2</v>
      </c>
      <c r="AH131" s="100">
        <f t="shared" si="54"/>
        <v>1.6991982362753875E-2</v>
      </c>
      <c r="AI131" s="100">
        <f t="shared" si="41"/>
        <v>8.9784785008726435E-3</v>
      </c>
      <c r="AJ131" s="187"/>
    </row>
    <row r="132" spans="1:36" x14ac:dyDescent="0.3">
      <c r="A132" s="106">
        <v>40756</v>
      </c>
      <c r="B132" s="100">
        <v>-0.19579341428615948</v>
      </c>
      <c r="C132" s="100">
        <v>-0.25641540336034269</v>
      </c>
      <c r="D132" s="100">
        <v>-6.3815185180300882E-2</v>
      </c>
      <c r="E132" s="100">
        <v>-0.13514606403193477</v>
      </c>
      <c r="F132" s="100">
        <v>-8.5124197670329305E-2</v>
      </c>
      <c r="G132" s="100">
        <v>-5.6224945549209274E-2</v>
      </c>
      <c r="H132" s="100">
        <v>-9.7845565368444312E-2</v>
      </c>
      <c r="I132" s="100">
        <v>-0.37262860694486805</v>
      </c>
      <c r="J132" s="100">
        <v>-4.5251341500326475E-2</v>
      </c>
      <c r="K132" s="100">
        <v>-7.8155491389811357E-2</v>
      </c>
      <c r="L132" s="100">
        <v>-0.13864002152817265</v>
      </c>
      <c r="M132" s="100">
        <f t="shared" si="55"/>
        <v>-7.2177394451821864E-2</v>
      </c>
      <c r="N132" s="100">
        <f t="shared" si="33"/>
        <v>-7.0763801712838525E-2</v>
      </c>
      <c r="O132" s="100">
        <f t="shared" si="34"/>
        <v>-7.56480083841988E-2</v>
      </c>
      <c r="P132" s="100">
        <f t="shared" si="35"/>
        <v>-7.9712199424216923E-2</v>
      </c>
      <c r="Q132" s="100">
        <f t="shared" si="36"/>
        <v>-8.7126037602248907E-2</v>
      </c>
      <c r="R132" s="100">
        <f t="shared" si="37"/>
        <v>-0.11947139651774644</v>
      </c>
      <c r="S132" s="100">
        <f t="shared" si="38"/>
        <v>-0.34486816918019109</v>
      </c>
      <c r="T132" s="100">
        <f t="shared" si="39"/>
        <v>-0.37262865944356344</v>
      </c>
      <c r="U132" s="100">
        <f t="shared" si="43"/>
        <v>-5.0825471869185554E-2</v>
      </c>
      <c r="V132" s="100">
        <f t="shared" si="44"/>
        <v>-6.3826796196334329E-2</v>
      </c>
      <c r="W132" s="100">
        <f t="shared" si="45"/>
        <v>-4.9748988545449208E-2</v>
      </c>
      <c r="X132" s="100">
        <f t="shared" si="46"/>
        <v>-2.1599243244490918E-2</v>
      </c>
      <c r="Y132" s="100">
        <f t="shared" si="47"/>
        <v>6.6397575499165251E-3</v>
      </c>
      <c r="Z132" s="100">
        <f t="shared" si="48"/>
        <v>3.4638272741993464E-2</v>
      </c>
      <c r="AA132" s="101">
        <v>4.0000000000000002E-4</v>
      </c>
      <c r="AB132" s="100">
        <f t="shared" si="40"/>
        <v>4.0000000000000002E-4</v>
      </c>
      <c r="AC132" s="100">
        <f t="shared" si="49"/>
        <v>-4.4272372185680784E-4</v>
      </c>
      <c r="AD132" s="100">
        <f t="shared" si="50"/>
        <v>-1.4690544596955154E-3</v>
      </c>
      <c r="AE132" s="100">
        <f t="shared" si="51"/>
        <v>-3.2424070021732417E-3</v>
      </c>
      <c r="AF132" s="100">
        <f t="shared" si="52"/>
        <v>-5.2027266051304644E-3</v>
      </c>
      <c r="AG132" s="100">
        <f t="shared" si="53"/>
        <v>-7.1618315833635862E-3</v>
      </c>
      <c r="AH132" s="100">
        <f t="shared" si="54"/>
        <v>-4.4772906272426485E-3</v>
      </c>
      <c r="AI132" s="100">
        <f t="shared" si="41"/>
        <v>-1.4980954072933567E-3</v>
      </c>
      <c r="AJ132" s="188"/>
    </row>
    <row r="133" spans="1:36" x14ac:dyDescent="0.3">
      <c r="A133" s="106">
        <v>40787</v>
      </c>
      <c r="B133" s="100">
        <v>-5.2309461472993715E-2</v>
      </c>
      <c r="C133" s="100">
        <v>-0.10724700041072513</v>
      </c>
      <c r="D133" s="100">
        <v>-5.5893722176540171E-2</v>
      </c>
      <c r="E133" s="100">
        <v>-9.6668290531522733E-2</v>
      </c>
      <c r="F133" s="100">
        <v>-4.2231304979928462E-2</v>
      </c>
      <c r="G133" s="100">
        <v>-1.7021088848103594E-2</v>
      </c>
      <c r="H133" s="100">
        <v>-3.1798266434385165E-2</v>
      </c>
      <c r="I133" s="100">
        <v>-5.4939762061426783E-2</v>
      </c>
      <c r="J133" s="100">
        <v>1.142762037709121E-2</v>
      </c>
      <c r="K133" s="100">
        <v>-0.15515052908342175</v>
      </c>
      <c r="L133" s="100">
        <v>-6.0183180562195626E-2</v>
      </c>
      <c r="M133" s="100">
        <f t="shared" si="55"/>
        <v>-1.7333805079003652E-2</v>
      </c>
      <c r="N133" s="100">
        <f t="shared" si="33"/>
        <v>-3.0918657458646141E-2</v>
      </c>
      <c r="O133" s="100">
        <f t="shared" si="34"/>
        <v>-4.4645093156094398E-2</v>
      </c>
      <c r="P133" s="100">
        <f t="shared" si="35"/>
        <v>-7.1189242493427521E-2</v>
      </c>
      <c r="Q133" s="100">
        <f t="shared" si="36"/>
        <v>-0.10810043190461736</v>
      </c>
      <c r="R133" s="100">
        <f t="shared" si="37"/>
        <v>-0.13389580610159879</v>
      </c>
      <c r="S133" s="100">
        <f t="shared" si="38"/>
        <v>-6.4386801606590133E-2</v>
      </c>
      <c r="T133" s="100">
        <f t="shared" si="39"/>
        <v>-5.4939759159419663E-2</v>
      </c>
      <c r="U133" s="100">
        <f t="shared" si="43"/>
        <v>-1.5414309889554636E-2</v>
      </c>
      <c r="V133" s="100">
        <f t="shared" si="44"/>
        <v>4.7199373421528759E-3</v>
      </c>
      <c r="W133" s="100">
        <f t="shared" si="45"/>
        <v>-1.7016688353025122E-2</v>
      </c>
      <c r="X133" s="100">
        <f t="shared" si="46"/>
        <v>-6.0439095742679257E-2</v>
      </c>
      <c r="Y133" s="100">
        <f t="shared" si="47"/>
        <v>-0.1040421877195675</v>
      </c>
      <c r="Z133" s="100">
        <f t="shared" si="48"/>
        <v>-0.14731988545772662</v>
      </c>
      <c r="AA133" s="101">
        <v>4.0000000000000002E-4</v>
      </c>
      <c r="AB133" s="100">
        <f t="shared" si="40"/>
        <v>4.0000000000000002E-4</v>
      </c>
      <c r="AC133" s="100">
        <f t="shared" si="49"/>
        <v>-1.4998605720220713E-2</v>
      </c>
      <c r="AD133" s="100">
        <f t="shared" si="50"/>
        <v>-3.2049992234626887E-2</v>
      </c>
      <c r="AE133" s="100">
        <f t="shared" si="51"/>
        <v>-6.6296553231181041E-2</v>
      </c>
      <c r="AF133" s="100">
        <f t="shared" si="52"/>
        <v>-0.10030781414240583</v>
      </c>
      <c r="AG133" s="100">
        <f t="shared" si="53"/>
        <v>-0.1343750415441812</v>
      </c>
      <c r="AH133" s="100">
        <f t="shared" si="54"/>
        <v>-8.6919802618911912E-2</v>
      </c>
      <c r="AI133" s="100">
        <f t="shared" si="41"/>
        <v>-4.3498034753594324E-2</v>
      </c>
      <c r="AJ133" s="187" t="s">
        <v>46</v>
      </c>
    </row>
    <row r="134" spans="1:36" x14ac:dyDescent="0.3">
      <c r="A134" s="106">
        <v>40817</v>
      </c>
      <c r="B134" s="100">
        <v>0.11890811190405159</v>
      </c>
      <c r="C134" s="100">
        <v>0.10020817592343038</v>
      </c>
      <c r="D134" s="100">
        <v>0.11764079874006748</v>
      </c>
      <c r="E134" s="100">
        <v>0.14389599772029515</v>
      </c>
      <c r="F134" s="100">
        <v>7.7816649463767398E-3</v>
      </c>
      <c r="G134" s="100">
        <v>8.8744685897579625E-2</v>
      </c>
      <c r="H134" s="100">
        <v>8.7626083507025512E-2</v>
      </c>
      <c r="I134" s="100">
        <v>8.4513565575502936E-2</v>
      </c>
      <c r="J134" s="100">
        <v>-2.9449863832621628E-2</v>
      </c>
      <c r="K134" s="100">
        <v>0.20672358831315785</v>
      </c>
      <c r="L134" s="100">
        <v>9.2659280869486563E-2</v>
      </c>
      <c r="M134" s="100">
        <f t="shared" si="55"/>
        <v>6.1063487730597346E-2</v>
      </c>
      <c r="N134" s="100">
        <f t="shared" si="33"/>
        <v>7.1111337914134223E-2</v>
      </c>
      <c r="O134" s="100">
        <f t="shared" si="34"/>
        <v>8.0692666669827579E-2</v>
      </c>
      <c r="P134" s="100">
        <f t="shared" si="35"/>
        <v>0.10764457041791954</v>
      </c>
      <c r="Q134" s="100">
        <f t="shared" si="36"/>
        <v>0.14996626500082919</v>
      </c>
      <c r="R134" s="100">
        <f t="shared" si="37"/>
        <v>0.17681759525749091</v>
      </c>
      <c r="S134" s="100">
        <f t="shared" si="38"/>
        <v>9.6034517669196115E-2</v>
      </c>
      <c r="T134" s="100">
        <f t="shared" si="39"/>
        <v>8.4513567310449816E-2</v>
      </c>
      <c r="U134" s="100">
        <f t="shared" si="43"/>
        <v>6.6408452503204041E-2</v>
      </c>
      <c r="V134" s="100">
        <f t="shared" si="44"/>
        <v>5.3061194735289363E-2</v>
      </c>
      <c r="W134" s="100">
        <f t="shared" si="45"/>
        <v>6.7533933729464202E-2</v>
      </c>
      <c r="X134" s="100">
        <f t="shared" si="46"/>
        <v>9.6397004543838205E-2</v>
      </c>
      <c r="Y134" s="100">
        <f t="shared" si="47"/>
        <v>0.12551863073832445</v>
      </c>
      <c r="Z134" s="100">
        <f t="shared" si="48"/>
        <v>0.15421400820222575</v>
      </c>
      <c r="AA134" s="101">
        <v>4.0000000000000002E-4</v>
      </c>
      <c r="AB134" s="100">
        <f t="shared" si="40"/>
        <v>4.0000000000000002E-4</v>
      </c>
      <c r="AC134" s="100">
        <f t="shared" si="49"/>
        <v>2.0442686817974065E-2</v>
      </c>
      <c r="AD134" s="100">
        <f t="shared" si="50"/>
        <v>4.2630916809460483E-2</v>
      </c>
      <c r="AE134" s="100">
        <f t="shared" si="51"/>
        <v>8.7089775496657945E-2</v>
      </c>
      <c r="AF134" s="100">
        <f t="shared" si="52"/>
        <v>0.13140001326330536</v>
      </c>
      <c r="AG134" s="100">
        <f t="shared" si="53"/>
        <v>0.1758214942453315</v>
      </c>
      <c r="AH134" s="100">
        <f t="shared" si="54"/>
        <v>0.11405925615531223</v>
      </c>
      <c r="AI134" s="100">
        <f t="shared" si="41"/>
        <v>5.639803982689072E-2</v>
      </c>
      <c r="AJ134" s="187"/>
    </row>
    <row r="135" spans="1:36" x14ac:dyDescent="0.3">
      <c r="A135" s="106">
        <v>40848</v>
      </c>
      <c r="B135" s="100">
        <v>-1.6137560393359739E-2</v>
      </c>
      <c r="C135" s="100">
        <v>-9.1621844639085695E-2</v>
      </c>
      <c r="D135" s="100">
        <v>2.15009237749457E-2</v>
      </c>
      <c r="E135" s="100">
        <v>1.8619697788207407E-2</v>
      </c>
      <c r="F135" s="100">
        <v>3.8605257408459916E-2</v>
      </c>
      <c r="G135" s="100">
        <v>-2.4950545604561034E-2</v>
      </c>
      <c r="H135" s="100">
        <v>6.3901075013378158E-3</v>
      </c>
      <c r="I135" s="100">
        <v>-0.1387387547905414</v>
      </c>
      <c r="J135" s="100">
        <v>1.3549574660685614E-2</v>
      </c>
      <c r="K135" s="100">
        <v>-3.035341801155747E-2</v>
      </c>
      <c r="L135" s="100">
        <v>-2.031365623054689E-2</v>
      </c>
      <c r="M135" s="100">
        <f t="shared" si="55"/>
        <v>-5.20227909296708E-3</v>
      </c>
      <c r="N135" s="100">
        <f t="shared" si="33"/>
        <v>-3.1362945794766012E-3</v>
      </c>
      <c r="O135" s="100">
        <f t="shared" si="34"/>
        <v>-4.8787785723506012E-4</v>
      </c>
      <c r="P135" s="100">
        <f t="shared" si="35"/>
        <v>-4.1267843853419585E-3</v>
      </c>
      <c r="Q135" s="100">
        <f t="shared" si="36"/>
        <v>-1.5166882912580809E-2</v>
      </c>
      <c r="R135" s="100">
        <f t="shared" si="37"/>
        <v>-4.0905452429140357E-2</v>
      </c>
      <c r="S135" s="100">
        <f t="shared" si="38"/>
        <v>-0.12852111497447138</v>
      </c>
      <c r="T135" s="100">
        <f t="shared" si="39"/>
        <v>-0.13873878826078795</v>
      </c>
      <c r="U135" s="100">
        <f t="shared" si="43"/>
        <v>4.843235354581101E-3</v>
      </c>
      <c r="V135" s="100">
        <f t="shared" si="44"/>
        <v>-6.4224963285226377E-3</v>
      </c>
      <c r="W135" s="100">
        <f t="shared" si="45"/>
        <v>5.6763412440123664E-3</v>
      </c>
      <c r="X135" s="100">
        <f t="shared" si="46"/>
        <v>2.9883326356157296E-2</v>
      </c>
      <c r="Y135" s="100">
        <f t="shared" si="47"/>
        <v>5.4068174943565514E-2</v>
      </c>
      <c r="Z135" s="100">
        <f t="shared" si="48"/>
        <v>7.8271813016410258E-2</v>
      </c>
      <c r="AA135" s="101">
        <v>4.0000000000000002E-4</v>
      </c>
      <c r="AB135" s="100">
        <f t="shared" si="40"/>
        <v>4.0000000000000002E-4</v>
      </c>
      <c r="AC135" s="100">
        <f t="shared" si="49"/>
        <v>8.2038813095704089E-3</v>
      </c>
      <c r="AD135" s="100">
        <f t="shared" si="50"/>
        <v>1.6815482421137732E-2</v>
      </c>
      <c r="AE135" s="100">
        <f t="shared" si="51"/>
        <v>3.4046232857411228E-2</v>
      </c>
      <c r="AF135" s="100">
        <f t="shared" si="52"/>
        <v>5.1284331367358119E-2</v>
      </c>
      <c r="AG135" s="100">
        <f t="shared" si="53"/>
        <v>6.8480091387802283E-2</v>
      </c>
      <c r="AH135" s="100">
        <f t="shared" si="54"/>
        <v>4.4597279296823319E-2</v>
      </c>
      <c r="AI135" s="100">
        <f t="shared" si="41"/>
        <v>2.2361457198183003E-2</v>
      </c>
      <c r="AJ135" s="187"/>
    </row>
    <row r="136" spans="1:36" x14ac:dyDescent="0.3">
      <c r="A136" s="106">
        <v>40878</v>
      </c>
      <c r="B136" s="100">
        <v>-1.4002048033798901E-2</v>
      </c>
      <c r="C136" s="100">
        <v>9.2236150851299457E-3</v>
      </c>
      <c r="D136" s="100">
        <v>-3.8270137764488364E-2</v>
      </c>
      <c r="E136" s="100">
        <v>5.9295473510694585E-2</v>
      </c>
      <c r="F136" s="100">
        <v>8.8082949253376702E-2</v>
      </c>
      <c r="G136" s="100">
        <v>-9.6848390665298587E-3</v>
      </c>
      <c r="H136" s="100">
        <v>4.731248460261241E-3</v>
      </c>
      <c r="I136" s="100">
        <v>-7.1652441728611169E-2</v>
      </c>
      <c r="J136" s="100">
        <v>2.7113562537096875E-2</v>
      </c>
      <c r="K136" s="100">
        <v>-5.5017869156339681E-2</v>
      </c>
      <c r="L136" s="100">
        <v>-1.8048690320862648E-5</v>
      </c>
      <c r="M136" s="100">
        <f t="shared" si="55"/>
        <v>3.0425116500254748E-3</v>
      </c>
      <c r="N136" s="100">
        <f t="shared" si="33"/>
        <v>-6.3107667853668295E-4</v>
      </c>
      <c r="O136" s="100">
        <f t="shared" si="34"/>
        <v>-2.707077814358784E-3</v>
      </c>
      <c r="P136" s="100">
        <f t="shared" si="35"/>
        <v>-1.0170612224300657E-2</v>
      </c>
      <c r="Q136" s="100">
        <f t="shared" si="36"/>
        <v>-2.4555769041326586E-2</v>
      </c>
      <c r="R136" s="100">
        <f t="shared" si="37"/>
        <v>-4.8012831030359769E-2</v>
      </c>
      <c r="S136" s="100">
        <f t="shared" si="38"/>
        <v>-7.0084300850230458E-2</v>
      </c>
      <c r="T136" s="100">
        <f t="shared" si="39"/>
        <v>-7.1652470796941814E-2</v>
      </c>
      <c r="U136" s="100">
        <f t="shared" si="43"/>
        <v>-3.5896376699331945E-3</v>
      </c>
      <c r="V136" s="100">
        <f t="shared" si="44"/>
        <v>-9.2860509802243727E-4</v>
      </c>
      <c r="W136" s="100">
        <f t="shared" si="45"/>
        <v>-3.8812527788511953E-3</v>
      </c>
      <c r="X136" s="100">
        <f t="shared" si="46"/>
        <v>-9.7694404580934494E-3</v>
      </c>
      <c r="Y136" s="100">
        <f t="shared" si="47"/>
        <v>-1.5724059923100692E-2</v>
      </c>
      <c r="Z136" s="100">
        <f t="shared" si="48"/>
        <v>-2.1580981305896627E-2</v>
      </c>
      <c r="AA136" s="101">
        <v>4.0000000000000002E-4</v>
      </c>
      <c r="AB136" s="100">
        <f t="shared" si="40"/>
        <v>4.0000000000000002E-4</v>
      </c>
      <c r="AC136" s="100">
        <f t="shared" si="49"/>
        <v>-2.0310750777409216E-3</v>
      </c>
      <c r="AD136" s="100">
        <f t="shared" si="50"/>
        <v>-4.7231430859166566E-3</v>
      </c>
      <c r="AE136" s="100">
        <f t="shared" si="51"/>
        <v>-1.0108759305830018E-2</v>
      </c>
      <c r="AF136" s="100">
        <f t="shared" si="52"/>
        <v>-1.5501546766253385E-2</v>
      </c>
      <c r="AG136" s="100">
        <f t="shared" si="53"/>
        <v>-2.0935671586060522E-2</v>
      </c>
      <c r="AH136" s="100">
        <f t="shared" si="54"/>
        <v>-1.3384115794356742E-2</v>
      </c>
      <c r="AI136" s="100">
        <f t="shared" si="41"/>
        <v>-6.689604227499913E-3</v>
      </c>
      <c r="AJ136" s="187"/>
    </row>
    <row r="137" spans="1:36" x14ac:dyDescent="0.3">
      <c r="A137" s="106">
        <v>40909</v>
      </c>
      <c r="B137" s="100">
        <v>-2.434386797772764E-2</v>
      </c>
      <c r="C137" s="100">
        <v>0.24543050539824876</v>
      </c>
      <c r="D137" s="100">
        <v>9.590136766733072E-2</v>
      </c>
      <c r="E137" s="100">
        <v>6.9023491767365441E-2</v>
      </c>
      <c r="F137" s="100">
        <v>6.335399170216803E-2</v>
      </c>
      <c r="G137" s="100">
        <v>-2.851558426940478E-2</v>
      </c>
      <c r="H137" s="100">
        <v>7.55881278951846E-3</v>
      </c>
      <c r="I137" s="100">
        <v>0.29183046293788006</v>
      </c>
      <c r="J137" s="100">
        <v>2.658098564714376E-2</v>
      </c>
      <c r="K137" s="100">
        <v>0.12979876158275921</v>
      </c>
      <c r="L137" s="100">
        <v>8.7661892724528193E-2</v>
      </c>
      <c r="M137" s="100">
        <f t="shared" si="55"/>
        <v>-1.1582153223431092E-3</v>
      </c>
      <c r="N137" s="100">
        <f t="shared" si="33"/>
        <v>1.9174596152976762E-2</v>
      </c>
      <c r="O137" s="100">
        <f t="shared" si="34"/>
        <v>3.7533732001230904E-2</v>
      </c>
      <c r="P137" s="100">
        <f t="shared" si="35"/>
        <v>6.1295325163955625E-2</v>
      </c>
      <c r="Q137" s="100">
        <f t="shared" si="36"/>
        <v>9.3378032534288738E-2</v>
      </c>
      <c r="R137" s="100">
        <f t="shared" si="37"/>
        <v>0.14795861105543717</v>
      </c>
      <c r="S137" s="100">
        <f t="shared" si="38"/>
        <v>0.27655549914275113</v>
      </c>
      <c r="T137" s="100">
        <f t="shared" si="39"/>
        <v>0.2918305080662244</v>
      </c>
      <c r="U137" s="100">
        <f t="shared" si="43"/>
        <v>-2.7101127197456675E-2</v>
      </c>
      <c r="V137" s="100">
        <f t="shared" si="44"/>
        <v>-5.6667079936126644E-2</v>
      </c>
      <c r="W137" s="100">
        <f t="shared" si="45"/>
        <v>-2.4826381186622427E-2</v>
      </c>
      <c r="X137" s="100">
        <f t="shared" si="46"/>
        <v>3.8816907742412782E-2</v>
      </c>
      <c r="Y137" s="100">
        <f t="shared" si="47"/>
        <v>0.10250261374704243</v>
      </c>
      <c r="Z137" s="100">
        <f t="shared" si="48"/>
        <v>0.16611123894594598</v>
      </c>
      <c r="AA137" s="101">
        <v>4.0000000000000002E-4</v>
      </c>
      <c r="AB137" s="100">
        <f t="shared" si="40"/>
        <v>4.0000000000000002E-4</v>
      </c>
      <c r="AC137" s="100">
        <f t="shared" si="49"/>
        <v>1.3997364805715264E-2</v>
      </c>
      <c r="AD137" s="100">
        <f t="shared" si="50"/>
        <v>2.9096799717489689E-2</v>
      </c>
      <c r="AE137" s="100">
        <f t="shared" si="51"/>
        <v>5.9440784576899199E-2</v>
      </c>
      <c r="AF137" s="100">
        <f t="shared" si="52"/>
        <v>8.9453222186452547E-2</v>
      </c>
      <c r="AG137" s="100">
        <f t="shared" si="53"/>
        <v>0.11948858145028488</v>
      </c>
      <c r="AH137" s="100">
        <f t="shared" si="54"/>
        <v>7.7559635316743536E-2</v>
      </c>
      <c r="AI137" s="100">
        <f t="shared" si="41"/>
        <v>3.9432600172120913E-2</v>
      </c>
      <c r="AJ137" s="187"/>
    </row>
    <row r="138" spans="1:36" x14ac:dyDescent="0.3">
      <c r="A138" s="106">
        <v>40940</v>
      </c>
      <c r="B138" s="100">
        <v>8.0946123385521124E-2</v>
      </c>
      <c r="C138" s="100">
        <v>7.4564961642450786E-2</v>
      </c>
      <c r="D138" s="100">
        <v>7.0806190475418432E-2</v>
      </c>
      <c r="E138" s="100">
        <v>3.8189246071405489E-2</v>
      </c>
      <c r="F138" s="100">
        <v>6.1721148438537848E-2</v>
      </c>
      <c r="G138" s="100">
        <v>7.6189758676938002E-2</v>
      </c>
      <c r="H138" s="100">
        <v>5.2883739917379616E-2</v>
      </c>
      <c r="I138" s="100">
        <v>-5.3205206992394768E-2</v>
      </c>
      <c r="J138" s="100">
        <v>6.714289793961771E-2</v>
      </c>
      <c r="K138" s="100">
        <v>2.1845119605002246E-2</v>
      </c>
      <c r="L138" s="100">
        <v>4.9108397915987645E-2</v>
      </c>
      <c r="M138" s="100">
        <f t="shared" si="55"/>
        <v>6.670113841990874E-2</v>
      </c>
      <c r="N138" s="100">
        <f t="shared" si="33"/>
        <v>5.9470152492700525E-2</v>
      </c>
      <c r="O138" s="100">
        <f t="shared" si="34"/>
        <v>5.3086472458028694E-2</v>
      </c>
      <c r="P138" s="100">
        <f t="shared" si="35"/>
        <v>4.4634367178949343E-2</v>
      </c>
      <c r="Q138" s="100">
        <f t="shared" si="36"/>
        <v>3.3369197234736019E-2</v>
      </c>
      <c r="R138" s="100">
        <f t="shared" si="37"/>
        <v>1.4026033031872371E-2</v>
      </c>
      <c r="S138" s="100">
        <f t="shared" si="38"/>
        <v>-4.6130103442620002E-2</v>
      </c>
      <c r="T138" s="100">
        <f t="shared" si="39"/>
        <v>-5.3205227624475632E-2</v>
      </c>
      <c r="U138" s="100">
        <f t="shared" si="43"/>
        <v>6.5097295110010625E-2</v>
      </c>
      <c r="V138" s="100">
        <f t="shared" si="44"/>
        <v>8.5272877574364206E-2</v>
      </c>
      <c r="W138" s="100">
        <f t="shared" si="45"/>
        <v>6.3544059791741714E-2</v>
      </c>
      <c r="X138" s="100">
        <f t="shared" si="46"/>
        <v>2.0088535990623536E-2</v>
      </c>
      <c r="Y138" s="100">
        <f t="shared" si="47"/>
        <v>-2.3400384434857768E-2</v>
      </c>
      <c r="Z138" s="100">
        <f t="shared" si="48"/>
        <v>-6.6811477626276664E-2</v>
      </c>
      <c r="AA138" s="101">
        <v>4.0000000000000002E-4</v>
      </c>
      <c r="AB138" s="100">
        <f t="shared" si="40"/>
        <v>4.0000000000000002E-4</v>
      </c>
      <c r="AC138" s="100">
        <f t="shared" si="49"/>
        <v>-7.7582468978481883E-4</v>
      </c>
      <c r="AD138" s="100">
        <f t="shared" si="50"/>
        <v>-2.0813512588820924E-3</v>
      </c>
      <c r="AE138" s="100">
        <f t="shared" si="51"/>
        <v>-4.7986526556707543E-3</v>
      </c>
      <c r="AF138" s="100">
        <f t="shared" si="52"/>
        <v>-7.3702348370590989E-3</v>
      </c>
      <c r="AG138" s="100">
        <f t="shared" si="53"/>
        <v>-9.9316350385046971E-3</v>
      </c>
      <c r="AH138" s="100">
        <f t="shared" si="54"/>
        <v>-6.3575148558766316E-3</v>
      </c>
      <c r="AI138" s="100">
        <f t="shared" si="41"/>
        <v>-4.1627642172730739E-3</v>
      </c>
      <c r="AJ138" s="187"/>
    </row>
    <row r="139" spans="1:36" x14ac:dyDescent="0.3">
      <c r="A139" s="106">
        <v>40969</v>
      </c>
      <c r="B139" s="100">
        <v>9.751489126778182E-3</v>
      </c>
      <c r="C139" s="100">
        <v>-4.0754373551021026E-3</v>
      </c>
      <c r="D139" s="100">
        <v>-7.4600863855038982E-3</v>
      </c>
      <c r="E139" s="100">
        <v>9.4804541493912015E-2</v>
      </c>
      <c r="F139" s="100">
        <v>0.12616893558069553</v>
      </c>
      <c r="G139" s="100">
        <v>2.993287815041026E-2</v>
      </c>
      <c r="H139" s="100">
        <v>8.0364511071511172E-2</v>
      </c>
      <c r="I139" s="100">
        <v>1.5200877275889894E-2</v>
      </c>
      <c r="J139" s="100">
        <v>0.11830669312732035</v>
      </c>
      <c r="K139" s="100">
        <v>2.0189763048358306E-2</v>
      </c>
      <c r="L139" s="100">
        <v>4.8318416513426971E-2</v>
      </c>
      <c r="M139" s="100">
        <f t="shared" si="55"/>
        <v>6.5901297411220569E-2</v>
      </c>
      <c r="N139" s="100">
        <f t="shared" si="33"/>
        <v>6.8916798230731408E-2</v>
      </c>
      <c r="O139" s="100">
        <f t="shared" si="34"/>
        <v>7.1924467951466578E-2</v>
      </c>
      <c r="P139" s="100">
        <f t="shared" si="35"/>
        <v>6.5302513664479381E-2</v>
      </c>
      <c r="Q139" s="100">
        <f t="shared" si="36"/>
        <v>4.777040273159365E-2</v>
      </c>
      <c r="R139" s="100">
        <f t="shared" si="37"/>
        <v>2.6394847978095649E-2</v>
      </c>
      <c r="S139" s="100">
        <f t="shared" si="38"/>
        <v>1.5671169115013348E-2</v>
      </c>
      <c r="T139" s="100">
        <f t="shared" si="39"/>
        <v>1.5200858218717648E-2</v>
      </c>
      <c r="U139" s="100">
        <f t="shared" si="43"/>
        <v>6.8170136403090428E-2</v>
      </c>
      <c r="V139" s="100">
        <f t="shared" si="44"/>
        <v>5.1642644001056573E-2</v>
      </c>
      <c r="W139" s="100">
        <f t="shared" si="45"/>
        <v>6.9339619104227146E-2</v>
      </c>
      <c r="X139" s="100">
        <f t="shared" si="46"/>
        <v>0.10477878714774014</v>
      </c>
      <c r="Y139" s="100">
        <f t="shared" si="47"/>
        <v>0.14010958480775193</v>
      </c>
      <c r="Z139" s="100">
        <f t="shared" si="48"/>
        <v>0.17559062750323456</v>
      </c>
      <c r="AA139" s="101">
        <v>4.0000000000000002E-4</v>
      </c>
      <c r="AB139" s="100">
        <f t="shared" si="40"/>
        <v>4.0000000000000002E-4</v>
      </c>
      <c r="AC139" s="100">
        <f t="shared" si="49"/>
        <v>2.2639258103855021E-2</v>
      </c>
      <c r="AD139" s="100">
        <f t="shared" si="50"/>
        <v>4.7213693811369917E-2</v>
      </c>
      <c r="AE139" s="100">
        <f t="shared" si="51"/>
        <v>9.6360955960500205E-2</v>
      </c>
      <c r="AF139" s="100">
        <f t="shared" si="52"/>
        <v>0.14559145161232426</v>
      </c>
      <c r="AG139" s="100">
        <f t="shared" si="53"/>
        <v>0.19477452354809452</v>
      </c>
      <c r="AH139" s="100">
        <f t="shared" si="54"/>
        <v>0.12628964744057658</v>
      </c>
      <c r="AI139" s="100">
        <f t="shared" si="41"/>
        <v>6.2510717676069374E-2</v>
      </c>
      <c r="AJ139" s="187"/>
    </row>
    <row r="140" spans="1:36" x14ac:dyDescent="0.3">
      <c r="A140" s="106">
        <v>41000</v>
      </c>
      <c r="B140" s="100">
        <v>-7.4348347576110307E-2</v>
      </c>
      <c r="C140" s="100">
        <v>-7.6199852695247247E-2</v>
      </c>
      <c r="D140" s="100">
        <v>7.6187227743152772E-2</v>
      </c>
      <c r="E140" s="100">
        <v>-2.3207501603793278E-2</v>
      </c>
      <c r="F140" s="100">
        <v>-2.8659818396354533E-2</v>
      </c>
      <c r="G140" s="100">
        <v>1.6252418609852094E-2</v>
      </c>
      <c r="H140" s="100">
        <v>-1.729904022214801E-2</v>
      </c>
      <c r="I140" s="100">
        <v>-0.17241414121020013</v>
      </c>
      <c r="J140" s="100">
        <v>-4.3394697576147057E-3</v>
      </c>
      <c r="K140" s="100">
        <v>-2.8715493009757551E-2</v>
      </c>
      <c r="L140" s="100">
        <v>-3.3274401811822091E-2</v>
      </c>
      <c r="M140" s="100">
        <f t="shared" si="55"/>
        <v>-2.7887163416848285E-3</v>
      </c>
      <c r="N140" s="100">
        <f t="shared" si="33"/>
        <v>-4.4165037390467739E-3</v>
      </c>
      <c r="O140" s="100">
        <f t="shared" si="34"/>
        <v>-1.0387692977144619E-2</v>
      </c>
      <c r="P140" s="100">
        <f t="shared" si="35"/>
        <v>-1.800236379401467E-2</v>
      </c>
      <c r="Q140" s="100">
        <f t="shared" si="36"/>
        <v>-2.7452612409452973E-2</v>
      </c>
      <c r="R140" s="100">
        <f t="shared" si="37"/>
        <v>-4.8652119974679567E-2</v>
      </c>
      <c r="S140" s="100">
        <f t="shared" si="38"/>
        <v>-0.15886745023368701</v>
      </c>
      <c r="T140" s="100">
        <f t="shared" si="39"/>
        <v>-0.17241417050629643</v>
      </c>
      <c r="U140" s="100">
        <f t="shared" si="43"/>
        <v>3.9627382168655155E-3</v>
      </c>
      <c r="V140" s="100">
        <f t="shared" si="44"/>
        <v>4.3005773619059729E-3</v>
      </c>
      <c r="W140" s="100">
        <f t="shared" si="45"/>
        <v>3.9841182518327205E-3</v>
      </c>
      <c r="X140" s="100">
        <f t="shared" si="46"/>
        <v>3.3230372409983038E-3</v>
      </c>
      <c r="Y140" s="100">
        <f t="shared" si="47"/>
        <v>2.7118952312611688E-3</v>
      </c>
      <c r="Z140" s="100">
        <f t="shared" si="48"/>
        <v>1.9888124508120539E-3</v>
      </c>
      <c r="AA140" s="101">
        <v>4.0000000000000002E-4</v>
      </c>
      <c r="AB140" s="100">
        <f t="shared" si="40"/>
        <v>4.0000000000000002E-4</v>
      </c>
      <c r="AC140" s="100">
        <f t="shared" si="49"/>
        <v>8.5369400376417495E-4</v>
      </c>
      <c r="AD140" s="100">
        <f t="shared" si="50"/>
        <v>1.3151696648138111E-3</v>
      </c>
      <c r="AE140" s="100">
        <f t="shared" si="51"/>
        <v>2.3231310362940277E-3</v>
      </c>
      <c r="AF140" s="100">
        <f t="shared" si="52"/>
        <v>3.2621781894766814E-3</v>
      </c>
      <c r="AG140" s="100">
        <f t="shared" si="53"/>
        <v>4.2199357034503693E-3</v>
      </c>
      <c r="AH140" s="100">
        <f t="shared" si="54"/>
        <v>2.9264180639656488E-3</v>
      </c>
      <c r="AI140" s="100">
        <f t="shared" si="41"/>
        <v>1.4221623563169476E-3</v>
      </c>
      <c r="AJ140" s="187"/>
    </row>
    <row r="141" spans="1:36" x14ac:dyDescent="0.3">
      <c r="A141" s="106">
        <v>41030</v>
      </c>
      <c r="B141" s="100">
        <v>-4.9449869973480706E-2</v>
      </c>
      <c r="C141" s="100">
        <v>-5.7408677960850502E-2</v>
      </c>
      <c r="D141" s="100">
        <v>-4.4603195669463587E-2</v>
      </c>
      <c r="E141" s="100">
        <v>-5.5319046046000089E-2</v>
      </c>
      <c r="F141" s="100">
        <v>-9.2372043727283137E-2</v>
      </c>
      <c r="G141" s="100">
        <v>-2.370655055577979E-2</v>
      </c>
      <c r="H141" s="100">
        <v>2.223583174850613E-2</v>
      </c>
      <c r="I141" s="100">
        <v>4.1666497246584895E-2</v>
      </c>
      <c r="J141" s="100">
        <v>3.817254000778221E-2</v>
      </c>
      <c r="K141" s="100">
        <v>-3.1787331266645735E-2</v>
      </c>
      <c r="L141" s="100">
        <v>-2.5257184619663028E-2</v>
      </c>
      <c r="M141" s="100">
        <f t="shared" si="55"/>
        <v>4.1170895568940985E-3</v>
      </c>
      <c r="N141" s="100">
        <f t="shared" si="33"/>
        <v>7.3733744130036628E-3</v>
      </c>
      <c r="O141" s="100">
        <f t="shared" si="34"/>
        <v>8.1670515542339693E-3</v>
      </c>
      <c r="P141" s="100">
        <f t="shared" si="35"/>
        <v>-2.2880346490144407E-3</v>
      </c>
      <c r="Q141" s="100">
        <f t="shared" si="36"/>
        <v>-2.1552340803580601E-2</v>
      </c>
      <c r="R141" s="100">
        <f t="shared" si="37"/>
        <v>-2.5537550460057078E-2</v>
      </c>
      <c r="S141" s="100">
        <f t="shared" si="38"/>
        <v>3.4741900804674666E-2</v>
      </c>
      <c r="T141" s="100">
        <f t="shared" si="39"/>
        <v>4.1666520348993333E-2</v>
      </c>
      <c r="U141" s="100">
        <f t="shared" si="43"/>
        <v>7.1658913866548919E-3</v>
      </c>
      <c r="V141" s="100">
        <f t="shared" si="44"/>
        <v>8.0316016388962998E-4</v>
      </c>
      <c r="W141" s="100">
        <f t="shared" si="45"/>
        <v>7.6013744081529794E-3</v>
      </c>
      <c r="X141" s="100">
        <f t="shared" si="46"/>
        <v>2.1241575837659805E-2</v>
      </c>
      <c r="Y141" s="100">
        <f t="shared" si="47"/>
        <v>3.4735985461814611E-2</v>
      </c>
      <c r="Z141" s="100">
        <f t="shared" si="48"/>
        <v>4.8503870753237956E-2</v>
      </c>
      <c r="AA141" s="101">
        <v>4.0000000000000002E-4</v>
      </c>
      <c r="AB141" s="100">
        <f t="shared" si="40"/>
        <v>4.0000000000000002E-4</v>
      </c>
      <c r="AC141" s="100">
        <f t="shared" si="49"/>
        <v>5.5370135938492757E-3</v>
      </c>
      <c r="AD141" s="100">
        <f t="shared" si="50"/>
        <v>1.1221944692451209E-2</v>
      </c>
      <c r="AE141" s="100">
        <f t="shared" si="51"/>
        <v>2.2605881885778532E-2</v>
      </c>
      <c r="AF141" s="100">
        <f t="shared" si="52"/>
        <v>3.4049678790028029E-2</v>
      </c>
      <c r="AG141" s="100">
        <f t="shared" si="53"/>
        <v>4.5457077042752071E-2</v>
      </c>
      <c r="AH141" s="100">
        <f t="shared" si="54"/>
        <v>2.9501715545986816E-2</v>
      </c>
      <c r="AI141" s="100">
        <f t="shared" si="41"/>
        <v>1.4739656861517684E-2</v>
      </c>
      <c r="AJ141" s="187"/>
    </row>
    <row r="142" spans="1:36" x14ac:dyDescent="0.3">
      <c r="A142" s="106">
        <v>41061</v>
      </c>
      <c r="B142" s="100">
        <v>-5.5630181997167712E-3</v>
      </c>
      <c r="C142" s="100">
        <v>-5.5703851967069583E-2</v>
      </c>
      <c r="D142" s="100">
        <v>-4.6476136159076968E-2</v>
      </c>
      <c r="E142" s="100">
        <v>9.9728138683859366E-2</v>
      </c>
      <c r="F142" s="100">
        <v>3.2138805165089587E-2</v>
      </c>
      <c r="G142" s="100">
        <v>-3.0776502205017833E-2</v>
      </c>
      <c r="H142" s="100">
        <v>1.4518353558732402E-2</v>
      </c>
      <c r="I142" s="100">
        <v>4.4210353742682611E-2</v>
      </c>
      <c r="J142" s="100">
        <v>7.4476278136448013E-2</v>
      </c>
      <c r="K142" s="100">
        <v>3.7687195450318693E-3</v>
      </c>
      <c r="L142" s="100">
        <v>1.303211403009627E-2</v>
      </c>
      <c r="M142" s="100">
        <f t="shared" si="55"/>
        <v>1.0606674101562737E-2</v>
      </c>
      <c r="N142" s="100">
        <f t="shared" si="33"/>
        <v>1.6171358124526015E-2</v>
      </c>
      <c r="O142" s="100">
        <f t="shared" si="34"/>
        <v>2.2467480372821404E-2</v>
      </c>
      <c r="P142" s="100">
        <f t="shared" si="35"/>
        <v>2.0984804037994541E-2</v>
      </c>
      <c r="Q142" s="100">
        <f t="shared" si="36"/>
        <v>1.1778202372238526E-2</v>
      </c>
      <c r="R142" s="100">
        <f t="shared" si="37"/>
        <v>1.1226958510984895E-2</v>
      </c>
      <c r="S142" s="100">
        <f t="shared" si="38"/>
        <v>4.0397846547798474E-2</v>
      </c>
      <c r="T142" s="100">
        <f t="shared" si="39"/>
        <v>4.4210349398058991E-2</v>
      </c>
      <c r="U142" s="100">
        <f t="shared" si="43"/>
        <v>1.6501273973077917E-2</v>
      </c>
      <c r="V142" s="100">
        <f t="shared" si="44"/>
        <v>-7.0260132448873381E-3</v>
      </c>
      <c r="W142" s="100">
        <f t="shared" si="45"/>
        <v>1.8245204783740789E-2</v>
      </c>
      <c r="X142" s="100">
        <f t="shared" si="46"/>
        <v>6.8835526151460061E-2</v>
      </c>
      <c r="Y142" s="100">
        <f t="shared" si="47"/>
        <v>0.11941721857557309</v>
      </c>
      <c r="Z142" s="100">
        <f t="shared" si="48"/>
        <v>0.1698943918106921</v>
      </c>
      <c r="AA142" s="101">
        <v>4.0000000000000002E-4</v>
      </c>
      <c r="AB142" s="100">
        <f t="shared" si="40"/>
        <v>4.0000000000000002E-4</v>
      </c>
      <c r="AC142" s="100">
        <f t="shared" si="49"/>
        <v>1.7918866413448354E-2</v>
      </c>
      <c r="AD142" s="100">
        <f t="shared" si="50"/>
        <v>3.727249578908489E-2</v>
      </c>
      <c r="AE142" s="100">
        <f t="shared" si="51"/>
        <v>7.6039165129484193E-2</v>
      </c>
      <c r="AF142" s="100">
        <f t="shared" si="52"/>
        <v>0.11477721693661151</v>
      </c>
      <c r="AG142" s="100">
        <f t="shared" si="53"/>
        <v>0.15345158555496977</v>
      </c>
      <c r="AH142" s="100">
        <f t="shared" si="54"/>
        <v>9.9565637904297649E-2</v>
      </c>
      <c r="AI142" s="100">
        <f t="shared" si="41"/>
        <v>4.9826496441907384E-2</v>
      </c>
      <c r="AJ142" s="187"/>
    </row>
    <row r="143" spans="1:36" x14ac:dyDescent="0.3">
      <c r="A143" s="106">
        <v>41091</v>
      </c>
      <c r="B143" s="100">
        <v>4.4753541940653889E-2</v>
      </c>
      <c r="C143" s="100">
        <v>0.15178939497071203</v>
      </c>
      <c r="D143" s="100">
        <v>8.235923887910214E-2</v>
      </c>
      <c r="E143" s="100">
        <v>5.021535799623749E-2</v>
      </c>
      <c r="F143" s="100">
        <v>8.3594159747897176E-2</v>
      </c>
      <c r="G143" s="100">
        <v>9.4868698492634341E-3</v>
      </c>
      <c r="H143" s="100">
        <v>5.832610737173867E-2</v>
      </c>
      <c r="I143" s="100">
        <v>8.0651090113652828E-3</v>
      </c>
      <c r="J143" s="100">
        <v>-3.356078476773372E-2</v>
      </c>
      <c r="K143" s="100">
        <v>2.2528343857503536E-2</v>
      </c>
      <c r="L143" s="100">
        <v>4.7755733885673994E-2</v>
      </c>
      <c r="M143" s="100">
        <f t="shared" si="55"/>
        <v>1.5228115228192059E-2</v>
      </c>
      <c r="N143" s="100">
        <f t="shared" si="33"/>
        <v>1.8944369693831252E-2</v>
      </c>
      <c r="O143" s="100">
        <f t="shared" si="34"/>
        <v>2.4757593925193392E-2</v>
      </c>
      <c r="P143" s="100">
        <f t="shared" si="35"/>
        <v>3.0182491883693069E-2</v>
      </c>
      <c r="Q143" s="100">
        <f t="shared" si="36"/>
        <v>3.5272834673516856E-2</v>
      </c>
      <c r="R143" s="100">
        <f t="shared" si="37"/>
        <v>2.4495665493087154E-2</v>
      </c>
      <c r="S143" s="100">
        <f t="shared" si="38"/>
        <v>9.4285714246565167E-3</v>
      </c>
      <c r="T143" s="100">
        <f t="shared" si="39"/>
        <v>8.0650972434353138E-3</v>
      </c>
      <c r="U143" s="100">
        <f t="shared" si="43"/>
        <v>-2.040635865307892E-3</v>
      </c>
      <c r="V143" s="100">
        <f t="shared" si="44"/>
        <v>3.2141057042156872E-3</v>
      </c>
      <c r="W143" s="100">
        <f t="shared" si="45"/>
        <v>-2.5182508109391419E-3</v>
      </c>
      <c r="X143" s="100">
        <f t="shared" si="46"/>
        <v>-1.4029354917140708E-2</v>
      </c>
      <c r="Y143" s="100">
        <f t="shared" si="47"/>
        <v>-2.5618452466659149E-2</v>
      </c>
      <c r="Z143" s="100">
        <f t="shared" si="48"/>
        <v>-3.6920420967196957E-2</v>
      </c>
      <c r="AA143" s="101">
        <v>4.0000000000000002E-4</v>
      </c>
      <c r="AB143" s="100">
        <f t="shared" si="40"/>
        <v>4.0000000000000002E-4</v>
      </c>
      <c r="AC143" s="100">
        <f t="shared" si="49"/>
        <v>-3.4159575919624867E-3</v>
      </c>
      <c r="AD143" s="100">
        <f t="shared" si="50"/>
        <v>-7.563905104226179E-3</v>
      </c>
      <c r="AE143" s="100">
        <f t="shared" si="51"/>
        <v>-1.592210706498369E-2</v>
      </c>
      <c r="AF143" s="100">
        <f t="shared" si="52"/>
        <v>-2.4345457915270548E-2</v>
      </c>
      <c r="AG143" s="100">
        <f t="shared" si="53"/>
        <v>-3.2757377078276861E-2</v>
      </c>
      <c r="AH143" s="100">
        <f t="shared" si="54"/>
        <v>-2.0994812508569629E-2</v>
      </c>
      <c r="AI143" s="100">
        <f t="shared" si="41"/>
        <v>-1.0517654366748884E-2</v>
      </c>
      <c r="AJ143" s="187"/>
    </row>
    <row r="144" spans="1:36" x14ac:dyDescent="0.3">
      <c r="A144" s="106">
        <v>41122</v>
      </c>
      <c r="B144" s="100">
        <v>9.1461742529169845E-2</v>
      </c>
      <c r="C144" s="100">
        <v>-4.2004421370608884E-2</v>
      </c>
      <c r="D144" s="100">
        <v>1.8000327901716552E-2</v>
      </c>
      <c r="E144" s="100">
        <v>5.4986380357527717E-2</v>
      </c>
      <c r="F144" s="100">
        <v>3.6227111616873683E-2</v>
      </c>
      <c r="G144" s="100">
        <v>1.4149505345220318E-3</v>
      </c>
      <c r="H144" s="100">
        <v>1.2291381657104992E-3</v>
      </c>
      <c r="I144" s="100">
        <v>8.299964091626312E-2</v>
      </c>
      <c r="J144" s="100">
        <v>-2.0468677501731414E-2</v>
      </c>
      <c r="K144" s="100">
        <v>5.9159398823874082E-2</v>
      </c>
      <c r="L144" s="100">
        <v>2.8300559197331723E-2</v>
      </c>
      <c r="M144" s="100">
        <f t="shared" si="55"/>
        <v>5.063001429248588E-4</v>
      </c>
      <c r="N144" s="100">
        <f t="shared" si="33"/>
        <v>2.3612772093808592E-3</v>
      </c>
      <c r="O144" s="100">
        <f t="shared" si="34"/>
        <v>8.074304839426779E-3</v>
      </c>
      <c r="P144" s="100">
        <f t="shared" si="35"/>
        <v>2.1125565463126168E-2</v>
      </c>
      <c r="Q144" s="100">
        <f t="shared" si="36"/>
        <v>4.1041921756590251E-2</v>
      </c>
      <c r="R144" s="100">
        <f t="shared" si="37"/>
        <v>6.0975088221133303E-2</v>
      </c>
      <c r="S144" s="100">
        <f t="shared" si="38"/>
        <v>8.0752187511240789E-2</v>
      </c>
      <c r="T144" s="100">
        <f t="shared" si="39"/>
        <v>8.2999648394842127E-2</v>
      </c>
      <c r="U144" s="100">
        <f t="shared" si="43"/>
        <v>1.3583297595763096E-2</v>
      </c>
      <c r="V144" s="100">
        <f t="shared" si="44"/>
        <v>1.0784127783679655E-3</v>
      </c>
      <c r="W144" s="100">
        <f t="shared" si="45"/>
        <v>1.4599538489970185E-2</v>
      </c>
      <c r="X144" s="100">
        <f t="shared" si="46"/>
        <v>4.1637269026197063E-2</v>
      </c>
      <c r="Y144" s="100">
        <f t="shared" si="47"/>
        <v>6.8809544899008313E-2</v>
      </c>
      <c r="Z144" s="100">
        <f t="shared" si="48"/>
        <v>9.5695669005150918E-2</v>
      </c>
      <c r="AA144" s="101">
        <v>4.0000000000000002E-4</v>
      </c>
      <c r="AB144" s="100">
        <f t="shared" si="40"/>
        <v>4.0000000000000002E-4</v>
      </c>
      <c r="AC144" s="100">
        <f t="shared" si="49"/>
        <v>1.0591527982921211E-2</v>
      </c>
      <c r="AD144" s="100">
        <f t="shared" si="50"/>
        <v>2.185611247669263E-2</v>
      </c>
      <c r="AE144" s="100">
        <f t="shared" si="51"/>
        <v>4.4305321410907837E-2</v>
      </c>
      <c r="AF144" s="100">
        <f t="shared" si="52"/>
        <v>6.6824843737307044E-2</v>
      </c>
      <c r="AG144" s="100">
        <f t="shared" si="53"/>
        <v>8.9349153590846428E-2</v>
      </c>
      <c r="AH144" s="100">
        <f t="shared" si="54"/>
        <v>5.8113363929401245E-2</v>
      </c>
      <c r="AI144" s="100">
        <f t="shared" si="41"/>
        <v>2.9023561253375067E-2</v>
      </c>
      <c r="AJ144" s="188"/>
    </row>
    <row r="145" spans="1:36" x14ac:dyDescent="0.3">
      <c r="A145" s="106">
        <v>41153</v>
      </c>
      <c r="B145" s="100">
        <v>2.9037228741130416E-2</v>
      </c>
      <c r="C145" s="100">
        <v>-3.4230894785747611E-2</v>
      </c>
      <c r="D145" s="100">
        <v>2.6201536648574622E-2</v>
      </c>
      <c r="E145" s="100">
        <v>-1.5862655492667438E-2</v>
      </c>
      <c r="F145" s="100">
        <v>-0.18651066522233981</v>
      </c>
      <c r="G145" s="100">
        <v>-3.3097941817140882E-2</v>
      </c>
      <c r="H145" s="100">
        <v>-1.5142244378427299E-2</v>
      </c>
      <c r="I145" s="100">
        <v>-4.1551080550658842E-2</v>
      </c>
      <c r="J145" s="100">
        <v>5.0151517182195404E-2</v>
      </c>
      <c r="K145" s="100">
        <v>-9.8613401244861149E-2</v>
      </c>
      <c r="L145" s="100">
        <v>-3.1961860091994254E-2</v>
      </c>
      <c r="M145" s="100">
        <f t="shared" si="55"/>
        <v>-3.9667289232407383E-3</v>
      </c>
      <c r="N145" s="100">
        <f t="shared" si="33"/>
        <v>-1.0591614904094547E-2</v>
      </c>
      <c r="O145" s="100">
        <f t="shared" si="34"/>
        <v>-1.6953236844327195E-2</v>
      </c>
      <c r="P145" s="100">
        <f t="shared" si="35"/>
        <v>-4.2615221494431796E-2</v>
      </c>
      <c r="Q145" s="100">
        <f t="shared" si="36"/>
        <v>-8.1932915094770922E-2</v>
      </c>
      <c r="R145" s="100">
        <f t="shared" si="37"/>
        <v>-9.6415752630457402E-2</v>
      </c>
      <c r="S145" s="100">
        <f t="shared" si="38"/>
        <v>-4.6930432356123292E-2</v>
      </c>
      <c r="T145" s="100">
        <f t="shared" si="39"/>
        <v>-4.1551068623542901E-2</v>
      </c>
      <c r="U145" s="100">
        <f t="shared" si="43"/>
        <v>-2.1742413423110479E-3</v>
      </c>
      <c r="V145" s="100">
        <f t="shared" si="44"/>
        <v>2.0466094104872577E-2</v>
      </c>
      <c r="W145" s="100">
        <f t="shared" si="45"/>
        <v>-3.9551732881594887E-3</v>
      </c>
      <c r="X145" s="100">
        <f t="shared" si="46"/>
        <v>-5.2745977015080367E-2</v>
      </c>
      <c r="Y145" s="100">
        <f t="shared" si="47"/>
        <v>-0.10166340007498247</v>
      </c>
      <c r="Z145" s="100">
        <f t="shared" si="48"/>
        <v>-0.15039646171854951</v>
      </c>
      <c r="AA145" s="101">
        <v>4.0000000000000002E-4</v>
      </c>
      <c r="AB145" s="100">
        <f t="shared" si="40"/>
        <v>4.0000000000000002E-4</v>
      </c>
      <c r="AC145" s="100">
        <f t="shared" si="49"/>
        <v>-1.4222875928585727E-2</v>
      </c>
      <c r="AD145" s="100">
        <f t="shared" si="50"/>
        <v>-3.0378278960569535E-2</v>
      </c>
      <c r="AE145" s="100">
        <f t="shared" si="51"/>
        <v>-6.2800160300413091E-2</v>
      </c>
      <c r="AF145" s="100">
        <f t="shared" si="52"/>
        <v>-9.5095877267409756E-2</v>
      </c>
      <c r="AG145" s="100">
        <f t="shared" si="53"/>
        <v>-0.12746904064510423</v>
      </c>
      <c r="AH145" s="100">
        <f t="shared" si="54"/>
        <v>-8.2491836214371839E-2</v>
      </c>
      <c r="AI145" s="100">
        <f t="shared" si="41"/>
        <v>-4.1463390069082749E-2</v>
      </c>
      <c r="AJ145" s="187" t="s">
        <v>47</v>
      </c>
    </row>
    <row r="146" spans="1:36" x14ac:dyDescent="0.3">
      <c r="A146" s="106">
        <v>41183</v>
      </c>
      <c r="B146" s="100">
        <v>-9.0184126850268299E-4</v>
      </c>
      <c r="C146" s="100">
        <v>-4.3541668126417576E-2</v>
      </c>
      <c r="D146" s="100">
        <v>2.9605318697518593E-2</v>
      </c>
      <c r="E146" s="100">
        <v>6.2500588902556107E-3</v>
      </c>
      <c r="F146" s="100">
        <v>0.11129147501536975</v>
      </c>
      <c r="G146" s="100">
        <v>-1.012332136722288E-2</v>
      </c>
      <c r="H146" s="100">
        <v>2.0881063613781472E-2</v>
      </c>
      <c r="I146" s="100">
        <v>-9.4411937902614623E-2</v>
      </c>
      <c r="J146" s="100">
        <v>-4.5560623436737037E-2</v>
      </c>
      <c r="K146" s="100">
        <v>7.1794959791729618E-2</v>
      </c>
      <c r="L146" s="100">
        <v>4.528348390716027E-3</v>
      </c>
      <c r="M146" s="100">
        <f t="shared" si="55"/>
        <v>-8.5011434558654123E-3</v>
      </c>
      <c r="N146" s="100">
        <f t="shared" si="33"/>
        <v>1.622206070644611E-3</v>
      </c>
      <c r="O146" s="100">
        <f t="shared" si="34"/>
        <v>1.2742090616979651E-2</v>
      </c>
      <c r="P146" s="100">
        <f t="shared" si="35"/>
        <v>3.2793811418499595E-2</v>
      </c>
      <c r="Q146" s="100">
        <f t="shared" si="36"/>
        <v>5.7471156361028286E-2</v>
      </c>
      <c r="R146" s="100">
        <f t="shared" si="37"/>
        <v>5.130189922733662E-2</v>
      </c>
      <c r="S146" s="100">
        <f t="shared" si="38"/>
        <v>-7.8743356630553415E-2</v>
      </c>
      <c r="T146" s="100">
        <f t="shared" si="39"/>
        <v>-9.4411968539155622E-2</v>
      </c>
      <c r="U146" s="100">
        <f t="shared" si="43"/>
        <v>1.7069055634482784E-3</v>
      </c>
      <c r="V146" s="100">
        <f t="shared" si="44"/>
        <v>-2.3671799547098929E-2</v>
      </c>
      <c r="W146" s="100">
        <f t="shared" si="45"/>
        <v>3.6817766132356405E-3</v>
      </c>
      <c r="X146" s="100">
        <f t="shared" si="46"/>
        <v>5.835002529979115E-2</v>
      </c>
      <c r="Y146" s="100">
        <f t="shared" si="47"/>
        <v>0.11310363997844211</v>
      </c>
      <c r="Z146" s="100">
        <f t="shared" si="48"/>
        <v>0.16775318288159441</v>
      </c>
      <c r="AA146" s="101">
        <v>4.0000000000000002E-4</v>
      </c>
      <c r="AB146" s="100">
        <f t="shared" si="40"/>
        <v>4.0000000000000002E-4</v>
      </c>
      <c r="AC146" s="100">
        <f t="shared" si="49"/>
        <v>1.6494699134248694E-2</v>
      </c>
      <c r="AD146" s="100">
        <f t="shared" si="50"/>
        <v>3.4288508362845666E-2</v>
      </c>
      <c r="AE146" s="100">
        <f t="shared" si="51"/>
        <v>6.9947187005570718E-2</v>
      </c>
      <c r="AF146" s="100">
        <f t="shared" si="52"/>
        <v>0.10550958161089463</v>
      </c>
      <c r="AG146" s="100">
        <f t="shared" si="53"/>
        <v>0.14109586231370513</v>
      </c>
      <c r="AH146" s="100">
        <f t="shared" si="54"/>
        <v>9.1663987374212094E-2</v>
      </c>
      <c r="AI146" s="100">
        <f t="shared" si="41"/>
        <v>4.609019256538887E-2</v>
      </c>
      <c r="AJ146" s="187"/>
    </row>
    <row r="147" spans="1:36" x14ac:dyDescent="0.3">
      <c r="A147" s="106">
        <v>41214</v>
      </c>
      <c r="B147" s="100">
        <v>2.269779813219119E-2</v>
      </c>
      <c r="C147" s="100">
        <v>5.4267986669971943E-2</v>
      </c>
      <c r="D147" s="100">
        <v>2.8753919581167801E-2</v>
      </c>
      <c r="E147" s="100">
        <v>4.3478190245532455E-2</v>
      </c>
      <c r="F147" s="100">
        <v>-5.5454412113629906E-2</v>
      </c>
      <c r="G147" s="100">
        <v>2.8466042829557333E-2</v>
      </c>
      <c r="H147" s="100">
        <v>6.1870316476050999E-2</v>
      </c>
      <c r="I147" s="100">
        <v>-5.3191902043950759E-2</v>
      </c>
      <c r="J147" s="100">
        <v>6.7577106234319617E-2</v>
      </c>
      <c r="K147" s="100">
        <v>7.5757610979590981E-2</v>
      </c>
      <c r="L147" s="100">
        <v>2.742226569908017E-2</v>
      </c>
      <c r="M147" s="100">
        <f t="shared" si="55"/>
        <v>4.8410637569476535E-2</v>
      </c>
      <c r="N147" s="100">
        <f t="shared" si="33"/>
        <v>5.5724782802315277E-2</v>
      </c>
      <c r="O147" s="100">
        <f t="shared" si="34"/>
        <v>6.0639187195440009E-2</v>
      </c>
      <c r="P147" s="100">
        <f t="shared" si="35"/>
        <v>6.1436046048331673E-2</v>
      </c>
      <c r="Q147" s="100">
        <f t="shared" si="36"/>
        <v>5.7406944468676127E-2</v>
      </c>
      <c r="R147" s="100">
        <f t="shared" si="37"/>
        <v>4.9324433849870494E-2</v>
      </c>
      <c r="S147" s="100">
        <f t="shared" si="38"/>
        <v>-4.1035617712324397E-2</v>
      </c>
      <c r="T147" s="100">
        <f t="shared" si="39"/>
        <v>-5.3191911484708997E-2</v>
      </c>
      <c r="U147" s="100">
        <f t="shared" si="43"/>
        <v>4.917744697355924E-2</v>
      </c>
      <c r="V147" s="100">
        <f t="shared" si="44"/>
        <v>4.6521173573140367E-2</v>
      </c>
      <c r="W147" s="100">
        <f t="shared" si="45"/>
        <v>4.9367022356679398E-2</v>
      </c>
      <c r="X147" s="100">
        <f t="shared" si="46"/>
        <v>5.5063602034883564E-2</v>
      </c>
      <c r="Y147" s="100">
        <f t="shared" si="47"/>
        <v>6.0746044459149148E-2</v>
      </c>
      <c r="Z147" s="100">
        <f t="shared" si="48"/>
        <v>6.6458355927831475E-2</v>
      </c>
      <c r="AA147" s="101">
        <v>4.0000000000000002E-4</v>
      </c>
      <c r="AB147" s="100">
        <f t="shared" si="40"/>
        <v>4.0000000000000002E-4</v>
      </c>
      <c r="AC147" s="100">
        <f t="shared" si="49"/>
        <v>1.0661747775375797E-2</v>
      </c>
      <c r="AD147" s="100">
        <f t="shared" si="50"/>
        <v>2.2019650181778008E-2</v>
      </c>
      <c r="AE147" s="100">
        <f t="shared" si="51"/>
        <v>4.48465220739327E-2</v>
      </c>
      <c r="AF147" s="100">
        <f t="shared" si="52"/>
        <v>6.7588087954584375E-2</v>
      </c>
      <c r="AG147" s="100">
        <f t="shared" si="53"/>
        <v>9.0337024630073634E-2</v>
      </c>
      <c r="AH147" s="100">
        <f t="shared" si="54"/>
        <v>5.8529228423168794E-2</v>
      </c>
      <c r="AI147" s="100">
        <f t="shared" si="41"/>
        <v>2.8718406633092865E-2</v>
      </c>
      <c r="AJ147" s="187"/>
    </row>
    <row r="148" spans="1:36" x14ac:dyDescent="0.3">
      <c r="A148" s="106">
        <v>41244</v>
      </c>
      <c r="B148" s="100">
        <v>3.657005528710934E-2</v>
      </c>
      <c r="C148" s="100">
        <v>8.7941076138468938E-2</v>
      </c>
      <c r="D148" s="100">
        <v>-4.2886382221447115E-3</v>
      </c>
      <c r="E148" s="100">
        <v>4.0100315573939734E-2</v>
      </c>
      <c r="F148" s="100">
        <v>0.13943619830958054</v>
      </c>
      <c r="G148" s="100">
        <v>2.3167521921804504E-2</v>
      </c>
      <c r="H148" s="100">
        <v>5.2708691971213384E-3</v>
      </c>
      <c r="I148" s="100">
        <v>6.4606472383137506E-2</v>
      </c>
      <c r="J148" s="100">
        <v>2.3838439935494241E-2</v>
      </c>
      <c r="K148" s="100">
        <v>3.7442404261231577E-2</v>
      </c>
      <c r="L148" s="100">
        <v>4.5408471478574311E-2</v>
      </c>
      <c r="M148" s="100">
        <f t="shared" si="55"/>
        <v>1.8571702846245337E-2</v>
      </c>
      <c r="N148" s="100">
        <f t="shared" si="33"/>
        <v>1.7818215344025796E-2</v>
      </c>
      <c r="O148" s="100">
        <f t="shared" si="34"/>
        <v>1.9357210720183538E-2</v>
      </c>
      <c r="P148" s="100">
        <f t="shared" si="35"/>
        <v>2.7332253235094941E-2</v>
      </c>
      <c r="Q148" s="100">
        <f t="shared" si="36"/>
        <v>3.9668498999062857E-2</v>
      </c>
      <c r="R148" s="100">
        <f t="shared" si="37"/>
        <v>4.784980247597824E-2</v>
      </c>
      <c r="S148" s="100">
        <f t="shared" si="38"/>
        <v>6.2045663634657473E-2</v>
      </c>
      <c r="T148" s="100">
        <f t="shared" si="39"/>
        <v>6.4606467350780614E-2</v>
      </c>
      <c r="U148" s="100">
        <f t="shared" si="43"/>
        <v>1.0979454287203051E-2</v>
      </c>
      <c r="V148" s="100">
        <f t="shared" si="44"/>
        <v>1.017766003109E-2</v>
      </c>
      <c r="W148" s="100">
        <f t="shared" si="45"/>
        <v>1.1037527298190037E-2</v>
      </c>
      <c r="X148" s="100">
        <f t="shared" si="46"/>
        <v>1.2754790637900736E-2</v>
      </c>
      <c r="Y148" s="100">
        <f t="shared" si="47"/>
        <v>1.4496506532876482E-2</v>
      </c>
      <c r="Z148" s="100">
        <f t="shared" si="48"/>
        <v>1.6182018133271782E-2</v>
      </c>
      <c r="AA148" s="101">
        <v>4.0000000000000002E-4</v>
      </c>
      <c r="AB148" s="100">
        <f t="shared" si="40"/>
        <v>4.0000000000000002E-4</v>
      </c>
      <c r="AC148" s="100">
        <f t="shared" si="49"/>
        <v>2.774219772931125E-3</v>
      </c>
      <c r="AD148" s="100">
        <f t="shared" si="50"/>
        <v>5.3988234809406333E-3</v>
      </c>
      <c r="AE148" s="100">
        <f t="shared" si="51"/>
        <v>1.0617854792181762E-2</v>
      </c>
      <c r="AF148" s="100">
        <f t="shared" si="52"/>
        <v>1.5846902905229734E-2</v>
      </c>
      <c r="AG148" s="100">
        <f t="shared" si="53"/>
        <v>2.1085439312221069E-2</v>
      </c>
      <c r="AH148" s="100">
        <f t="shared" si="54"/>
        <v>1.3801255871608298E-2</v>
      </c>
      <c r="AI148" s="100">
        <f t="shared" si="41"/>
        <v>6.7729261321943313E-3</v>
      </c>
      <c r="AJ148" s="187"/>
    </row>
    <row r="149" spans="1:36" x14ac:dyDescent="0.3">
      <c r="A149" s="106">
        <v>41275</v>
      </c>
      <c r="B149" s="100">
        <v>-1.654500832512815E-2</v>
      </c>
      <c r="C149" s="100">
        <v>3.7632851275763657E-2</v>
      </c>
      <c r="D149" s="100">
        <v>1.6634383280360633E-2</v>
      </c>
      <c r="E149" s="100">
        <v>4.1867343178272093E-2</v>
      </c>
      <c r="F149" s="100">
        <v>0.17305074555074557</v>
      </c>
      <c r="G149" s="100">
        <v>2.2743365764026597E-2</v>
      </c>
      <c r="H149" s="100">
        <v>4.2898014158766824E-2</v>
      </c>
      <c r="I149" s="100">
        <v>0.18733501145746972</v>
      </c>
      <c r="J149" s="100">
        <v>-1.2233561877365915E-2</v>
      </c>
      <c r="K149" s="100">
        <v>3.6065610546154417E-4</v>
      </c>
      <c r="L149" s="100">
        <v>4.937438005683726E-2</v>
      </c>
      <c r="M149" s="100">
        <f t="shared" si="55"/>
        <v>1.7753045454109603E-2</v>
      </c>
      <c r="N149" s="100">
        <f t="shared" si="33"/>
        <v>1.8193367489642766E-2</v>
      </c>
      <c r="O149" s="100">
        <f t="shared" si="34"/>
        <v>1.9507586720340721E-2</v>
      </c>
      <c r="P149" s="100">
        <f t="shared" si="35"/>
        <v>2.3230904901171162E-2</v>
      </c>
      <c r="Q149" s="100">
        <f t="shared" si="36"/>
        <v>2.9946262227522891E-2</v>
      </c>
      <c r="R149" s="100">
        <f t="shared" si="37"/>
        <v>3.7545101341354366E-2</v>
      </c>
      <c r="S149" s="100">
        <f t="shared" si="38"/>
        <v>0.16970863134734968</v>
      </c>
      <c r="T149" s="100">
        <f t="shared" si="39"/>
        <v>0.18733502743266323</v>
      </c>
      <c r="U149" s="100">
        <f t="shared" ref="U149:U180" si="56">SUMPRODUCT($L$3:$U$3,$B149:$K149)</f>
        <v>8.589410236347338E-3</v>
      </c>
      <c r="V149" s="100">
        <f t="shared" ref="V149:V180" si="57">SUMPRODUCT($L$8:$U$8,$B149:$K149)</f>
        <v>-7.0294721729912153E-3</v>
      </c>
      <c r="W149" s="100">
        <f t="shared" ref="W149:W180" si="58">SUMPRODUCT($L$14:$U$14,$B149:$K149)</f>
        <v>9.7285345832608099E-3</v>
      </c>
      <c r="X149" s="100">
        <f t="shared" ref="X149:X180" si="59">SUMPRODUCT($L$20:$U$20,$B149:$K149)</f>
        <v>4.3229894411189587E-2</v>
      </c>
      <c r="Y149" s="100">
        <f t="shared" ref="Y149:Y180" si="60">SUMPRODUCT($L$25:$U$25,$B149:$K149)</f>
        <v>7.6665429337879842E-2</v>
      </c>
      <c r="Z149" s="100">
        <f t="shared" ref="Z149:Z180" si="61">SUMPRODUCT($L$30:$U$30,$B149:$K149)</f>
        <v>0.11027651424995931</v>
      </c>
      <c r="AA149" s="101">
        <v>4.0000000000000002E-4</v>
      </c>
      <c r="AB149" s="100">
        <f t="shared" si="40"/>
        <v>4.0000000000000002E-4</v>
      </c>
      <c r="AC149" s="100">
        <f t="shared" ref="AC149:AC180" si="62">SUMPRODUCT($W$8:$AF$8,$B149:$K149)+($AG$8*$AA149)</f>
        <v>1.1545228955846013E-2</v>
      </c>
      <c r="AD149" s="100">
        <f t="shared" ref="AD149:AD180" si="63">SUMPRODUCT($W$14:$AF$14,$B149:$K149)+($AG$14*$AA149)</f>
        <v>2.388454023205492E-2</v>
      </c>
      <c r="AE149" s="100">
        <f t="shared" ref="AE149:AE180" si="64">SUMPRODUCT($W$20:$AF$20,$B149:$K149)+($AG$20*$AA149)</f>
        <v>4.8465172816691396E-2</v>
      </c>
      <c r="AF149" s="100">
        <f t="shared" ref="AF149:AF180" si="65">SUMPRODUCT($W$25:$AF$25,$B149:$K149)+($AG$25*$AA149)</f>
        <v>7.3120219566352507E-2</v>
      </c>
      <c r="AG149" s="100">
        <f t="shared" ref="AG149:AG180" si="66">SUMPRODUCT($W$30:$AF$30,$B149:$K149)+($AG$30*$AA149)</f>
        <v>9.7784998445161628E-2</v>
      </c>
      <c r="AH149" s="100">
        <f t="shared" ref="AH149:AH180" si="67">SUMPRODUCT($W$36:$AF$36,$B149:$K149)+($AG$36*$AA149)</f>
        <v>6.361737278730549E-2</v>
      </c>
      <c r="AI149" s="100">
        <f t="shared" si="41"/>
        <v>3.1877540719658627E-2</v>
      </c>
      <c r="AJ149" s="187"/>
    </row>
    <row r="150" spans="1:36" x14ac:dyDescent="0.3">
      <c r="A150" s="106">
        <v>41306</v>
      </c>
      <c r="B150" s="100">
        <v>2.2746681048032825E-2</v>
      </c>
      <c r="C150" s="100">
        <v>6.5073080527151592E-2</v>
      </c>
      <c r="D150" s="100">
        <v>1.9722669454775573E-2</v>
      </c>
      <c r="E150" s="100">
        <v>-6.3602000267190808E-3</v>
      </c>
      <c r="F150" s="100">
        <v>0.1322065711336339</v>
      </c>
      <c r="G150" s="100">
        <v>4.2123924836539497E-2</v>
      </c>
      <c r="H150" s="100">
        <v>4.7074860428470151E-2</v>
      </c>
      <c r="I150" s="100">
        <v>-8.6666333380396338E-2</v>
      </c>
      <c r="J150" s="100">
        <v>5.2736728817953708E-2</v>
      </c>
      <c r="K150" s="100">
        <v>-5.0054239651047147E-2</v>
      </c>
      <c r="L150" s="100">
        <v>2.3860374318839472E-2</v>
      </c>
      <c r="M150" s="100">
        <f t="shared" ref="M150:M181" si="68">SUMPRODUCT($A$3:$J$3,$B150:$K150)</f>
        <v>4.4356440789512258E-2</v>
      </c>
      <c r="N150" s="100">
        <f t="shared" ref="N150:N213" si="69">SUMPRODUCT($A$8:$J$8,$B150:$K150)</f>
        <v>3.6029269322981138E-2</v>
      </c>
      <c r="O150" s="100">
        <f t="shared" ref="O150:O213" si="70">SUMPRODUCT($A$14:$J$14,$B150:$K150)</f>
        <v>2.9276004240946604E-2</v>
      </c>
      <c r="P150" s="100">
        <f t="shared" ref="P150:P213" si="71">SUMPRODUCT($A$20:$J$20,$B150:$K150)</f>
        <v>1.5578023294856008E-2</v>
      </c>
      <c r="Q150" s="100">
        <f t="shared" ref="Q150:Q213" si="72">SUMPRODUCT($A$25:$J$25,$B150:$K150)</f>
        <v>-6.4790473395141372E-3</v>
      </c>
      <c r="R150" s="100">
        <f t="shared" ref="R150:R213" si="73">SUMPRODUCT($A$31:$J$31,$B150:$K150)</f>
        <v>-4.3272738547946513E-2</v>
      </c>
      <c r="S150" s="100">
        <f t="shared" ref="S150:S213" si="74">SUMPRODUCT($A$36:$J$36,$B150:$K150)</f>
        <v>-8.3214877855972078E-2</v>
      </c>
      <c r="T150" s="100">
        <f t="shared" ref="T150:T213" si="75">SUMPRODUCT($A$41:$J$41,$B150:$K150)</f>
        <v>-8.6666363298300159E-2</v>
      </c>
      <c r="U150" s="100">
        <f t="shared" si="56"/>
        <v>3.5210530889545746E-2</v>
      </c>
      <c r="V150" s="100">
        <f t="shared" si="57"/>
        <v>5.4509422675826605E-2</v>
      </c>
      <c r="W150" s="100">
        <f t="shared" si="58"/>
        <v>3.3641103879369583E-2</v>
      </c>
      <c r="X150" s="100">
        <f t="shared" si="59"/>
        <v>-8.0800426259966147E-3</v>
      </c>
      <c r="Y150" s="100">
        <f t="shared" si="60"/>
        <v>-4.9975133083060265E-2</v>
      </c>
      <c r="Z150" s="100">
        <f t="shared" si="61"/>
        <v>-9.1483527269654974E-2</v>
      </c>
      <c r="AA150" s="101">
        <v>4.0000000000000002E-4</v>
      </c>
      <c r="AB150" s="100">
        <f t="shared" ref="AB150:AB213" si="76">SUMPRODUCT($W$3:$AF$3,$B150:$K150)+($AG$3*$AA150)</f>
        <v>4.0000000000000002E-4</v>
      </c>
      <c r="AC150" s="100">
        <f t="shared" si="62"/>
        <v>-5.5763050093235282E-3</v>
      </c>
      <c r="AD150" s="100">
        <f t="shared" si="63"/>
        <v>-1.2179385675239631E-2</v>
      </c>
      <c r="AE150" s="100">
        <f t="shared" si="64"/>
        <v>-2.55170337371722E-2</v>
      </c>
      <c r="AF150" s="100">
        <f t="shared" si="65"/>
        <v>-3.8687348877595562E-2</v>
      </c>
      <c r="AG150" s="100">
        <f t="shared" si="66"/>
        <v>-5.1881377611231114E-2</v>
      </c>
      <c r="AH150" s="100">
        <f t="shared" si="67"/>
        <v>-3.3491785112738232E-2</v>
      </c>
      <c r="AI150" s="100">
        <f t="shared" ref="AI150:AI213" si="77">SUMPRODUCT($AA$65:$AJ$65,$B150:$K150)+($AS$36*$AA150)</f>
        <v>-1.7368073550977678E-2</v>
      </c>
      <c r="AJ150" s="187"/>
    </row>
    <row r="151" spans="1:36" x14ac:dyDescent="0.3">
      <c r="A151" s="106">
        <v>41334</v>
      </c>
      <c r="B151" s="100">
        <v>5.538809183487102E-2</v>
      </c>
      <c r="C151" s="100">
        <v>-7.051346631501941E-2</v>
      </c>
      <c r="D151" s="100">
        <v>0.15959866237117121</v>
      </c>
      <c r="E151" s="100">
        <v>4.5970427123984088E-2</v>
      </c>
      <c r="F151" s="100">
        <v>1.3271974617504654E-2</v>
      </c>
      <c r="G151" s="100">
        <v>2.0492474371194273E-2</v>
      </c>
      <c r="H151" s="100">
        <v>7.9877658040533581E-2</v>
      </c>
      <c r="I151" s="100">
        <v>9.7323191190146433E-3</v>
      </c>
      <c r="J151" s="100">
        <v>9.7406536281681319E-2</v>
      </c>
      <c r="K151" s="100">
        <v>1.516294580791837E-2</v>
      </c>
      <c r="L151" s="100">
        <v>4.2638762325285379E-2</v>
      </c>
      <c r="M151" s="100">
        <f t="shared" si="68"/>
        <v>6.0226059390059379E-2</v>
      </c>
      <c r="N151" s="100">
        <f t="shared" si="69"/>
        <v>6.4716265416136384E-2</v>
      </c>
      <c r="O151" s="100">
        <f t="shared" si="70"/>
        <v>6.8865319637800348E-2</v>
      </c>
      <c r="P151" s="100">
        <f t="shared" si="71"/>
        <v>5.695437494424041E-2</v>
      </c>
      <c r="Q151" s="100">
        <f t="shared" si="72"/>
        <v>3.2848799551604461E-2</v>
      </c>
      <c r="R151" s="100">
        <f t="shared" si="73"/>
        <v>1.4286296513521979E-2</v>
      </c>
      <c r="S151" s="100">
        <f t="shared" si="74"/>
        <v>1.0244269718270424E-2</v>
      </c>
      <c r="T151" s="100">
        <f t="shared" si="75"/>
        <v>9.7323151412382972E-3</v>
      </c>
      <c r="U151" s="100">
        <f t="shared" si="56"/>
        <v>7.6499420039665991E-2</v>
      </c>
      <c r="V151" s="100">
        <f t="shared" si="57"/>
        <v>6.0379241951788086E-2</v>
      </c>
      <c r="W151" s="100">
        <f t="shared" si="58"/>
        <v>7.7711482390856512E-2</v>
      </c>
      <c r="X151" s="100">
        <f t="shared" si="59"/>
        <v>0.11240351511712751</v>
      </c>
      <c r="Y151" s="100">
        <f t="shared" si="60"/>
        <v>0.14700228350984762</v>
      </c>
      <c r="Z151" s="100">
        <f t="shared" si="61"/>
        <v>0.18175024798831746</v>
      </c>
      <c r="AA151" s="101">
        <v>4.0000000000000002E-4</v>
      </c>
      <c r="AB151" s="100">
        <f t="shared" si="76"/>
        <v>4.0000000000000002E-4</v>
      </c>
      <c r="AC151" s="100">
        <f t="shared" si="62"/>
        <v>2.3903341576712603E-2</v>
      </c>
      <c r="AD151" s="100">
        <f t="shared" si="63"/>
        <v>4.9887424724396126E-2</v>
      </c>
      <c r="AE151" s="100">
        <f t="shared" si="64"/>
        <v>0.10170946490963226</v>
      </c>
      <c r="AF151" s="100">
        <f t="shared" si="65"/>
        <v>0.15373108454197645</v>
      </c>
      <c r="AG151" s="100">
        <f t="shared" si="66"/>
        <v>0.205695526228831</v>
      </c>
      <c r="AH151" s="100">
        <f t="shared" si="67"/>
        <v>0.13347816398467294</v>
      </c>
      <c r="AI151" s="100">
        <f t="shared" si="77"/>
        <v>6.6022977367422381E-2</v>
      </c>
      <c r="AJ151" s="187"/>
    </row>
    <row r="152" spans="1:36" x14ac:dyDescent="0.3">
      <c r="A152" s="106">
        <v>41365</v>
      </c>
      <c r="B152" s="100">
        <v>-5.6289334978677642E-2</v>
      </c>
      <c r="C152" s="100">
        <v>-1.0130896108918543E-2</v>
      </c>
      <c r="D152" s="100">
        <v>-2.026171823599213E-2</v>
      </c>
      <c r="E152" s="100">
        <v>2.5035133499166375E-3</v>
      </c>
      <c r="F152" s="100">
        <v>1.0201497946824416E-2</v>
      </c>
      <c r="G152" s="100">
        <v>6.8717746401851201E-2</v>
      </c>
      <c r="H152" s="100">
        <v>9.4583684769857665E-2</v>
      </c>
      <c r="I152" s="100">
        <v>9.4458033147433562E-2</v>
      </c>
      <c r="J152" s="100">
        <v>-1.5100809501648313E-2</v>
      </c>
      <c r="K152" s="100">
        <v>-1.7923837499432046E-2</v>
      </c>
      <c r="L152" s="100">
        <v>1.5075787929121483E-2</v>
      </c>
      <c r="M152" s="100">
        <f t="shared" si="68"/>
        <v>4.7830008221421798E-2</v>
      </c>
      <c r="N152" s="100">
        <f t="shared" si="69"/>
        <v>4.4310003148476274E-2</v>
      </c>
      <c r="O152" s="100">
        <f t="shared" si="70"/>
        <v>3.6746120450614317E-2</v>
      </c>
      <c r="P152" s="100">
        <f t="shared" si="71"/>
        <v>2.6215856002542528E-2</v>
      </c>
      <c r="Q152" s="100">
        <f t="shared" si="72"/>
        <v>1.3713824159973069E-2</v>
      </c>
      <c r="R152" s="100">
        <f t="shared" si="73"/>
        <v>-4.9877957563008134E-4</v>
      </c>
      <c r="S152" s="100">
        <f t="shared" si="74"/>
        <v>8.3863617317487482E-2</v>
      </c>
      <c r="T152" s="100">
        <f t="shared" si="75"/>
        <v>9.4458050768539095E-2</v>
      </c>
      <c r="U152" s="100">
        <f t="shared" si="56"/>
        <v>4.1726730550835159E-2</v>
      </c>
      <c r="V152" s="100">
        <f t="shared" si="57"/>
        <v>4.2478788728855639E-2</v>
      </c>
      <c r="W152" s="100">
        <f t="shared" si="58"/>
        <v>4.1588007509978819E-2</v>
      </c>
      <c r="X152" s="100">
        <f t="shared" si="59"/>
        <v>3.9791121736309935E-2</v>
      </c>
      <c r="Y152" s="100">
        <f t="shared" si="60"/>
        <v>3.7854465603804427E-2</v>
      </c>
      <c r="Z152" s="100">
        <f t="shared" si="61"/>
        <v>3.6297898822087629E-2</v>
      </c>
      <c r="AA152" s="101">
        <v>4.0000000000000002E-4</v>
      </c>
      <c r="AB152" s="100">
        <f t="shared" si="76"/>
        <v>4.0000000000000002E-4</v>
      </c>
      <c r="AC152" s="100">
        <f t="shared" si="62"/>
        <v>7.1390701665090314E-3</v>
      </c>
      <c r="AD152" s="100">
        <f t="shared" si="63"/>
        <v>1.4605392442453262E-2</v>
      </c>
      <c r="AE152" s="100">
        <f t="shared" si="64"/>
        <v>2.9510504028481453E-2</v>
      </c>
      <c r="AF152" s="100">
        <f t="shared" si="65"/>
        <v>4.4515253839029545E-2</v>
      </c>
      <c r="AG152" s="100">
        <f t="shared" si="66"/>
        <v>5.9565811041085617E-2</v>
      </c>
      <c r="AH152" s="100">
        <f t="shared" si="67"/>
        <v>3.8706917897376E-2</v>
      </c>
      <c r="AI152" s="100">
        <f t="shared" si="77"/>
        <v>1.8862879378092411E-2</v>
      </c>
      <c r="AJ152" s="187"/>
    </row>
    <row r="153" spans="1:36" x14ac:dyDescent="0.3">
      <c r="A153" s="106">
        <v>41395</v>
      </c>
      <c r="B153" s="100">
        <v>2.9129741146816216E-2</v>
      </c>
      <c r="C153" s="100">
        <v>0.2399617302428016</v>
      </c>
      <c r="D153" s="100">
        <v>6.0403200261548814E-2</v>
      </c>
      <c r="E153" s="100">
        <v>8.5460402567430024E-2</v>
      </c>
      <c r="F153" s="100">
        <v>0.10834053359424796</v>
      </c>
      <c r="G153" s="100">
        <v>-2.1892681383281629E-2</v>
      </c>
      <c r="H153" s="100">
        <v>-3.729683403840682E-2</v>
      </c>
      <c r="I153" s="100">
        <v>0.3485247220433616</v>
      </c>
      <c r="J153" s="100">
        <v>-3.6283911285021056E-3</v>
      </c>
      <c r="K153" s="100">
        <v>5.4558259863855312E-2</v>
      </c>
      <c r="L153" s="100">
        <v>8.6356068316987111E-2</v>
      </c>
      <c r="M153" s="100">
        <f t="shared" si="68"/>
        <v>-1.8061483970458803E-2</v>
      </c>
      <c r="N153" s="100">
        <f t="shared" si="69"/>
        <v>-1.2150070934944721E-2</v>
      </c>
      <c r="O153" s="100">
        <f t="shared" si="70"/>
        <v>-3.8310375952572678E-3</v>
      </c>
      <c r="P153" s="100">
        <f t="shared" si="71"/>
        <v>1.2487586357298686E-2</v>
      </c>
      <c r="Q153" s="100">
        <f t="shared" si="72"/>
        <v>4.0495967635031362E-2</v>
      </c>
      <c r="R153" s="100">
        <f t="shared" si="73"/>
        <v>9.8850598401417536E-2</v>
      </c>
      <c r="S153" s="100">
        <f t="shared" si="74"/>
        <v>0.32081204519544476</v>
      </c>
      <c r="T153" s="100">
        <f t="shared" si="75"/>
        <v>0.3485247723682125</v>
      </c>
      <c r="U153" s="100">
        <f t="shared" si="56"/>
        <v>-4.7059517937343559E-2</v>
      </c>
      <c r="V153" s="100">
        <f t="shared" si="57"/>
        <v>-5.5671831381166471E-2</v>
      </c>
      <c r="W153" s="100">
        <f t="shared" si="58"/>
        <v>-4.6391949819894793E-2</v>
      </c>
      <c r="X153" s="100">
        <f t="shared" si="59"/>
        <v>-2.7859585708730396E-2</v>
      </c>
      <c r="Y153" s="100">
        <f t="shared" si="60"/>
        <v>-9.263342039409983E-3</v>
      </c>
      <c r="Z153" s="100">
        <f t="shared" si="61"/>
        <v>9.1826481227504295E-3</v>
      </c>
      <c r="AA153" s="101">
        <v>4.0000000000000002E-4</v>
      </c>
      <c r="AB153" s="100">
        <f t="shared" si="76"/>
        <v>4.0000000000000002E-4</v>
      </c>
      <c r="AC153" s="100">
        <f t="shared" si="62"/>
        <v>-2.608841692127435E-3</v>
      </c>
      <c r="AD153" s="100">
        <f t="shared" si="63"/>
        <v>-5.8807462075640519E-3</v>
      </c>
      <c r="AE153" s="100">
        <f t="shared" si="64"/>
        <v>-1.2458874155897278E-2</v>
      </c>
      <c r="AF153" s="100">
        <f t="shared" si="65"/>
        <v>-1.9199815845778748E-2</v>
      </c>
      <c r="AG153" s="100">
        <f t="shared" si="66"/>
        <v>-2.593091076767487E-2</v>
      </c>
      <c r="AH153" s="100">
        <f t="shared" si="67"/>
        <v>-1.6577159672819176E-2</v>
      </c>
      <c r="AI153" s="100">
        <f t="shared" si="77"/>
        <v>-7.6408294282203186E-3</v>
      </c>
      <c r="AJ153" s="187"/>
    </row>
    <row r="154" spans="1:36" x14ac:dyDescent="0.3">
      <c r="A154" s="106">
        <v>41426</v>
      </c>
      <c r="B154" s="100">
        <v>-4.8523459818436546E-2</v>
      </c>
      <c r="C154" s="100">
        <v>-5.919859489357459E-2</v>
      </c>
      <c r="D154" s="100">
        <v>4.7205350608876817E-3</v>
      </c>
      <c r="E154" s="100">
        <v>1.1469987432811905E-2</v>
      </c>
      <c r="F154" s="100">
        <v>-6.3452563299694897E-2</v>
      </c>
      <c r="G154" s="100">
        <v>4.2266449886551365E-2</v>
      </c>
      <c r="H154" s="100">
        <v>-1.4792264755702085E-2</v>
      </c>
      <c r="I154" s="100">
        <v>-0.12326538915301384</v>
      </c>
      <c r="J154" s="100">
        <v>-2.9999666704798381E-2</v>
      </c>
      <c r="K154" s="100">
        <v>-8.8912996272575998E-2</v>
      </c>
      <c r="L154" s="100">
        <v>-3.6968796251754539E-2</v>
      </c>
      <c r="M154" s="100">
        <f t="shared" si="68"/>
        <v>1.515678121178646E-3</v>
      </c>
      <c r="N154" s="100">
        <f t="shared" si="69"/>
        <v>-1.2170739914941869E-2</v>
      </c>
      <c r="O154" s="100">
        <f t="shared" si="70"/>
        <v>-2.8763619517247097E-2</v>
      </c>
      <c r="P154" s="100">
        <f t="shared" si="71"/>
        <v>-4.7371453812944955E-2</v>
      </c>
      <c r="Q154" s="100">
        <f t="shared" si="72"/>
        <v>-6.7406191084057002E-2</v>
      </c>
      <c r="R154" s="100">
        <f t="shared" si="73"/>
        <v>-9.2022869459598117E-2</v>
      </c>
      <c r="S154" s="100">
        <f t="shared" si="74"/>
        <v>-0.12002694907551517</v>
      </c>
      <c r="T154" s="100">
        <f t="shared" si="75"/>
        <v>-0.12326540860783412</v>
      </c>
      <c r="U154" s="100">
        <f t="shared" si="56"/>
        <v>5.1247970584102076E-4</v>
      </c>
      <c r="V154" s="100">
        <f t="shared" si="57"/>
        <v>2.4238826504894777E-2</v>
      </c>
      <c r="W154" s="100">
        <f t="shared" si="58"/>
        <v>-1.3058072507869112E-3</v>
      </c>
      <c r="X154" s="100">
        <f t="shared" si="59"/>
        <v>-5.2416241807490022E-2</v>
      </c>
      <c r="Y154" s="100">
        <f t="shared" si="60"/>
        <v>-0.10350602587280835</v>
      </c>
      <c r="Z154" s="100">
        <f t="shared" si="61"/>
        <v>-0.15464099058796932</v>
      </c>
      <c r="AA154" s="101">
        <v>4.0000000000000002E-4</v>
      </c>
      <c r="AB154" s="100">
        <f t="shared" si="76"/>
        <v>4.0000000000000002E-4</v>
      </c>
      <c r="AC154" s="100">
        <f t="shared" si="62"/>
        <v>-1.4409760315570329E-2</v>
      </c>
      <c r="AD154" s="100">
        <f t="shared" si="63"/>
        <v>-3.0816053787738679E-2</v>
      </c>
      <c r="AE154" s="100">
        <f t="shared" si="64"/>
        <v>-6.362636822376122E-2</v>
      </c>
      <c r="AF154" s="100">
        <f t="shared" si="65"/>
        <v>-9.6411686007237873E-2</v>
      </c>
      <c r="AG154" s="100">
        <f t="shared" si="66"/>
        <v>-0.12917079497794348</v>
      </c>
      <c r="AH154" s="100">
        <f t="shared" si="67"/>
        <v>-8.351644921306095E-2</v>
      </c>
      <c r="AI154" s="100">
        <f t="shared" si="77"/>
        <v>-4.2021851259906054E-2</v>
      </c>
      <c r="AJ154" s="187"/>
    </row>
    <row r="155" spans="1:36" x14ac:dyDescent="0.3">
      <c r="A155" s="106">
        <v>41456</v>
      </c>
      <c r="B155" s="100">
        <v>9.3891015966048277E-2</v>
      </c>
      <c r="C155" s="100">
        <v>0.12337330866113326</v>
      </c>
      <c r="D155" s="100">
        <v>7.9381790623283786E-3</v>
      </c>
      <c r="E155" s="100">
        <v>0.10343011950072296</v>
      </c>
      <c r="F155" s="100">
        <v>9.3023174564319258E-2</v>
      </c>
      <c r="G155" s="100">
        <v>3.0176872690727743E-2</v>
      </c>
      <c r="H155" s="100">
        <v>-2.3762705785773E-3</v>
      </c>
      <c r="I155" s="100">
        <v>0.11545622035803761</v>
      </c>
      <c r="J155" s="100">
        <v>2.8872059416457367E-2</v>
      </c>
      <c r="K155" s="100">
        <v>9.7590017099153673E-2</v>
      </c>
      <c r="L155" s="100">
        <v>6.9137469674035126E-2</v>
      </c>
      <c r="M155" s="100">
        <f t="shared" si="68"/>
        <v>2.3562734745312324E-2</v>
      </c>
      <c r="N155" s="100">
        <f t="shared" si="69"/>
        <v>2.5021624564524142E-2</v>
      </c>
      <c r="O155" s="100">
        <f t="shared" si="70"/>
        <v>2.965316318725713E-2</v>
      </c>
      <c r="P155" s="100">
        <f t="shared" si="71"/>
        <v>4.5731763186099408E-2</v>
      </c>
      <c r="Q155" s="100">
        <f t="shared" si="72"/>
        <v>7.1363136793430038E-2</v>
      </c>
      <c r="R155" s="100">
        <f t="shared" si="73"/>
        <v>9.977198786815078E-2</v>
      </c>
      <c r="S155" s="100">
        <f t="shared" si="74"/>
        <v>0.11377194590076646</v>
      </c>
      <c r="T155" s="100">
        <f t="shared" si="75"/>
        <v>0.11545622380395232</v>
      </c>
      <c r="U155" s="100">
        <f t="shared" si="56"/>
        <v>1.8004634501175058E-2</v>
      </c>
      <c r="V155" s="100">
        <f t="shared" si="57"/>
        <v>1.6285605313420524E-2</v>
      </c>
      <c r="W155" s="100">
        <f t="shared" si="58"/>
        <v>1.8183710984902728E-2</v>
      </c>
      <c r="X155" s="100">
        <f t="shared" si="59"/>
        <v>2.1969807293595746E-2</v>
      </c>
      <c r="Y155" s="100">
        <f t="shared" si="60"/>
        <v>2.5908937363838834E-2</v>
      </c>
      <c r="Z155" s="100">
        <f t="shared" si="61"/>
        <v>2.9499345916971648E-2</v>
      </c>
      <c r="AA155" s="101">
        <v>4.0000000000000002E-4</v>
      </c>
      <c r="AB155" s="100">
        <f t="shared" si="76"/>
        <v>4.0000000000000002E-4</v>
      </c>
      <c r="AC155" s="100">
        <f t="shared" si="62"/>
        <v>4.6301985562459524E-3</v>
      </c>
      <c r="AD155" s="100">
        <f t="shared" si="63"/>
        <v>9.3099606967048387E-3</v>
      </c>
      <c r="AE155" s="100">
        <f t="shared" si="64"/>
        <v>1.8677616226519367E-2</v>
      </c>
      <c r="AF155" s="100">
        <f t="shared" si="65"/>
        <v>2.7984157671146426E-2</v>
      </c>
      <c r="AG155" s="100">
        <f t="shared" si="66"/>
        <v>3.7316420325337232E-2</v>
      </c>
      <c r="AH155" s="100">
        <f t="shared" si="67"/>
        <v>2.4290150443375652E-2</v>
      </c>
      <c r="AI155" s="100">
        <f t="shared" si="77"/>
        <v>1.1938695748054298E-2</v>
      </c>
      <c r="AJ155" s="187"/>
    </row>
    <row r="156" spans="1:36" x14ac:dyDescent="0.3">
      <c r="A156" s="106">
        <v>41487</v>
      </c>
      <c r="B156" s="100">
        <v>-2.6971257875991844E-2</v>
      </c>
      <c r="C156" s="100">
        <v>-5.7451520665636477E-3</v>
      </c>
      <c r="D156" s="100">
        <v>-4.5345980143039706E-2</v>
      </c>
      <c r="E156" s="100">
        <v>3.7494289642200918E-2</v>
      </c>
      <c r="F156" s="100">
        <v>-2.8517408375065403E-2</v>
      </c>
      <c r="G156" s="100">
        <v>-5.1515091393438205E-2</v>
      </c>
      <c r="H156" s="100">
        <v>2.381930690397101E-3</v>
      </c>
      <c r="I156" s="100">
        <v>-4.6744381367456782E-2</v>
      </c>
      <c r="J156" s="100">
        <v>-2.8656364877472671E-2</v>
      </c>
      <c r="K156" s="100">
        <v>-3.0003373166955505E-2</v>
      </c>
      <c r="L156" s="100">
        <v>-2.2362278893338576E-2</v>
      </c>
      <c r="M156" s="100">
        <f t="shared" si="68"/>
        <v>-2.851418226715189E-2</v>
      </c>
      <c r="N156" s="100">
        <f t="shared" si="69"/>
        <v>-2.3860389780897894E-2</v>
      </c>
      <c r="O156" s="100">
        <f t="shared" si="70"/>
        <v>-1.8425459621499454E-2</v>
      </c>
      <c r="P156" s="100">
        <f t="shared" si="71"/>
        <v>-1.782619727301217E-2</v>
      </c>
      <c r="Q156" s="100">
        <f t="shared" si="72"/>
        <v>-2.227541555497025E-2</v>
      </c>
      <c r="R156" s="100">
        <f t="shared" si="73"/>
        <v>-3.2229725020212853E-2</v>
      </c>
      <c r="S156" s="100">
        <f t="shared" si="74"/>
        <v>-4.516618779642291E-2</v>
      </c>
      <c r="T156" s="100">
        <f t="shared" si="75"/>
        <v>-4.6744391614021198E-2</v>
      </c>
      <c r="U156" s="100">
        <f t="shared" si="56"/>
        <v>-3.338664423330593E-2</v>
      </c>
      <c r="V156" s="100">
        <f t="shared" si="57"/>
        <v>-4.0043741889079679E-2</v>
      </c>
      <c r="W156" s="100">
        <f t="shared" si="58"/>
        <v>-3.2952633107752032E-2</v>
      </c>
      <c r="X156" s="100">
        <f t="shared" si="59"/>
        <v>-1.8770183513994489E-2</v>
      </c>
      <c r="Y156" s="100">
        <f t="shared" si="60"/>
        <v>-4.6315664661669767E-3</v>
      </c>
      <c r="Z156" s="100">
        <f t="shared" si="61"/>
        <v>9.608405746994092E-3</v>
      </c>
      <c r="AA156" s="101">
        <v>4.0000000000000002E-4</v>
      </c>
      <c r="AB156" s="100">
        <f t="shared" si="76"/>
        <v>4.0000000000000002E-4</v>
      </c>
      <c r="AC156" s="100">
        <f t="shared" si="62"/>
        <v>-1.4854809045324862E-3</v>
      </c>
      <c r="AD156" s="100">
        <f t="shared" si="63"/>
        <v>-3.540378847587523E-3</v>
      </c>
      <c r="AE156" s="100">
        <f t="shared" si="64"/>
        <v>-7.5797289957790174E-3</v>
      </c>
      <c r="AF156" s="100">
        <f t="shared" si="65"/>
        <v>-1.1747414792663542E-2</v>
      </c>
      <c r="AG156" s="100">
        <f t="shared" si="66"/>
        <v>-1.5947315142540226E-2</v>
      </c>
      <c r="AH156" s="100">
        <f t="shared" si="67"/>
        <v>-1.0143859364402852E-2</v>
      </c>
      <c r="AI156" s="100">
        <f t="shared" si="77"/>
        <v>-4.6097807220865563E-3</v>
      </c>
      <c r="AJ156" s="188"/>
    </row>
    <row r="157" spans="1:36" x14ac:dyDescent="0.3">
      <c r="A157" s="106">
        <v>41518</v>
      </c>
      <c r="B157" s="100">
        <v>0.11199892922917566</v>
      </c>
      <c r="C157" s="100">
        <v>0.10978426721242888</v>
      </c>
      <c r="D157" s="100">
        <v>2.2500456971401811E-3</v>
      </c>
      <c r="E157" s="100">
        <v>0.1221406273864198</v>
      </c>
      <c r="F157" s="100">
        <v>8.0036921129209196E-2</v>
      </c>
      <c r="G157" s="100">
        <v>-1.2424662351140725E-2</v>
      </c>
      <c r="H157" s="100">
        <v>5.5446033517272354E-3</v>
      </c>
      <c r="I157" s="100">
        <v>3.1523506248633502E-2</v>
      </c>
      <c r="J157" s="100">
        <v>-2.6808764219597145E-2</v>
      </c>
      <c r="K157" s="100">
        <v>9.8453655168640547E-2</v>
      </c>
      <c r="L157" s="100">
        <v>5.2249912885263712E-2</v>
      </c>
      <c r="M157" s="100">
        <f t="shared" si="68"/>
        <v>-4.0763729797593674E-3</v>
      </c>
      <c r="N157" s="100">
        <f t="shared" si="69"/>
        <v>2.6834232826255869E-3</v>
      </c>
      <c r="O157" s="100">
        <f t="shared" si="70"/>
        <v>1.4899938156195169E-2</v>
      </c>
      <c r="P157" s="100">
        <f t="shared" si="71"/>
        <v>3.8246598969496656E-2</v>
      </c>
      <c r="Q157" s="100">
        <f t="shared" si="72"/>
        <v>6.965317016934372E-2</v>
      </c>
      <c r="R157" s="100">
        <f t="shared" si="73"/>
        <v>8.7967529999572747E-2</v>
      </c>
      <c r="S157" s="100">
        <f t="shared" si="74"/>
        <v>3.7833113313772482E-2</v>
      </c>
      <c r="T157" s="100">
        <f t="shared" si="75"/>
        <v>3.1523492335579911E-2</v>
      </c>
      <c r="U157" s="100">
        <f t="shared" si="56"/>
        <v>-8.160214983399347E-3</v>
      </c>
      <c r="V157" s="100">
        <f t="shared" si="57"/>
        <v>-1.5650481268109091E-2</v>
      </c>
      <c r="W157" s="100">
        <f t="shared" si="58"/>
        <v>-7.5735863697272143E-3</v>
      </c>
      <c r="X157" s="100">
        <f t="shared" si="59"/>
        <v>8.5516422117934004E-3</v>
      </c>
      <c r="Y157" s="100">
        <f t="shared" si="60"/>
        <v>2.4832175098732562E-2</v>
      </c>
      <c r="Z157" s="100">
        <f t="shared" si="61"/>
        <v>4.0819181916511432E-2</v>
      </c>
      <c r="AA157" s="101">
        <v>4.0000000000000002E-4</v>
      </c>
      <c r="AB157" s="100">
        <f t="shared" si="76"/>
        <v>4.0000000000000002E-4</v>
      </c>
      <c r="AC157" s="100">
        <f t="shared" si="62"/>
        <v>3.5639400238713353E-3</v>
      </c>
      <c r="AD157" s="100">
        <f t="shared" si="63"/>
        <v>7.098635618877483E-3</v>
      </c>
      <c r="AE157" s="100">
        <f t="shared" si="64"/>
        <v>1.4197028388275726E-2</v>
      </c>
      <c r="AF157" s="100">
        <f t="shared" si="65"/>
        <v>2.1146924008576255E-2</v>
      </c>
      <c r="AG157" s="100">
        <f t="shared" si="66"/>
        <v>2.8108053253588963E-2</v>
      </c>
      <c r="AH157" s="100">
        <f t="shared" si="67"/>
        <v>1.8407413535482552E-2</v>
      </c>
      <c r="AI157" s="100">
        <f t="shared" si="77"/>
        <v>9.3692803467729409E-3</v>
      </c>
      <c r="AJ157" s="187" t="s">
        <v>48</v>
      </c>
    </row>
    <row r="158" spans="1:36" x14ac:dyDescent="0.3">
      <c r="A158" s="106">
        <v>41548</v>
      </c>
      <c r="B158" s="100">
        <v>5.7489298422133142E-2</v>
      </c>
      <c r="C158" s="100">
        <v>4.8941352740552488E-2</v>
      </c>
      <c r="D158" s="100">
        <v>4.8640432285580362E-2</v>
      </c>
      <c r="E158" s="100">
        <v>1.6102740960346553E-2</v>
      </c>
      <c r="F158" s="100">
        <v>7.4636419633377027E-2</v>
      </c>
      <c r="G158" s="100">
        <v>-1.8332065988679005E-2</v>
      </c>
      <c r="H158" s="100">
        <v>-6.3015857613333108E-3</v>
      </c>
      <c r="I158" s="100">
        <v>-1.6977857432167402E-2</v>
      </c>
      <c r="J158" s="100">
        <v>-5.0313089886692116E-3</v>
      </c>
      <c r="K158" s="100">
        <v>-2.6099135664444977E-2</v>
      </c>
      <c r="L158" s="100">
        <v>1.7306829020669569E-2</v>
      </c>
      <c r="M158" s="100">
        <f t="shared" si="68"/>
        <v>-7.5104893501555968E-3</v>
      </c>
      <c r="N158" s="100">
        <f t="shared" si="69"/>
        <v>-9.694472918895778E-3</v>
      </c>
      <c r="O158" s="100">
        <f t="shared" si="70"/>
        <v>-7.7687007233929531E-3</v>
      </c>
      <c r="P158" s="100">
        <f t="shared" si="71"/>
        <v>-8.2638511967406802E-3</v>
      </c>
      <c r="Q158" s="100">
        <f t="shared" si="72"/>
        <v>-1.0756916821392869E-2</v>
      </c>
      <c r="R158" s="100">
        <f t="shared" si="73"/>
        <v>-1.8277326571814689E-2</v>
      </c>
      <c r="S158" s="100">
        <f t="shared" si="74"/>
        <v>-1.7837748587284267E-2</v>
      </c>
      <c r="T158" s="100">
        <f t="shared" si="75"/>
        <v>-1.6977869901654952E-2</v>
      </c>
      <c r="U158" s="100">
        <f t="shared" si="56"/>
        <v>-1.2092776134182826E-2</v>
      </c>
      <c r="V158" s="100">
        <f t="shared" si="57"/>
        <v>-5.0983799591768075E-3</v>
      </c>
      <c r="W158" s="100">
        <f t="shared" si="58"/>
        <v>-1.2658496847758332E-2</v>
      </c>
      <c r="X158" s="100">
        <f t="shared" si="59"/>
        <v>-2.7780286322172054E-2</v>
      </c>
      <c r="Y158" s="100">
        <f t="shared" si="60"/>
        <v>-4.2941540154814731E-2</v>
      </c>
      <c r="Z158" s="100">
        <f t="shared" si="61"/>
        <v>-5.8005832374276131E-2</v>
      </c>
      <c r="AA158" s="101">
        <v>4.0000000000000002E-4</v>
      </c>
      <c r="AB158" s="100">
        <f t="shared" si="76"/>
        <v>4.0000000000000002E-4</v>
      </c>
      <c r="AC158" s="100">
        <f t="shared" si="62"/>
        <v>-6.2039665806092941E-3</v>
      </c>
      <c r="AD158" s="100">
        <f t="shared" si="63"/>
        <v>-1.3482276601209851E-2</v>
      </c>
      <c r="AE158" s="100">
        <f t="shared" si="64"/>
        <v>-2.8168826199700257E-2</v>
      </c>
      <c r="AF158" s="100">
        <f t="shared" si="65"/>
        <v>-4.2792244538404287E-2</v>
      </c>
      <c r="AG158" s="100">
        <f t="shared" si="66"/>
        <v>-5.7449547012848004E-2</v>
      </c>
      <c r="AH158" s="100">
        <f t="shared" si="67"/>
        <v>-3.6982910386227572E-2</v>
      </c>
      <c r="AI158" s="100">
        <f t="shared" si="77"/>
        <v>-1.842440434775075E-2</v>
      </c>
      <c r="AJ158" s="187"/>
    </row>
    <row r="159" spans="1:36" x14ac:dyDescent="0.3">
      <c r="A159" s="106">
        <v>41579</v>
      </c>
      <c r="B159" s="100">
        <v>3.2066190021184111E-2</v>
      </c>
      <c r="C159" s="100">
        <v>9.2654737993432077E-3</v>
      </c>
      <c r="D159" s="100">
        <v>6.4700361651736468E-2</v>
      </c>
      <c r="E159" s="100">
        <v>4.4333011427606171E-2</v>
      </c>
      <c r="F159" s="100">
        <v>3.2602215099835727E-2</v>
      </c>
      <c r="G159" s="100">
        <v>-2.0871530330905542E-2</v>
      </c>
      <c r="H159" s="100">
        <v>-2.3781305410492573E-2</v>
      </c>
      <c r="I159" s="100">
        <v>8.6355417121215423E-3</v>
      </c>
      <c r="J159" s="100">
        <v>-2.3893998374742077E-2</v>
      </c>
      <c r="K159" s="100">
        <v>-2.1509178189921065E-2</v>
      </c>
      <c r="L159" s="100">
        <v>1.0154678140576598E-2</v>
      </c>
      <c r="M159" s="100">
        <f t="shared" si="68"/>
        <v>-1.9384818381589397E-2</v>
      </c>
      <c r="N159" s="100">
        <f t="shared" si="69"/>
        <v>-2.0553769185419075E-2</v>
      </c>
      <c r="O159" s="100">
        <f t="shared" si="70"/>
        <v>-1.9243846473097511E-2</v>
      </c>
      <c r="P159" s="100">
        <f t="shared" si="71"/>
        <v>-1.8338737087813813E-2</v>
      </c>
      <c r="Q159" s="100">
        <f t="shared" si="72"/>
        <v>-1.6385353564677026E-2</v>
      </c>
      <c r="R159" s="100">
        <f t="shared" si="73"/>
        <v>-1.3804476474406453E-2</v>
      </c>
      <c r="S159" s="100">
        <f t="shared" si="74"/>
        <v>5.7937408275009292E-3</v>
      </c>
      <c r="T159" s="100">
        <f t="shared" si="75"/>
        <v>8.6355357457072353E-3</v>
      </c>
      <c r="U159" s="100">
        <f t="shared" si="56"/>
        <v>-2.0589860031170755E-2</v>
      </c>
      <c r="V159" s="100">
        <f t="shared" si="57"/>
        <v>-2.0931416671882187E-2</v>
      </c>
      <c r="W159" s="100">
        <f t="shared" si="58"/>
        <v>-2.0556943308182887E-2</v>
      </c>
      <c r="X159" s="100">
        <f t="shared" si="59"/>
        <v>-1.9824386352733835E-2</v>
      </c>
      <c r="Y159" s="100">
        <f t="shared" si="60"/>
        <v>-1.9044888272811918E-2</v>
      </c>
      <c r="Z159" s="100">
        <f t="shared" si="61"/>
        <v>-1.8370843031713338E-2</v>
      </c>
      <c r="AA159" s="101">
        <v>4.0000000000000002E-4</v>
      </c>
      <c r="AB159" s="100">
        <f t="shared" si="76"/>
        <v>4.0000000000000002E-4</v>
      </c>
      <c r="AC159" s="100">
        <f t="shared" si="62"/>
        <v>-3.0956450725187195E-3</v>
      </c>
      <c r="AD159" s="100">
        <f t="shared" si="63"/>
        <v>-6.950322367230471E-3</v>
      </c>
      <c r="AE159" s="100">
        <f t="shared" si="64"/>
        <v>-1.4734932946170946E-2</v>
      </c>
      <c r="AF159" s="100">
        <f t="shared" si="65"/>
        <v>-2.2527014317739034E-2</v>
      </c>
      <c r="AG159" s="100">
        <f t="shared" si="66"/>
        <v>-3.0338508490619687E-2</v>
      </c>
      <c r="AH159" s="100">
        <f t="shared" si="67"/>
        <v>-1.9372849726998081E-2</v>
      </c>
      <c r="AI159" s="100">
        <f t="shared" si="77"/>
        <v>-9.4406140061228869E-3</v>
      </c>
      <c r="AJ159" s="187"/>
    </row>
    <row r="160" spans="1:36" x14ac:dyDescent="0.3">
      <c r="A160" s="106">
        <v>41609</v>
      </c>
      <c r="B160" s="100">
        <v>2.1502156252119795E-2</v>
      </c>
      <c r="C160" s="100">
        <v>3.1147508429818112E-2</v>
      </c>
      <c r="D160" s="100">
        <v>3.4852593726094741E-2</v>
      </c>
      <c r="E160" s="100">
        <v>1.8056101576849209E-2</v>
      </c>
      <c r="F160" s="100">
        <v>6.7929440391086532E-2</v>
      </c>
      <c r="G160" s="100">
        <v>-2.1690249627660765E-2</v>
      </c>
      <c r="H160" s="100">
        <v>3.6946844539611091E-2</v>
      </c>
      <c r="I160" s="100">
        <v>1.7979164285502655E-2</v>
      </c>
      <c r="J160" s="100">
        <v>9.0679121643843532E-4</v>
      </c>
      <c r="K160" s="100">
        <v>-3.6158846250837012E-2</v>
      </c>
      <c r="L160" s="100">
        <v>1.7147150453902277E-2</v>
      </c>
      <c r="M160" s="100">
        <f t="shared" si="68"/>
        <v>3.5766230507982381E-3</v>
      </c>
      <c r="N160" s="100">
        <f t="shared" si="69"/>
        <v>4.9636555233295186E-3</v>
      </c>
      <c r="O160" s="100">
        <f t="shared" si="70"/>
        <v>8.9202595546941776E-3</v>
      </c>
      <c r="P160" s="100">
        <f t="shared" si="71"/>
        <v>4.6630478819400436E-3</v>
      </c>
      <c r="Q160" s="100">
        <f t="shared" si="72"/>
        <v>-6.5029266276534943E-3</v>
      </c>
      <c r="R160" s="100">
        <f t="shared" si="73"/>
        <v>-2.1872117076582751E-2</v>
      </c>
      <c r="S160" s="100">
        <f t="shared" si="74"/>
        <v>1.2875475330038919E-2</v>
      </c>
      <c r="T160" s="100">
        <f t="shared" si="75"/>
        <v>1.7979159282781324E-2</v>
      </c>
      <c r="U160" s="100">
        <f t="shared" si="56"/>
        <v>-2.5757131013736745E-3</v>
      </c>
      <c r="V160" s="100">
        <f t="shared" si="57"/>
        <v>-4.8119264472942522E-3</v>
      </c>
      <c r="W160" s="100">
        <f t="shared" si="58"/>
        <v>-2.4965964592284983E-3</v>
      </c>
      <c r="X160" s="100">
        <f t="shared" si="59"/>
        <v>2.1395125148581905E-3</v>
      </c>
      <c r="Y160" s="100">
        <f t="shared" si="60"/>
        <v>6.6368925262393907E-3</v>
      </c>
      <c r="Z160" s="100">
        <f t="shared" si="61"/>
        <v>1.145965978147212E-2</v>
      </c>
      <c r="AA160" s="101">
        <v>4.0000000000000002E-4</v>
      </c>
      <c r="AB160" s="100">
        <f t="shared" si="76"/>
        <v>4.0000000000000002E-4</v>
      </c>
      <c r="AC160" s="100">
        <f t="shared" si="62"/>
        <v>1.1836880857001219E-3</v>
      </c>
      <c r="AD160" s="100">
        <f t="shared" si="63"/>
        <v>2.0904102951554947E-3</v>
      </c>
      <c r="AE160" s="100">
        <f t="shared" si="64"/>
        <v>3.7876049306537676E-3</v>
      </c>
      <c r="AF160" s="100">
        <f t="shared" si="65"/>
        <v>5.5544668944722646E-3</v>
      </c>
      <c r="AG160" s="100">
        <f t="shared" si="66"/>
        <v>7.2772838173078497E-3</v>
      </c>
      <c r="AH160" s="100">
        <f t="shared" si="67"/>
        <v>4.9498484443351691E-3</v>
      </c>
      <c r="AI160" s="100">
        <f t="shared" si="77"/>
        <v>2.5342015332400422E-3</v>
      </c>
      <c r="AJ160" s="187"/>
    </row>
    <row r="161" spans="1:36" x14ac:dyDescent="0.3">
      <c r="A161" s="106">
        <v>41640</v>
      </c>
      <c r="B161" s="100">
        <v>-5.3681113689848813E-2</v>
      </c>
      <c r="C161" s="100">
        <v>-1.2241659756272116E-2</v>
      </c>
      <c r="D161" s="100">
        <v>-0.10524623166675771</v>
      </c>
      <c r="E161" s="100">
        <v>-3.1320752146011002E-2</v>
      </c>
      <c r="F161" s="100">
        <v>-5.7337317749573659E-2</v>
      </c>
      <c r="G161" s="100">
        <v>-6.3360076849488106E-2</v>
      </c>
      <c r="H161" s="100">
        <v>-4.4635815866150494E-2</v>
      </c>
      <c r="I161" s="100">
        <v>0.24390272301375354</v>
      </c>
      <c r="J161" s="100">
        <v>-3.5584954295775476E-2</v>
      </c>
      <c r="K161" s="100">
        <v>-3.3938238258941589E-3</v>
      </c>
      <c r="L161" s="100">
        <v>-1.6289902283201804E-2</v>
      </c>
      <c r="M161" s="100">
        <f t="shared" si="68"/>
        <v>-5.0171213342702775E-2</v>
      </c>
      <c r="N161" s="100">
        <f t="shared" si="69"/>
        <v>-4.3993505560685417E-2</v>
      </c>
      <c r="O161" s="100">
        <f t="shared" si="70"/>
        <v>-3.7972711737640677E-2</v>
      </c>
      <c r="P161" s="100">
        <f t="shared" si="71"/>
        <v>-2.9409597767532703E-2</v>
      </c>
      <c r="Q161" s="100">
        <f t="shared" si="72"/>
        <v>-1.5741060478540313E-2</v>
      </c>
      <c r="R161" s="100">
        <f t="shared" si="73"/>
        <v>2.7411355638063066E-2</v>
      </c>
      <c r="S161" s="100">
        <f t="shared" si="74"/>
        <v>0.22058970718048532</v>
      </c>
      <c r="T161" s="100">
        <f t="shared" si="75"/>
        <v>0.24390278066010521</v>
      </c>
      <c r="U161" s="100">
        <f t="shared" si="56"/>
        <v>-5.5257675610780085E-2</v>
      </c>
      <c r="V161" s="100">
        <f t="shared" si="57"/>
        <v>-7.3869250754778057E-2</v>
      </c>
      <c r="W161" s="100">
        <f t="shared" si="58"/>
        <v>-5.3834183705780081E-2</v>
      </c>
      <c r="X161" s="100">
        <f t="shared" si="59"/>
        <v>-1.3741437568755007E-2</v>
      </c>
      <c r="Y161" s="100">
        <f t="shared" si="60"/>
        <v>2.6349417855199425E-2</v>
      </c>
      <c r="Z161" s="100">
        <f t="shared" si="61"/>
        <v>6.6408364643826892E-2</v>
      </c>
      <c r="AA161" s="101">
        <v>4.0000000000000002E-4</v>
      </c>
      <c r="AB161" s="100">
        <f t="shared" si="76"/>
        <v>4.0000000000000002E-4</v>
      </c>
      <c r="AC161" s="100">
        <f t="shared" si="62"/>
        <v>2.1976690059651526E-3</v>
      </c>
      <c r="AD161" s="100">
        <f t="shared" si="63"/>
        <v>4.2025143021501418E-3</v>
      </c>
      <c r="AE161" s="100">
        <f t="shared" si="64"/>
        <v>8.260716577960214E-3</v>
      </c>
      <c r="AF161" s="100">
        <f t="shared" si="65"/>
        <v>1.2247327265248643E-2</v>
      </c>
      <c r="AG161" s="100">
        <f t="shared" si="66"/>
        <v>1.6223191798547854E-2</v>
      </c>
      <c r="AH161" s="100">
        <f t="shared" si="67"/>
        <v>1.0639768170694515E-2</v>
      </c>
      <c r="AI161" s="100">
        <f t="shared" si="77"/>
        <v>6.1668955186222401E-3</v>
      </c>
      <c r="AJ161" s="187"/>
    </row>
    <row r="162" spans="1:36" x14ac:dyDescent="0.3">
      <c r="A162" s="106">
        <v>41671</v>
      </c>
      <c r="B162" s="100">
        <v>6.2001323420824171E-2</v>
      </c>
      <c r="C162" s="100">
        <v>8.6753502333429919E-2</v>
      </c>
      <c r="D162" s="100">
        <v>1.8216915267736881E-2</v>
      </c>
      <c r="E162" s="100">
        <v>5.9992208354534143E-2</v>
      </c>
      <c r="F162" s="100">
        <v>1.4826138361786279E-2</v>
      </c>
      <c r="G162" s="100">
        <v>4.4383067319629189E-2</v>
      </c>
      <c r="H162" s="100">
        <v>6.1474418518269493E-3</v>
      </c>
      <c r="I162" s="100">
        <v>2.5693262772917457E-2</v>
      </c>
      <c r="J162" s="100">
        <v>1.5161883432765302E-2</v>
      </c>
      <c r="K162" s="100">
        <v>2.0431177504245029E-2</v>
      </c>
      <c r="L162" s="100">
        <v>3.5360692061969533E-2</v>
      </c>
      <c r="M162" s="100">
        <f t="shared" si="68"/>
        <v>2.6054473335262993E-2</v>
      </c>
      <c r="N162" s="100">
        <f t="shared" si="69"/>
        <v>1.9860311411838603E-2</v>
      </c>
      <c r="O162" s="100">
        <f t="shared" si="70"/>
        <v>1.4876594245001184E-2</v>
      </c>
      <c r="P162" s="100">
        <f t="shared" si="71"/>
        <v>1.3791658022484016E-2</v>
      </c>
      <c r="Q162" s="100">
        <f t="shared" si="72"/>
        <v>1.6372839468357346E-2</v>
      </c>
      <c r="R162" s="100">
        <f t="shared" si="73"/>
        <v>2.0796574373293658E-2</v>
      </c>
      <c r="S162" s="100">
        <f t="shared" si="74"/>
        <v>2.5197194544091861E-2</v>
      </c>
      <c r="T162" s="100">
        <f t="shared" si="75"/>
        <v>2.5693260429735347E-2</v>
      </c>
      <c r="U162" s="100">
        <f t="shared" si="56"/>
        <v>1.9187906084078044E-2</v>
      </c>
      <c r="V162" s="100">
        <f t="shared" si="57"/>
        <v>3.649370324413069E-2</v>
      </c>
      <c r="W162" s="100">
        <f t="shared" si="58"/>
        <v>1.7875782233789488E-2</v>
      </c>
      <c r="X162" s="100">
        <f t="shared" si="59"/>
        <v>-1.9370767224014644E-2</v>
      </c>
      <c r="Y162" s="100">
        <f t="shared" si="60"/>
        <v>-5.6559565585519042E-2</v>
      </c>
      <c r="Z162" s="100">
        <f t="shared" si="61"/>
        <v>-9.387165644549697E-2</v>
      </c>
      <c r="AA162" s="101">
        <v>4.0000000000000002E-4</v>
      </c>
      <c r="AB162" s="100">
        <f t="shared" si="76"/>
        <v>4.0000000000000002E-4</v>
      </c>
      <c r="AC162" s="100">
        <f t="shared" si="62"/>
        <v>-7.081800594207972E-3</v>
      </c>
      <c r="AD162" s="100">
        <f t="shared" si="63"/>
        <v>-1.5351256576015111E-2</v>
      </c>
      <c r="AE162" s="100">
        <f t="shared" si="64"/>
        <v>-3.192830995449307E-2</v>
      </c>
      <c r="AF162" s="100">
        <f t="shared" si="65"/>
        <v>-4.848977486233616E-2</v>
      </c>
      <c r="AG162" s="100">
        <f t="shared" si="66"/>
        <v>-6.502776841124655E-2</v>
      </c>
      <c r="AH162" s="100">
        <f t="shared" si="67"/>
        <v>-4.2026165184147729E-2</v>
      </c>
      <c r="AI162" s="100">
        <f t="shared" si="77"/>
        <v>-2.1431732845020264E-2</v>
      </c>
      <c r="AJ162" s="187"/>
    </row>
    <row r="163" spans="1:36" x14ac:dyDescent="0.3">
      <c r="A163" s="106">
        <v>41699</v>
      </c>
      <c r="B163" s="100">
        <v>9.7147960328906689E-3</v>
      </c>
      <c r="C163" s="100">
        <v>1.584701934418082E-2</v>
      </c>
      <c r="D163" s="100">
        <v>-6.94313241213671E-2</v>
      </c>
      <c r="E163" s="100">
        <v>-8.8203290100754925E-3</v>
      </c>
      <c r="F163" s="100">
        <v>-2.6222131493049746E-2</v>
      </c>
      <c r="G163" s="100">
        <v>2.9308368298372202E-3</v>
      </c>
      <c r="H163" s="100">
        <v>-2.4847344386495048E-2</v>
      </c>
      <c r="I163" s="100">
        <v>0.11404085724734088</v>
      </c>
      <c r="J163" s="100">
        <v>-3.251419266510621E-2</v>
      </c>
      <c r="K163" s="100">
        <v>-2.1505130177620017E-2</v>
      </c>
      <c r="L163" s="100">
        <v>-4.0806942399464023E-3</v>
      </c>
      <c r="M163" s="100">
        <f t="shared" si="68"/>
        <v>-1.4800610260718251E-2</v>
      </c>
      <c r="N163" s="100">
        <f t="shared" si="69"/>
        <v>-2.0740197809903202E-2</v>
      </c>
      <c r="O163" s="100">
        <f t="shared" si="70"/>
        <v>-2.55580899499755E-2</v>
      </c>
      <c r="P163" s="100">
        <f t="shared" si="71"/>
        <v>-2.5913661373991884E-2</v>
      </c>
      <c r="Q163" s="100">
        <f t="shared" si="72"/>
        <v>-2.1017906001253618E-2</v>
      </c>
      <c r="R163" s="100">
        <f t="shared" si="73"/>
        <v>-3.0031737451200798E-3</v>
      </c>
      <c r="S163" s="100">
        <f t="shared" si="74"/>
        <v>0.10126272872868934</v>
      </c>
      <c r="T163" s="100">
        <f t="shared" si="75"/>
        <v>0.11404088355975842</v>
      </c>
      <c r="U163" s="100">
        <f t="shared" si="56"/>
        <v>-2.0066346412476205E-2</v>
      </c>
      <c r="V163" s="100">
        <f t="shared" si="57"/>
        <v>-1.0025401307314311E-2</v>
      </c>
      <c r="W163" s="100">
        <f t="shared" si="58"/>
        <v>-2.0830830110782867E-2</v>
      </c>
      <c r="X163" s="100">
        <f t="shared" si="59"/>
        <v>-4.2435831111809749E-2</v>
      </c>
      <c r="Y163" s="100">
        <f t="shared" si="60"/>
        <v>-6.4024667305757649E-2</v>
      </c>
      <c r="Z163" s="100">
        <f t="shared" si="61"/>
        <v>-8.5648095626685433E-2</v>
      </c>
      <c r="AA163" s="101">
        <v>4.0000000000000002E-4</v>
      </c>
      <c r="AB163" s="100">
        <f t="shared" si="76"/>
        <v>4.0000000000000002E-4</v>
      </c>
      <c r="AC163" s="100">
        <f t="shared" si="62"/>
        <v>-9.4824829612642873E-3</v>
      </c>
      <c r="AD163" s="100">
        <f t="shared" si="63"/>
        <v>-2.0405025564580664E-2</v>
      </c>
      <c r="AE163" s="100">
        <f t="shared" si="64"/>
        <v>-4.2295095601594127E-2</v>
      </c>
      <c r="AF163" s="100">
        <f t="shared" si="65"/>
        <v>-6.4139007503537973E-2</v>
      </c>
      <c r="AG163" s="100">
        <f t="shared" si="66"/>
        <v>-8.5967708478200358E-2</v>
      </c>
      <c r="AH163" s="100">
        <f t="shared" si="67"/>
        <v>-5.558079508078452E-2</v>
      </c>
      <c r="AI163" s="100">
        <f t="shared" si="77"/>
        <v>-2.7669763355365411E-2</v>
      </c>
      <c r="AJ163" s="187"/>
    </row>
    <row r="164" spans="1:36" x14ac:dyDescent="0.3">
      <c r="A164" s="106">
        <v>41730</v>
      </c>
      <c r="B164" s="100">
        <v>-2.7635621569130159E-2</v>
      </c>
      <c r="C164" s="100">
        <v>-2.7117497607961949E-2</v>
      </c>
      <c r="D164" s="100">
        <v>-2.049906099868266E-2</v>
      </c>
      <c r="E164" s="100">
        <v>6.118000529898868E-3</v>
      </c>
      <c r="F164" s="100">
        <v>-4.8086273308490149E-2</v>
      </c>
      <c r="G164" s="100">
        <v>3.5651746189448365E-2</v>
      </c>
      <c r="H164" s="100">
        <v>3.5923208075726187E-2</v>
      </c>
      <c r="I164" s="100">
        <v>2.7218815461492546E-2</v>
      </c>
      <c r="J164" s="100">
        <v>5.3142155877492596E-2</v>
      </c>
      <c r="K164" s="100">
        <v>7.4270475510057901E-2</v>
      </c>
      <c r="L164" s="100">
        <v>1.0898594815985155E-2</v>
      </c>
      <c r="M164" s="100">
        <f t="shared" si="68"/>
        <v>3.7216436013162914E-2</v>
      </c>
      <c r="N164" s="100">
        <f t="shared" si="69"/>
        <v>4.3070423236107949E-2</v>
      </c>
      <c r="O164" s="100">
        <f t="shared" si="70"/>
        <v>4.4762824640428564E-2</v>
      </c>
      <c r="P164" s="100">
        <f t="shared" si="71"/>
        <v>4.7962506961906674E-2</v>
      </c>
      <c r="Q164" s="100">
        <f t="shared" si="72"/>
        <v>5.1770373869497996E-2</v>
      </c>
      <c r="R164" s="100">
        <f t="shared" si="73"/>
        <v>5.9778126409955945E-2</v>
      </c>
      <c r="S164" s="100">
        <f t="shared" si="74"/>
        <v>3.1654466529626037E-2</v>
      </c>
      <c r="T164" s="100">
        <f t="shared" si="75"/>
        <v>2.7218825102082924E-2</v>
      </c>
      <c r="U164" s="100">
        <f t="shared" si="56"/>
        <v>4.4905124424288644E-2</v>
      </c>
      <c r="V164" s="100">
        <f t="shared" si="57"/>
        <v>3.1773999982120577E-2</v>
      </c>
      <c r="W164" s="100">
        <f t="shared" si="58"/>
        <v>4.5946682459024168E-2</v>
      </c>
      <c r="X164" s="100">
        <f t="shared" si="59"/>
        <v>7.4303158589907548E-2</v>
      </c>
      <c r="Y164" s="100">
        <f t="shared" si="60"/>
        <v>0.10269943752940541</v>
      </c>
      <c r="Z164" s="100">
        <f t="shared" si="61"/>
        <v>0.13098248565895998</v>
      </c>
      <c r="AA164" s="101">
        <v>4.0000000000000002E-4</v>
      </c>
      <c r="AB164" s="100">
        <f t="shared" si="76"/>
        <v>4.0000000000000002E-4</v>
      </c>
      <c r="AC164" s="100">
        <f t="shared" si="62"/>
        <v>1.6504351031376718E-2</v>
      </c>
      <c r="AD164" s="100">
        <f t="shared" si="63"/>
        <v>3.4284594515408419E-2</v>
      </c>
      <c r="AE164" s="100">
        <f t="shared" si="64"/>
        <v>6.9981976317027433E-2</v>
      </c>
      <c r="AF164" s="100">
        <f t="shared" si="65"/>
        <v>0.10563220767249484</v>
      </c>
      <c r="AG164" s="100">
        <f t="shared" si="66"/>
        <v>0.14131273969664152</v>
      </c>
      <c r="AH164" s="100">
        <f t="shared" si="67"/>
        <v>9.1553248044643765E-2</v>
      </c>
      <c r="AI164" s="100">
        <f t="shared" si="77"/>
        <v>4.538983451062352E-2</v>
      </c>
      <c r="AJ164" s="187"/>
    </row>
    <row r="165" spans="1:36" x14ac:dyDescent="0.3">
      <c r="A165" s="106">
        <v>41760</v>
      </c>
      <c r="B165" s="100">
        <v>2.5894665263771405E-2</v>
      </c>
      <c r="C165" s="100">
        <v>7.897737952461252E-2</v>
      </c>
      <c r="D165" s="100">
        <v>2.3528110161532858E-2</v>
      </c>
      <c r="E165" s="100">
        <v>2.7639093970423852E-3</v>
      </c>
      <c r="F165" s="100">
        <v>6.3043083225761049E-2</v>
      </c>
      <c r="G165" s="100">
        <v>2.765233412933249E-2</v>
      </c>
      <c r="H165" s="100">
        <v>5.3629936774313366E-2</v>
      </c>
      <c r="I165" s="100">
        <v>-0.11693541151926397</v>
      </c>
      <c r="J165" s="100">
        <v>-3.8893609823333693E-4</v>
      </c>
      <c r="K165" s="100">
        <v>4.367349574972635E-2</v>
      </c>
      <c r="L165" s="100">
        <v>2.0183856660859516E-2</v>
      </c>
      <c r="M165" s="100">
        <f t="shared" si="68"/>
        <v>2.819000037335662E-2</v>
      </c>
      <c r="N165" s="100">
        <f t="shared" si="69"/>
        <v>3.1222213203884523E-2</v>
      </c>
      <c r="O165" s="100">
        <f t="shared" si="70"/>
        <v>3.4663394495965116E-2</v>
      </c>
      <c r="P165" s="100">
        <f t="shared" si="71"/>
        <v>4.0093118307037476E-2</v>
      </c>
      <c r="Q165" s="100">
        <f t="shared" si="72"/>
        <v>4.4241173236996605E-2</v>
      </c>
      <c r="R165" s="100">
        <f t="shared" si="73"/>
        <v>2.2647326805258178E-2</v>
      </c>
      <c r="S165" s="100">
        <f t="shared" si="74"/>
        <v>-0.1017945618245758</v>
      </c>
      <c r="T165" s="100">
        <f t="shared" si="75"/>
        <v>-0.11693544148704557</v>
      </c>
      <c r="U165" s="100">
        <f t="shared" si="56"/>
        <v>2.2942552621981947E-2</v>
      </c>
      <c r="V165" s="100">
        <f t="shared" si="57"/>
        <v>2.853672861856326E-2</v>
      </c>
      <c r="W165" s="100">
        <f t="shared" si="58"/>
        <v>2.2479252008036701E-2</v>
      </c>
      <c r="X165" s="100">
        <f t="shared" si="59"/>
        <v>1.0339271387256667E-2</v>
      </c>
      <c r="Y165" s="100">
        <f t="shared" si="60"/>
        <v>-1.847103447284143E-3</v>
      </c>
      <c r="Z165" s="100">
        <f t="shared" si="61"/>
        <v>-1.3844189552533998E-2</v>
      </c>
      <c r="AA165" s="101">
        <v>4.0000000000000002E-4</v>
      </c>
      <c r="AB165" s="100">
        <f t="shared" si="76"/>
        <v>4.0000000000000002E-4</v>
      </c>
      <c r="AC165" s="100">
        <f t="shared" si="62"/>
        <v>8.4026753756891073E-4</v>
      </c>
      <c r="AD165" s="100">
        <f t="shared" si="63"/>
        <v>1.3527203823487999E-3</v>
      </c>
      <c r="AE165" s="100">
        <f t="shared" si="64"/>
        <v>2.4059677743034791E-3</v>
      </c>
      <c r="AF165" s="100">
        <f t="shared" si="65"/>
        <v>3.4143095096124186E-3</v>
      </c>
      <c r="AG165" s="100">
        <f t="shared" si="66"/>
        <v>4.4454296349901038E-3</v>
      </c>
      <c r="AH165" s="100">
        <f t="shared" si="67"/>
        <v>2.9832659749678241E-3</v>
      </c>
      <c r="AI165" s="100">
        <f t="shared" si="77"/>
        <v>1.1680240370574354E-3</v>
      </c>
      <c r="AJ165" s="187"/>
    </row>
    <row r="166" spans="1:36" x14ac:dyDescent="0.3">
      <c r="A166" s="106">
        <v>41791</v>
      </c>
      <c r="B166" s="100">
        <v>-1.0363271088678998E-2</v>
      </c>
      <c r="C166" s="100">
        <v>-1.8651314647340694E-2</v>
      </c>
      <c r="D166" s="100">
        <v>-4.2171197307162823E-2</v>
      </c>
      <c r="E166" s="100">
        <v>-7.7503358211024559E-4</v>
      </c>
      <c r="F166" s="100">
        <v>-5.643636004383068E-2</v>
      </c>
      <c r="G166" s="100">
        <v>2.1200642175194732E-2</v>
      </c>
      <c r="H166" s="100">
        <v>-1.6796813840128332E-2</v>
      </c>
      <c r="I166" s="100">
        <v>-5.9360955921388424E-2</v>
      </c>
      <c r="J166" s="100">
        <v>1.7320819845295085E-2</v>
      </c>
      <c r="K166" s="100">
        <v>-3.5286163344567509E-2</v>
      </c>
      <c r="L166" s="100">
        <v>-2.0131964775471793E-2</v>
      </c>
      <c r="M166" s="100">
        <f t="shared" si="68"/>
        <v>6.5573789386834435E-3</v>
      </c>
      <c r="N166" s="100">
        <f t="shared" si="69"/>
        <v>-1.1326886259342439E-3</v>
      </c>
      <c r="O166" s="100">
        <f t="shared" si="70"/>
        <v>-9.9987114036561228E-3</v>
      </c>
      <c r="P166" s="100">
        <f t="shared" si="71"/>
        <v>-2.0109258555907054E-2</v>
      </c>
      <c r="Q166" s="100">
        <f t="shared" si="72"/>
        <v>-3.1750073656484426E-2</v>
      </c>
      <c r="R166" s="100">
        <f t="shared" si="73"/>
        <v>-4.0003393958873507E-2</v>
      </c>
      <c r="S166" s="100">
        <f t="shared" si="74"/>
        <v>-5.7091389708722774E-2</v>
      </c>
      <c r="T166" s="100">
        <f t="shared" si="75"/>
        <v>-5.9360962072440265E-2</v>
      </c>
      <c r="U166" s="100">
        <f t="shared" si="56"/>
        <v>6.5889124246435674E-3</v>
      </c>
      <c r="V166" s="100">
        <f t="shared" si="57"/>
        <v>2.2971579046288108E-2</v>
      </c>
      <c r="W166" s="100">
        <f t="shared" si="58"/>
        <v>5.3385598818039993E-3</v>
      </c>
      <c r="X166" s="100">
        <f t="shared" si="59"/>
        <v>-2.9913596072880959E-2</v>
      </c>
      <c r="Y166" s="100">
        <f t="shared" si="60"/>
        <v>-6.5154856990357404E-2</v>
      </c>
      <c r="Z166" s="100">
        <f t="shared" si="61"/>
        <v>-0.10045960874851735</v>
      </c>
      <c r="AA166" s="101">
        <v>4.0000000000000002E-4</v>
      </c>
      <c r="AB166" s="100">
        <f t="shared" si="76"/>
        <v>4.0000000000000002E-4</v>
      </c>
      <c r="AC166" s="100">
        <f t="shared" si="62"/>
        <v>-8.7253472335643307E-3</v>
      </c>
      <c r="AD166" s="100">
        <f t="shared" si="63"/>
        <v>-1.8840026194373794E-2</v>
      </c>
      <c r="AE166" s="100">
        <f t="shared" si="64"/>
        <v>-3.9045293984698866E-2</v>
      </c>
      <c r="AF166" s="100">
        <f t="shared" si="65"/>
        <v>-5.9226385764305861E-2</v>
      </c>
      <c r="AG166" s="100">
        <f t="shared" si="66"/>
        <v>-7.9402983422264678E-2</v>
      </c>
      <c r="AH166" s="100">
        <f t="shared" si="67"/>
        <v>-5.1380934990975395E-2</v>
      </c>
      <c r="AI166" s="100">
        <f t="shared" si="77"/>
        <v>-2.5952031173528595E-2</v>
      </c>
      <c r="AJ166" s="187"/>
    </row>
    <row r="167" spans="1:36" x14ac:dyDescent="0.3">
      <c r="A167" s="106">
        <v>41821</v>
      </c>
      <c r="B167" s="100">
        <v>-4.1990623361657341E-2</v>
      </c>
      <c r="C167" s="100">
        <v>-9.5321590572787038E-2</v>
      </c>
      <c r="D167" s="100">
        <v>-0.1968366484570333</v>
      </c>
      <c r="E167" s="100">
        <v>-9.068550421652477E-2</v>
      </c>
      <c r="F167" s="100">
        <v>-0.11401731658226724</v>
      </c>
      <c r="G167" s="100">
        <v>-2.7654697538394214E-3</v>
      </c>
      <c r="H167" s="100">
        <v>4.3702914948791985E-3</v>
      </c>
      <c r="I167" s="100">
        <v>4.8545203992378817E-3</v>
      </c>
      <c r="J167" s="100">
        <v>-5.7843585871551556E-2</v>
      </c>
      <c r="K167" s="100">
        <v>-8.6647668326630164E-2</v>
      </c>
      <c r="L167" s="100">
        <v>-6.7688359524817374E-2</v>
      </c>
      <c r="M167" s="100">
        <f t="shared" si="68"/>
        <v>-1.8905670266066262E-2</v>
      </c>
      <c r="N167" s="100">
        <f t="shared" si="69"/>
        <v>-2.8756574183442171E-2</v>
      </c>
      <c r="O167" s="100">
        <f t="shared" si="70"/>
        <v>-3.8940401632275717E-2</v>
      </c>
      <c r="P167" s="100">
        <f t="shared" si="71"/>
        <v>-5.0851263894261894E-2</v>
      </c>
      <c r="Q167" s="100">
        <f t="shared" si="72"/>
        <v>-6.5171066723040044E-2</v>
      </c>
      <c r="R167" s="100">
        <f t="shared" si="73"/>
        <v>-7.5731706554509295E-2</v>
      </c>
      <c r="S167" s="100">
        <f t="shared" si="74"/>
        <v>-3.7715278583793756E-3</v>
      </c>
      <c r="T167" s="100">
        <f t="shared" si="75"/>
        <v>4.8545418404240415E-3</v>
      </c>
      <c r="U167" s="100">
        <f t="shared" si="56"/>
        <v>-1.7856989357778696E-2</v>
      </c>
      <c r="V167" s="100">
        <f t="shared" si="57"/>
        <v>4.1148204424631442E-4</v>
      </c>
      <c r="W167" s="100">
        <f t="shared" si="58"/>
        <v>-1.9324351406244229E-2</v>
      </c>
      <c r="X167" s="100">
        <f t="shared" si="59"/>
        <v>-5.8761331456653285E-2</v>
      </c>
      <c r="Y167" s="100">
        <f t="shared" si="60"/>
        <v>-9.8327900118542491E-2</v>
      </c>
      <c r="Z167" s="100">
        <f t="shared" si="61"/>
        <v>-0.13758252789859746</v>
      </c>
      <c r="AA167" s="101">
        <v>4.0000000000000002E-4</v>
      </c>
      <c r="AB167" s="100">
        <f t="shared" si="76"/>
        <v>4.0000000000000002E-4</v>
      </c>
      <c r="AC167" s="100">
        <f t="shared" si="62"/>
        <v>-1.429258988701065E-2</v>
      </c>
      <c r="AD167" s="100">
        <f t="shared" si="63"/>
        <v>-3.0535952813955273E-2</v>
      </c>
      <c r="AE167" s="100">
        <f t="shared" si="64"/>
        <v>-6.3048210412698841E-2</v>
      </c>
      <c r="AF167" s="100">
        <f t="shared" si="65"/>
        <v>-9.5418043089254098E-2</v>
      </c>
      <c r="AG167" s="100">
        <f t="shared" si="66"/>
        <v>-0.12778106347591972</v>
      </c>
      <c r="AH167" s="100">
        <f t="shared" si="67"/>
        <v>-8.2767430348797522E-2</v>
      </c>
      <c r="AI167" s="100">
        <f t="shared" si="77"/>
        <v>-4.1379044721765811E-2</v>
      </c>
      <c r="AJ167" s="187"/>
    </row>
    <row r="168" spans="1:36" x14ac:dyDescent="0.3">
      <c r="A168" s="106">
        <v>41852</v>
      </c>
      <c r="B168" s="100">
        <v>3.1818262634945506E-2</v>
      </c>
      <c r="C168" s="100">
        <v>5.8175666273492235E-3</v>
      </c>
      <c r="D168" s="100">
        <v>-3.9892324062792278E-2</v>
      </c>
      <c r="E168" s="100">
        <v>3.6227560488522416E-2</v>
      </c>
      <c r="F168" s="100">
        <v>7.9451067990894533E-2</v>
      </c>
      <c r="G168" s="100">
        <v>-1.7563414051762562E-2</v>
      </c>
      <c r="H168" s="100">
        <v>-3.1646940955985612E-3</v>
      </c>
      <c r="I168" s="100">
        <v>2.691516968281402E-2</v>
      </c>
      <c r="J168" s="100">
        <v>0.10620774827222193</v>
      </c>
      <c r="K168" s="100">
        <v>2.682739630518044E-2</v>
      </c>
      <c r="L168" s="100">
        <v>2.5264433979177464E-2</v>
      </c>
      <c r="M168" s="100">
        <f t="shared" si="68"/>
        <v>2.0564654994267458E-2</v>
      </c>
      <c r="N168" s="100">
        <f t="shared" si="69"/>
        <v>2.412033106539991E-2</v>
      </c>
      <c r="O168" s="100">
        <f t="shared" si="70"/>
        <v>2.9823755206141694E-2</v>
      </c>
      <c r="P168" s="100">
        <f t="shared" si="71"/>
        <v>3.1228438337892891E-2</v>
      </c>
      <c r="Q168" s="100">
        <f t="shared" si="72"/>
        <v>2.7024446445528118E-2</v>
      </c>
      <c r="R168" s="100">
        <f t="shared" si="73"/>
        <v>3.0264446553289609E-2</v>
      </c>
      <c r="S168" s="100">
        <f t="shared" si="74"/>
        <v>2.6906888949761631E-2</v>
      </c>
      <c r="T168" s="100">
        <f t="shared" si="75"/>
        <v>2.6915163497985117E-2</v>
      </c>
      <c r="U168" s="100">
        <f t="shared" si="56"/>
        <v>2.4771934846598863E-2</v>
      </c>
      <c r="V168" s="100">
        <f t="shared" si="57"/>
        <v>1.2515509703147815E-2</v>
      </c>
      <c r="W168" s="100">
        <f t="shared" si="58"/>
        <v>2.5690656538923239E-2</v>
      </c>
      <c r="X168" s="100">
        <f t="shared" si="59"/>
        <v>5.2101364595156449E-2</v>
      </c>
      <c r="Y168" s="100">
        <f t="shared" si="60"/>
        <v>7.8489737720268266E-2</v>
      </c>
      <c r="Z168" s="100">
        <f t="shared" si="61"/>
        <v>0.10480199354926492</v>
      </c>
      <c r="AA168" s="101">
        <v>4.0000000000000002E-4</v>
      </c>
      <c r="AB168" s="100">
        <f t="shared" si="76"/>
        <v>4.0000000000000002E-4</v>
      </c>
      <c r="AC168" s="100">
        <f t="shared" si="62"/>
        <v>1.2386059268539956E-2</v>
      </c>
      <c r="AD168" s="100">
        <f t="shared" si="63"/>
        <v>2.5614440750949759E-2</v>
      </c>
      <c r="AE168" s="100">
        <f t="shared" si="64"/>
        <v>5.2079990347553701E-2</v>
      </c>
      <c r="AF168" s="100">
        <f t="shared" si="65"/>
        <v>7.8590069733190077E-2</v>
      </c>
      <c r="AG168" s="100">
        <f t="shared" si="66"/>
        <v>0.10504039777079248</v>
      </c>
      <c r="AH168" s="100">
        <f t="shared" si="67"/>
        <v>6.8115989460801205E-2</v>
      </c>
      <c r="AI168" s="100">
        <f t="shared" si="77"/>
        <v>3.3883815658076251E-2</v>
      </c>
      <c r="AJ168" s="188"/>
    </row>
    <row r="169" spans="1:36" x14ac:dyDescent="0.3">
      <c r="A169" s="106">
        <v>41883</v>
      </c>
      <c r="B169" s="100">
        <v>-1.0174162604343702E-2</v>
      </c>
      <c r="C169" s="100">
        <v>-2.4260884696496191E-2</v>
      </c>
      <c r="D169" s="100">
        <v>3.874483208273561E-2</v>
      </c>
      <c r="E169" s="100">
        <v>2.0293372538791953E-2</v>
      </c>
      <c r="F169" s="100">
        <v>6.4416319126795255E-2</v>
      </c>
      <c r="G169" s="100">
        <v>-2.6345227830000461E-3</v>
      </c>
      <c r="H169" s="100">
        <v>-2.3809161708256547E-3</v>
      </c>
      <c r="I169" s="100">
        <v>2.6881604310094821E-2</v>
      </c>
      <c r="J169" s="100">
        <v>7.7056639155543186E-2</v>
      </c>
      <c r="K169" s="100">
        <v>-2.5369403331196291E-2</v>
      </c>
      <c r="L169" s="100">
        <v>1.6257287762809894E-2</v>
      </c>
      <c r="M169" s="100">
        <f t="shared" si="68"/>
        <v>1.7515605205768253E-2</v>
      </c>
      <c r="N169" s="100">
        <f t="shared" si="69"/>
        <v>1.6841758510101501E-2</v>
      </c>
      <c r="O169" s="100">
        <f t="shared" si="70"/>
        <v>1.6064346683695947E-2</v>
      </c>
      <c r="P169" s="100">
        <f t="shared" si="71"/>
        <v>7.5157963564856083E-3</v>
      </c>
      <c r="Q169" s="100">
        <f t="shared" si="72"/>
        <v>-7.326908634546719E-3</v>
      </c>
      <c r="R169" s="100">
        <f t="shared" si="73"/>
        <v>-1.2275366294286471E-2</v>
      </c>
      <c r="S169" s="100">
        <f t="shared" si="74"/>
        <v>2.1955808291554791E-2</v>
      </c>
      <c r="T169" s="100">
        <f t="shared" si="75"/>
        <v>2.6881601215446527E-2</v>
      </c>
      <c r="U169" s="100">
        <f t="shared" si="56"/>
        <v>2.0149010721703425E-2</v>
      </c>
      <c r="V169" s="100">
        <f t="shared" si="57"/>
        <v>1.2124979034243123E-2</v>
      </c>
      <c r="W169" s="100">
        <f t="shared" si="58"/>
        <v>2.0746480571894349E-2</v>
      </c>
      <c r="X169" s="100">
        <f t="shared" si="59"/>
        <v>3.8023664963874548E-2</v>
      </c>
      <c r="Y169" s="100">
        <f t="shared" si="60"/>
        <v>5.5250950059453852E-2</v>
      </c>
      <c r="Z169" s="100">
        <f t="shared" si="61"/>
        <v>7.2487472594615368E-2</v>
      </c>
      <c r="AA169" s="101">
        <v>4.0000000000000002E-4</v>
      </c>
      <c r="AB169" s="100">
        <f t="shared" si="76"/>
        <v>4.0000000000000002E-4</v>
      </c>
      <c r="AC169" s="100">
        <f t="shared" si="62"/>
        <v>8.9125964696302584E-3</v>
      </c>
      <c r="AD169" s="100">
        <f t="shared" si="63"/>
        <v>1.8298648075903947E-2</v>
      </c>
      <c r="AE169" s="100">
        <f t="shared" si="64"/>
        <v>3.7020153526213219E-2</v>
      </c>
      <c r="AF169" s="100">
        <f t="shared" si="65"/>
        <v>5.5825516296162836E-2</v>
      </c>
      <c r="AG169" s="100">
        <f t="shared" si="66"/>
        <v>7.4583019881467802E-2</v>
      </c>
      <c r="AH169" s="100">
        <f t="shared" si="67"/>
        <v>4.8486437057564183E-2</v>
      </c>
      <c r="AI169" s="100">
        <f t="shared" si="77"/>
        <v>2.4089294002291067E-2</v>
      </c>
      <c r="AJ169" s="187" t="s">
        <v>49</v>
      </c>
    </row>
    <row r="170" spans="1:36" x14ac:dyDescent="0.3">
      <c r="A170" s="106">
        <v>41913</v>
      </c>
      <c r="B170" s="100">
        <v>-4.7260654021329458E-2</v>
      </c>
      <c r="C170" s="100">
        <v>2.1406168825395401E-2</v>
      </c>
      <c r="D170" s="100">
        <v>-2.025325140189984E-2</v>
      </c>
      <c r="E170" s="100">
        <v>-1.3194227882129041E-2</v>
      </c>
      <c r="F170" s="100">
        <v>-4.4560458191079663E-2</v>
      </c>
      <c r="G170" s="100">
        <v>2.3018899130310681E-2</v>
      </c>
      <c r="H170" s="100">
        <v>-4.7731969233928808E-3</v>
      </c>
      <c r="I170" s="100">
        <v>0.1655760286798475</v>
      </c>
      <c r="J170" s="100">
        <v>1.3342516445069109E-2</v>
      </c>
      <c r="K170" s="100">
        <v>5.1670779930081942E-2</v>
      </c>
      <c r="L170" s="100">
        <v>1.4497260459087377E-2</v>
      </c>
      <c r="M170" s="100">
        <f t="shared" si="68"/>
        <v>9.1371335962736611E-3</v>
      </c>
      <c r="N170" s="100">
        <f t="shared" si="69"/>
        <v>1.2605379997495329E-2</v>
      </c>
      <c r="O170" s="100">
        <f t="shared" si="70"/>
        <v>1.2136688557212711E-2</v>
      </c>
      <c r="P170" s="100">
        <f t="shared" si="71"/>
        <v>1.7261801991600205E-2</v>
      </c>
      <c r="Q170" s="100">
        <f t="shared" si="72"/>
        <v>2.9323340836216898E-2</v>
      </c>
      <c r="R170" s="100">
        <f t="shared" si="73"/>
        <v>6.1213820914084775E-2</v>
      </c>
      <c r="S170" s="100">
        <f t="shared" si="74"/>
        <v>0.15483802262911989</v>
      </c>
      <c r="T170" s="100">
        <f t="shared" si="75"/>
        <v>0.1655760675705219</v>
      </c>
      <c r="U170" s="100">
        <f t="shared" si="56"/>
        <v>6.4785782758266302E-3</v>
      </c>
      <c r="V170" s="100">
        <f t="shared" si="57"/>
        <v>-3.2320890021519406E-3</v>
      </c>
      <c r="W170" s="100">
        <f t="shared" si="58"/>
        <v>7.2767557067987612E-3</v>
      </c>
      <c r="X170" s="100">
        <f t="shared" si="59"/>
        <v>2.8291691996932107E-2</v>
      </c>
      <c r="Y170" s="100">
        <f t="shared" si="60"/>
        <v>4.9363561462511779E-2</v>
      </c>
      <c r="Z170" s="100">
        <f t="shared" si="61"/>
        <v>7.029321202254897E-2</v>
      </c>
      <c r="AA170" s="101">
        <v>4.0000000000000002E-4</v>
      </c>
      <c r="AB170" s="100">
        <f t="shared" si="76"/>
        <v>4.0000000000000002E-4</v>
      </c>
      <c r="AC170" s="100">
        <f t="shared" si="62"/>
        <v>7.5886513713345326E-3</v>
      </c>
      <c r="AD170" s="100">
        <f t="shared" si="63"/>
        <v>1.5523633083280433E-2</v>
      </c>
      <c r="AE170" s="100">
        <f t="shared" si="64"/>
        <v>3.1489258102614701E-2</v>
      </c>
      <c r="AF170" s="100">
        <f t="shared" si="65"/>
        <v>4.7388806964477899E-2</v>
      </c>
      <c r="AG170" s="100">
        <f t="shared" si="66"/>
        <v>6.333304600006949E-2</v>
      </c>
      <c r="AH170" s="100">
        <f t="shared" si="67"/>
        <v>4.1080104355595851E-2</v>
      </c>
      <c r="AI170" s="100">
        <f t="shared" si="77"/>
        <v>2.057092264352325E-2</v>
      </c>
      <c r="AJ170" s="187"/>
    </row>
    <row r="171" spans="1:36" x14ac:dyDescent="0.3">
      <c r="A171" s="106">
        <v>41944</v>
      </c>
      <c r="B171" s="100">
        <v>5.8391710108000122E-2</v>
      </c>
      <c r="C171" s="100">
        <v>9.3019620990611201E-2</v>
      </c>
      <c r="D171" s="100">
        <v>0.11111114839151169</v>
      </c>
      <c r="E171" s="100">
        <v>6.6254261121131044E-2</v>
      </c>
      <c r="F171" s="100">
        <v>2.9306765877886522E-2</v>
      </c>
      <c r="G171" s="100">
        <v>4.6661681987121645E-2</v>
      </c>
      <c r="H171" s="100">
        <v>9.6722555222483603E-2</v>
      </c>
      <c r="I171" s="100">
        <v>0.12633339329855353</v>
      </c>
      <c r="J171" s="100">
        <v>2.4971617644600312E-2</v>
      </c>
      <c r="K171" s="100">
        <v>6.7602366202692804E-2</v>
      </c>
      <c r="L171" s="100">
        <v>7.2037512084459257E-2</v>
      </c>
      <c r="M171" s="100">
        <f t="shared" si="68"/>
        <v>5.7139485744982683E-2</v>
      </c>
      <c r="N171" s="100">
        <f t="shared" si="69"/>
        <v>6.2770392173389949E-2</v>
      </c>
      <c r="O171" s="100">
        <f t="shared" si="70"/>
        <v>6.7972875097015051E-2</v>
      </c>
      <c r="P171" s="100">
        <f t="shared" si="71"/>
        <v>6.9759653377304498E-2</v>
      </c>
      <c r="Q171" s="100">
        <f t="shared" si="72"/>
        <v>7.0548950912437569E-2</v>
      </c>
      <c r="R171" s="100">
        <f t="shared" si="73"/>
        <v>7.3259772226374115E-2</v>
      </c>
      <c r="S171" s="100">
        <f t="shared" si="74"/>
        <v>0.12079673343594748</v>
      </c>
      <c r="T171" s="100">
        <f t="shared" si="75"/>
        <v>0.12633340900912954</v>
      </c>
      <c r="U171" s="100">
        <f t="shared" si="56"/>
        <v>5.1885637542139755E-2</v>
      </c>
      <c r="V171" s="100">
        <f t="shared" si="57"/>
        <v>4.5532277448972772E-2</v>
      </c>
      <c r="W171" s="100">
        <f t="shared" si="58"/>
        <v>5.2335100911209978E-2</v>
      </c>
      <c r="X171" s="100">
        <f t="shared" si="59"/>
        <v>6.5917664277094432E-2</v>
      </c>
      <c r="Y171" s="100">
        <f t="shared" si="60"/>
        <v>7.943915839844512E-2</v>
      </c>
      <c r="Z171" s="100">
        <f t="shared" si="61"/>
        <v>9.3160860662952039E-2</v>
      </c>
      <c r="AA171" s="101">
        <v>4.0000000000000002E-4</v>
      </c>
      <c r="AB171" s="100">
        <f t="shared" si="76"/>
        <v>4.0000000000000002E-4</v>
      </c>
      <c r="AC171" s="100">
        <f t="shared" si="62"/>
        <v>1.34068206850222E-2</v>
      </c>
      <c r="AD171" s="100">
        <f t="shared" si="63"/>
        <v>2.7836483645517454E-2</v>
      </c>
      <c r="AE171" s="100">
        <f t="shared" si="64"/>
        <v>5.6616723867085265E-2</v>
      </c>
      <c r="AF171" s="100">
        <f t="shared" si="65"/>
        <v>8.544006599592982E-2</v>
      </c>
      <c r="AG171" s="100">
        <f t="shared" si="66"/>
        <v>0.11428182143710643</v>
      </c>
      <c r="AH171" s="100">
        <f t="shared" si="67"/>
        <v>7.4203360996779655E-2</v>
      </c>
      <c r="AI171" s="100">
        <f t="shared" si="77"/>
        <v>3.6572858431776462E-2</v>
      </c>
      <c r="AJ171" s="187"/>
    </row>
    <row r="172" spans="1:36" x14ac:dyDescent="0.3">
      <c r="A172" s="106">
        <v>41974</v>
      </c>
      <c r="B172" s="100">
        <v>-1.4817131037526941E-2</v>
      </c>
      <c r="C172" s="100">
        <v>1.7256626899285137E-2</v>
      </c>
      <c r="D172" s="100">
        <v>-0.10666664914049309</v>
      </c>
      <c r="E172" s="100">
        <v>1.2352683056220474E-2</v>
      </c>
      <c r="F172" s="100">
        <v>-0.15603641281340003</v>
      </c>
      <c r="G172" s="100">
        <v>-4.0528604394674664E-2</v>
      </c>
      <c r="H172" s="100">
        <v>1.5306015131220268E-2</v>
      </c>
      <c r="I172" s="100">
        <v>-4.2871452684050362E-2</v>
      </c>
      <c r="J172" s="100">
        <v>2.6356660939671171E-2</v>
      </c>
      <c r="K172" s="100">
        <v>-8.4775075350511125E-2</v>
      </c>
      <c r="L172" s="100">
        <v>-3.744233393942592E-2</v>
      </c>
      <c r="M172" s="100">
        <f t="shared" si="68"/>
        <v>-6.956270895264181E-3</v>
      </c>
      <c r="N172" s="100">
        <f t="shared" si="69"/>
        <v>-9.7323929917781625E-3</v>
      </c>
      <c r="O172" s="100">
        <f t="shared" si="70"/>
        <v>-1.2592672085079352E-2</v>
      </c>
      <c r="P172" s="100">
        <f t="shared" si="71"/>
        <v>-3.1310196199565592E-2</v>
      </c>
      <c r="Q172" s="100">
        <f t="shared" si="72"/>
        <v>-6.3785666710446609E-2</v>
      </c>
      <c r="R172" s="100">
        <f t="shared" si="73"/>
        <v>-8.3598210163432718E-2</v>
      </c>
      <c r="S172" s="100">
        <f t="shared" si="74"/>
        <v>-4.682177392352295E-2</v>
      </c>
      <c r="T172" s="100">
        <f t="shared" si="75"/>
        <v>-4.2871446889967933E-2</v>
      </c>
      <c r="U172" s="100">
        <f t="shared" si="56"/>
        <v>-1.7086046569816389E-2</v>
      </c>
      <c r="V172" s="100">
        <f t="shared" si="57"/>
        <v>1.3347780993819055E-3</v>
      </c>
      <c r="W172" s="100">
        <f t="shared" si="58"/>
        <v>-1.8631608881749986E-2</v>
      </c>
      <c r="X172" s="100">
        <f t="shared" si="59"/>
        <v>-5.8514909664077082E-2</v>
      </c>
      <c r="Y172" s="100">
        <f t="shared" si="60"/>
        <v>-9.8577729877123474E-2</v>
      </c>
      <c r="Z172" s="100">
        <f t="shared" si="61"/>
        <v>-0.13829926102932658</v>
      </c>
      <c r="AA172" s="101">
        <v>4.0000000000000002E-4</v>
      </c>
      <c r="AB172" s="100">
        <f t="shared" si="76"/>
        <v>4.0000000000000002E-4</v>
      </c>
      <c r="AC172" s="100">
        <f t="shared" si="62"/>
        <v>-1.4306056500866972E-2</v>
      </c>
      <c r="AD172" s="100">
        <f t="shared" si="63"/>
        <v>-3.0528206387902341E-2</v>
      </c>
      <c r="AE172" s="100">
        <f t="shared" si="64"/>
        <v>-6.2942681204376419E-2</v>
      </c>
      <c r="AF172" s="100">
        <f t="shared" si="65"/>
        <v>-9.5376293571510687E-2</v>
      </c>
      <c r="AG172" s="100">
        <f t="shared" si="66"/>
        <v>-0.1278712682796056</v>
      </c>
      <c r="AH172" s="100">
        <f t="shared" si="67"/>
        <v>-8.2831646413398657E-2</v>
      </c>
      <c r="AI172" s="100">
        <f t="shared" si="77"/>
        <v>-4.1419976999130845E-2</v>
      </c>
      <c r="AJ172" s="187"/>
    </row>
    <row r="173" spans="1:36" x14ac:dyDescent="0.3">
      <c r="A173" s="106">
        <v>42005</v>
      </c>
      <c r="B173" s="100">
        <v>-8.0000275945658582E-3</v>
      </c>
      <c r="C173" s="100">
        <v>0.1668842230221553</v>
      </c>
      <c r="D173" s="100">
        <v>6.1957496939807268E-2</v>
      </c>
      <c r="E173" s="100">
        <v>6.3782423018776638E-2</v>
      </c>
      <c r="F173" s="100">
        <v>0.14147537238334665</v>
      </c>
      <c r="G173" s="100">
        <v>9.4031176654763848E-2</v>
      </c>
      <c r="H173" s="100">
        <v>0.1417804471638279</v>
      </c>
      <c r="I173" s="100">
        <v>0.21875038627776561</v>
      </c>
      <c r="J173" s="100">
        <v>6.8946915423455366E-2</v>
      </c>
      <c r="K173" s="100">
        <v>9.4584436346343906E-2</v>
      </c>
      <c r="L173" s="100">
        <v>0.10441928496356767</v>
      </c>
      <c r="M173" s="100">
        <f t="shared" si="68"/>
        <v>9.6844537159726449E-2</v>
      </c>
      <c r="N173" s="100">
        <f t="shared" si="69"/>
        <v>0.10371433958613953</v>
      </c>
      <c r="O173" s="100">
        <f t="shared" si="70"/>
        <v>0.10700015500920781</v>
      </c>
      <c r="P173" s="100">
        <f t="shared" si="71"/>
        <v>0.10946205969783471</v>
      </c>
      <c r="Q173" s="100">
        <f t="shared" si="72"/>
        <v>0.11168391488386098</v>
      </c>
      <c r="R173" s="100">
        <f t="shared" si="73"/>
        <v>0.1148660186064533</v>
      </c>
      <c r="S173" s="100">
        <f t="shared" si="74"/>
        <v>0.20704507050153537</v>
      </c>
      <c r="T173" s="100">
        <f t="shared" si="75"/>
        <v>0.2187504095020634</v>
      </c>
      <c r="U173" s="100">
        <f t="shared" si="56"/>
        <v>7.8969549843323592E-2</v>
      </c>
      <c r="V173" s="100">
        <f t="shared" si="57"/>
        <v>6.6266371251133105E-2</v>
      </c>
      <c r="W173" s="100">
        <f t="shared" si="58"/>
        <v>7.9856480503372573E-2</v>
      </c>
      <c r="X173" s="100">
        <f t="shared" si="59"/>
        <v>0.10701698789815867</v>
      </c>
      <c r="Y173" s="100">
        <f t="shared" si="60"/>
        <v>0.13402890303412607</v>
      </c>
      <c r="Z173" s="100">
        <f t="shared" si="61"/>
        <v>0.16143516927115639</v>
      </c>
      <c r="AA173" s="101">
        <v>4.0000000000000002E-4</v>
      </c>
      <c r="AB173" s="100">
        <f t="shared" si="76"/>
        <v>4.0000000000000002E-4</v>
      </c>
      <c r="AC173" s="100">
        <f t="shared" si="62"/>
        <v>2.2120998441330735E-2</v>
      </c>
      <c r="AD173" s="100">
        <f t="shared" si="63"/>
        <v>4.6179137228586097E-2</v>
      </c>
      <c r="AE173" s="100">
        <f t="shared" si="64"/>
        <v>9.4289285607304124E-2</v>
      </c>
      <c r="AF173" s="100">
        <f t="shared" si="65"/>
        <v>0.14242347137074576</v>
      </c>
      <c r="AG173" s="100">
        <f t="shared" si="66"/>
        <v>0.19060824470449925</v>
      </c>
      <c r="AH173" s="100">
        <f t="shared" si="67"/>
        <v>0.12355145461241325</v>
      </c>
      <c r="AI173" s="100">
        <f t="shared" si="77"/>
        <v>6.0996956506928414E-2</v>
      </c>
      <c r="AJ173" s="187"/>
    </row>
    <row r="174" spans="1:36" x14ac:dyDescent="0.3">
      <c r="A174" s="106">
        <v>42036</v>
      </c>
      <c r="B174" s="100">
        <v>0.11002650319221503</v>
      </c>
      <c r="C174" s="100">
        <v>7.4925326051138483E-2</v>
      </c>
      <c r="D174" s="100">
        <v>0.1346628377819318</v>
      </c>
      <c r="E174" s="100">
        <v>5.7699203850366296E-2</v>
      </c>
      <c r="F174" s="100">
        <v>0.17224578264138618</v>
      </c>
      <c r="G174" s="100">
        <v>4.6332223548586515E-2</v>
      </c>
      <c r="H174" s="100">
        <v>2.0119672541692217E-2</v>
      </c>
      <c r="I174" s="100">
        <v>0.17863231988870554</v>
      </c>
      <c r="J174" s="100">
        <v>5.4304948247674595E-2</v>
      </c>
      <c r="K174" s="100">
        <v>0.14216050305401765</v>
      </c>
      <c r="L174" s="100">
        <v>9.9110932079771438E-2</v>
      </c>
      <c r="M174" s="100">
        <f t="shared" si="68"/>
        <v>4.5170714913066165E-2</v>
      </c>
      <c r="N174" s="100">
        <f t="shared" si="69"/>
        <v>5.1809979171538761E-2</v>
      </c>
      <c r="O174" s="100">
        <f t="shared" si="70"/>
        <v>6.1193499744203086E-2</v>
      </c>
      <c r="P174" s="100">
        <f t="shared" si="71"/>
        <v>8.1952157315570595E-2</v>
      </c>
      <c r="Q174" s="100">
        <f t="shared" si="72"/>
        <v>0.11373124352715969</v>
      </c>
      <c r="R174" s="100">
        <f t="shared" si="73"/>
        <v>0.14917951975331289</v>
      </c>
      <c r="S174" s="100">
        <f t="shared" si="74"/>
        <v>0.17519407132398712</v>
      </c>
      <c r="T174" s="100">
        <f t="shared" si="75"/>
        <v>0.17863233262067094</v>
      </c>
      <c r="U174" s="100">
        <f t="shared" si="56"/>
        <v>5.25247701124541E-2</v>
      </c>
      <c r="V174" s="100">
        <f t="shared" si="57"/>
        <v>3.1347962072065305E-2</v>
      </c>
      <c r="W174" s="100">
        <f t="shared" si="58"/>
        <v>5.4258370568799959E-2</v>
      </c>
      <c r="X174" s="100">
        <f t="shared" si="59"/>
        <v>0.10006329972619271</v>
      </c>
      <c r="Y174" s="100">
        <f t="shared" si="60"/>
        <v>0.14602080845391074</v>
      </c>
      <c r="Z174" s="100">
        <f t="shared" si="61"/>
        <v>0.19164162348588554</v>
      </c>
      <c r="AA174" s="101">
        <v>4.0000000000000002E-4</v>
      </c>
      <c r="AB174" s="100">
        <f t="shared" si="76"/>
        <v>4.0000000000000002E-4</v>
      </c>
      <c r="AC174" s="100">
        <f t="shared" si="62"/>
        <v>2.2940861684790859E-2</v>
      </c>
      <c r="AD174" s="100">
        <f t="shared" si="63"/>
        <v>4.7850943252851406E-2</v>
      </c>
      <c r="AE174" s="100">
        <f t="shared" si="64"/>
        <v>9.7569455238015357E-2</v>
      </c>
      <c r="AF174" s="100">
        <f t="shared" si="65"/>
        <v>0.14736704353884367</v>
      </c>
      <c r="AG174" s="100">
        <f t="shared" si="66"/>
        <v>0.1971915992751149</v>
      </c>
      <c r="AH174" s="100">
        <f t="shared" si="67"/>
        <v>0.12795776427329886</v>
      </c>
      <c r="AI174" s="100">
        <f t="shared" si="77"/>
        <v>6.3590394583032617E-2</v>
      </c>
      <c r="AJ174" s="187"/>
    </row>
    <row r="175" spans="1:36" x14ac:dyDescent="0.3">
      <c r="A175" s="106">
        <v>42064</v>
      </c>
      <c r="B175" s="100">
        <v>8.8158356647156273E-3</v>
      </c>
      <c r="C175" s="100">
        <v>3.7221163289121027E-2</v>
      </c>
      <c r="D175" s="100">
        <v>6.1356701216971947E-2</v>
      </c>
      <c r="E175" s="100">
        <v>-4.3871291631209529E-2</v>
      </c>
      <c r="F175" s="100">
        <v>9.2354879991234332E-2</v>
      </c>
      <c r="G175" s="100">
        <v>4.6524484394651613E-3</v>
      </c>
      <c r="H175" s="100">
        <v>5.6086062048491835E-2</v>
      </c>
      <c r="I175" s="100">
        <v>9.862212421157894E-2</v>
      </c>
      <c r="J175" s="100">
        <v>2.2498856269783055E-2</v>
      </c>
      <c r="K175" s="100">
        <v>1.5249438964344167E-3</v>
      </c>
      <c r="L175" s="100">
        <v>3.3926172339658681E-2</v>
      </c>
      <c r="M175" s="100">
        <f t="shared" si="68"/>
        <v>2.4956089915710682E-2</v>
      </c>
      <c r="N175" s="100">
        <f t="shared" si="69"/>
        <v>2.8742841534182269E-2</v>
      </c>
      <c r="O175" s="100">
        <f t="shared" si="70"/>
        <v>3.3245583620349795E-2</v>
      </c>
      <c r="P175" s="100">
        <f t="shared" si="71"/>
        <v>3.1596174325143195E-2</v>
      </c>
      <c r="Q175" s="100">
        <f t="shared" si="72"/>
        <v>2.5613614237249626E-2</v>
      </c>
      <c r="R175" s="100">
        <f t="shared" si="73"/>
        <v>2.0910000005293833E-2</v>
      </c>
      <c r="S175" s="100">
        <f t="shared" si="74"/>
        <v>8.9468619848176376E-2</v>
      </c>
      <c r="T175" s="100">
        <f t="shared" si="75"/>
        <v>9.8622139087644972E-2</v>
      </c>
      <c r="U175" s="100">
        <f t="shared" si="56"/>
        <v>2.1172563776097095E-2</v>
      </c>
      <c r="V175" s="100">
        <f t="shared" si="57"/>
        <v>1.2738877313233796E-2</v>
      </c>
      <c r="W175" s="100">
        <f t="shared" si="58"/>
        <v>2.1762163605724107E-2</v>
      </c>
      <c r="X175" s="100">
        <f t="shared" si="59"/>
        <v>3.9816603836487496E-2</v>
      </c>
      <c r="Y175" s="100">
        <f t="shared" si="60"/>
        <v>5.7700414317179524E-2</v>
      </c>
      <c r="Z175" s="100">
        <f t="shared" si="61"/>
        <v>7.5995739395930448E-2</v>
      </c>
      <c r="AA175" s="101">
        <v>4.0000000000000002E-4</v>
      </c>
      <c r="AB175" s="100">
        <f t="shared" si="76"/>
        <v>4.0000000000000002E-4</v>
      </c>
      <c r="AC175" s="100">
        <f t="shared" si="62"/>
        <v>9.2841697842974778E-3</v>
      </c>
      <c r="AD175" s="100">
        <f t="shared" si="63"/>
        <v>1.91395514733016E-2</v>
      </c>
      <c r="AE175" s="100">
        <f t="shared" si="64"/>
        <v>3.8709017957139352E-2</v>
      </c>
      <c r="AF175" s="100">
        <f t="shared" si="65"/>
        <v>5.8424888682272295E-2</v>
      </c>
      <c r="AG175" s="100">
        <f t="shared" si="66"/>
        <v>7.8120425243941694E-2</v>
      </c>
      <c r="AH175" s="100">
        <f t="shared" si="67"/>
        <v>5.0794672283465458E-2</v>
      </c>
      <c r="AI175" s="100">
        <f t="shared" si="77"/>
        <v>2.5253087717391712E-2</v>
      </c>
      <c r="AJ175" s="187"/>
    </row>
    <row r="176" spans="1:36" x14ac:dyDescent="0.3">
      <c r="A176" s="106">
        <v>42095</v>
      </c>
      <c r="B176" s="100">
        <v>-3.1678222343999106E-2</v>
      </c>
      <c r="C176" s="100">
        <v>-3.7891499426806738E-2</v>
      </c>
      <c r="D176" s="100">
        <v>-3.6639380092231377E-3</v>
      </c>
      <c r="E176" s="100">
        <v>1.581025341358441E-2</v>
      </c>
      <c r="F176" s="100">
        <v>2.5810815778244033E-2</v>
      </c>
      <c r="G176" s="100">
        <v>3.0182061540068215E-2</v>
      </c>
      <c r="H176" s="100">
        <v>-5.2524822019342464E-3</v>
      </c>
      <c r="I176" s="100">
        <v>-0.11881186664732439</v>
      </c>
      <c r="J176" s="100">
        <v>1.825842138477235E-2</v>
      </c>
      <c r="K176" s="100">
        <v>-4.5994292744792636E-2</v>
      </c>
      <c r="L176" s="100">
        <v>-1.5323074925741125E-2</v>
      </c>
      <c r="M176" s="100">
        <f t="shared" si="68"/>
        <v>1.296645709790983E-2</v>
      </c>
      <c r="N176" s="100">
        <f t="shared" si="69"/>
        <v>5.2790980112912738E-3</v>
      </c>
      <c r="O176" s="100">
        <f t="shared" si="70"/>
        <v>-3.8585823744492946E-3</v>
      </c>
      <c r="P176" s="100">
        <f t="shared" si="71"/>
        <v>-1.4649562316061713E-2</v>
      </c>
      <c r="Q176" s="100">
        <f t="shared" si="72"/>
        <v>-2.8438384331954308E-2</v>
      </c>
      <c r="R176" s="100">
        <f t="shared" si="73"/>
        <v>-5.1425538356558373E-2</v>
      </c>
      <c r="S176" s="100">
        <f t="shared" si="74"/>
        <v>-0.11194725585083566</v>
      </c>
      <c r="T176" s="100">
        <f t="shared" si="75"/>
        <v>-0.11881189457180469</v>
      </c>
      <c r="U176" s="100">
        <f t="shared" si="56"/>
        <v>1.3965070263351993E-2</v>
      </c>
      <c r="V176" s="100">
        <f t="shared" si="57"/>
        <v>2.4325141330120925E-2</v>
      </c>
      <c r="W176" s="100">
        <f t="shared" si="58"/>
        <v>1.3162756676467699E-2</v>
      </c>
      <c r="X176" s="100">
        <f t="shared" si="59"/>
        <v>-9.1621390814696016E-3</v>
      </c>
      <c r="Y176" s="100">
        <f t="shared" si="60"/>
        <v>-3.148286441851314E-2</v>
      </c>
      <c r="Z176" s="100">
        <f t="shared" si="61"/>
        <v>-5.3843918450871664E-2</v>
      </c>
      <c r="AA176" s="101">
        <v>4.0000000000000002E-4</v>
      </c>
      <c r="AB176" s="100">
        <f t="shared" si="76"/>
        <v>4.0000000000000002E-4</v>
      </c>
      <c r="AC176" s="100">
        <f t="shared" si="62"/>
        <v>-3.6741566172303368E-3</v>
      </c>
      <c r="AD176" s="100">
        <f t="shared" si="63"/>
        <v>-8.2149706313934586E-3</v>
      </c>
      <c r="AE176" s="100">
        <f t="shared" si="64"/>
        <v>-1.7276787880081836E-2</v>
      </c>
      <c r="AF176" s="100">
        <f t="shared" si="65"/>
        <v>-2.6315639106443051E-2</v>
      </c>
      <c r="AG176" s="100">
        <f t="shared" si="66"/>
        <v>-3.5351664516395445E-2</v>
      </c>
      <c r="AH176" s="100">
        <f t="shared" si="67"/>
        <v>-2.2761460503137459E-2</v>
      </c>
      <c r="AI176" s="100">
        <f t="shared" si="77"/>
        <v>-1.1662114625827171E-2</v>
      </c>
      <c r="AJ176" s="187"/>
    </row>
    <row r="177" spans="1:36" x14ac:dyDescent="0.3">
      <c r="A177" s="106">
        <v>42125</v>
      </c>
      <c r="B177" s="100">
        <v>-1.7741817460728417E-2</v>
      </c>
      <c r="C177" s="100">
        <v>1.5433725639996086E-2</v>
      </c>
      <c r="D177" s="100">
        <v>-2.5742272850452334E-2</v>
      </c>
      <c r="E177" s="100">
        <v>-7.1392299625307062E-2</v>
      </c>
      <c r="F177" s="100">
        <v>0</v>
      </c>
      <c r="G177" s="100">
        <v>-3.0692779835518668E-2</v>
      </c>
      <c r="H177" s="100">
        <v>8.8004668428592007E-3</v>
      </c>
      <c r="I177" s="100">
        <v>8.9887442783445862E-2</v>
      </c>
      <c r="J177" s="100">
        <v>2.2068952653611393E-2</v>
      </c>
      <c r="K177" s="100">
        <v>4.7823984947277409E-2</v>
      </c>
      <c r="L177" s="100">
        <v>3.8445403095183467E-3</v>
      </c>
      <c r="M177" s="100">
        <f t="shared" si="68"/>
        <v>-4.3194478534926313E-3</v>
      </c>
      <c r="N177" s="100">
        <f t="shared" si="69"/>
        <v>5.8194882620860103E-3</v>
      </c>
      <c r="O177" s="100">
        <f t="shared" si="70"/>
        <v>1.5441555322411819E-2</v>
      </c>
      <c r="P177" s="100">
        <f t="shared" si="71"/>
        <v>2.4662283974573526E-2</v>
      </c>
      <c r="Q177" s="100">
        <f t="shared" si="72"/>
        <v>3.3660243720572768E-2</v>
      </c>
      <c r="R177" s="100">
        <f t="shared" si="73"/>
        <v>5.0548408794954314E-2</v>
      </c>
      <c r="S177" s="100">
        <f t="shared" si="74"/>
        <v>8.592207292852598E-2</v>
      </c>
      <c r="T177" s="100">
        <f t="shared" si="75"/>
        <v>8.98874679001644E-2</v>
      </c>
      <c r="U177" s="100">
        <f t="shared" si="56"/>
        <v>-3.3536964130946433E-3</v>
      </c>
      <c r="V177" s="100">
        <f t="shared" si="57"/>
        <v>-2.0241586649110275E-2</v>
      </c>
      <c r="W177" s="100">
        <f t="shared" si="58"/>
        <v>-2.0576652620026732E-3</v>
      </c>
      <c r="X177" s="100">
        <f t="shared" si="59"/>
        <v>3.4332607264623505E-2</v>
      </c>
      <c r="Y177" s="100">
        <f t="shared" si="60"/>
        <v>7.0654933301186162E-2</v>
      </c>
      <c r="Z177" s="100">
        <f t="shared" si="61"/>
        <v>0.10712694008998432</v>
      </c>
      <c r="AA177" s="101">
        <v>4.0000000000000002E-4</v>
      </c>
      <c r="AB177" s="100">
        <f t="shared" si="76"/>
        <v>4.0000000000000002E-4</v>
      </c>
      <c r="AC177" s="100">
        <f t="shared" si="62"/>
        <v>1.0295524257754917E-2</v>
      </c>
      <c r="AD177" s="100">
        <f t="shared" si="63"/>
        <v>2.1252265497669516E-2</v>
      </c>
      <c r="AE177" s="100">
        <f t="shared" si="64"/>
        <v>4.3199355565280199E-2</v>
      </c>
      <c r="AF177" s="100">
        <f t="shared" si="65"/>
        <v>6.513614871664529E-2</v>
      </c>
      <c r="AG177" s="100">
        <f t="shared" si="66"/>
        <v>8.7061994243889732E-2</v>
      </c>
      <c r="AH177" s="100">
        <f t="shared" si="67"/>
        <v>5.6468421944965749E-2</v>
      </c>
      <c r="AI177" s="100">
        <f t="shared" si="77"/>
        <v>2.8462914994208617E-2</v>
      </c>
      <c r="AJ177" s="187"/>
    </row>
    <row r="178" spans="1:36" x14ac:dyDescent="0.3">
      <c r="A178" s="106">
        <v>42156</v>
      </c>
      <c r="B178" s="100">
        <v>-5.6692328206807224E-2</v>
      </c>
      <c r="C178" s="100">
        <v>-4.2682848177384228E-2</v>
      </c>
      <c r="D178" s="100">
        <v>-2.0187506304791599E-2</v>
      </c>
      <c r="E178" s="100">
        <v>-1.6619090979889395E-2</v>
      </c>
      <c r="F178" s="100">
        <v>-6.1290368471171294E-2</v>
      </c>
      <c r="G178" s="100">
        <v>-5.0322652441532854E-2</v>
      </c>
      <c r="H178" s="100">
        <v>-5.4774843248562806E-2</v>
      </c>
      <c r="I178" s="100">
        <v>-9.6906991233878498E-2</v>
      </c>
      <c r="J178" s="100">
        <v>-2.823504578887804E-2</v>
      </c>
      <c r="K178" s="100">
        <v>-3.0835756802806112E-2</v>
      </c>
      <c r="L178" s="100">
        <v>-4.5854743165570214E-2</v>
      </c>
      <c r="M178" s="100">
        <f t="shared" si="68"/>
        <v>-4.5854724639360557E-2</v>
      </c>
      <c r="N178" s="100">
        <f t="shared" si="69"/>
        <v>-4.3241024737187293E-2</v>
      </c>
      <c r="O178" s="100">
        <f t="shared" si="70"/>
        <v>-4.1703322635402815E-2</v>
      </c>
      <c r="P178" s="100">
        <f t="shared" si="71"/>
        <v>-4.0708263701404818E-2</v>
      </c>
      <c r="Q178" s="100">
        <f t="shared" si="72"/>
        <v>-4.0506490513860446E-2</v>
      </c>
      <c r="R178" s="100">
        <f t="shared" si="73"/>
        <v>-4.198614748349698E-2</v>
      </c>
      <c r="S178" s="100">
        <f t="shared" si="74"/>
        <v>-9.0678353201578271E-2</v>
      </c>
      <c r="T178" s="100">
        <f t="shared" si="75"/>
        <v>-9.6907002824330832E-2</v>
      </c>
      <c r="U178" s="100">
        <f t="shared" si="56"/>
        <v>-4.4937894853463146E-2</v>
      </c>
      <c r="V178" s="100">
        <f t="shared" si="57"/>
        <v>-4.8634938086369928E-2</v>
      </c>
      <c r="W178" s="100">
        <f t="shared" si="58"/>
        <v>-4.4637966444821264E-2</v>
      </c>
      <c r="X178" s="100">
        <f t="shared" si="59"/>
        <v>-3.6649627611700181E-2</v>
      </c>
      <c r="Y178" s="100">
        <f t="shared" si="60"/>
        <v>-2.8611128551755807E-2</v>
      </c>
      <c r="Z178" s="100">
        <f t="shared" si="61"/>
        <v>-2.0706905439344069E-2</v>
      </c>
      <c r="AA178" s="101">
        <v>4.0000000000000002E-4</v>
      </c>
      <c r="AB178" s="100">
        <f t="shared" si="76"/>
        <v>4.0000000000000002E-4</v>
      </c>
      <c r="AC178" s="100">
        <f t="shared" si="62"/>
        <v>-5.2852737847788574E-3</v>
      </c>
      <c r="AD178" s="100">
        <f t="shared" si="63"/>
        <v>-1.1581240788539997E-2</v>
      </c>
      <c r="AE178" s="100">
        <f t="shared" si="64"/>
        <v>-2.4058615186645333E-2</v>
      </c>
      <c r="AF178" s="100">
        <f t="shared" si="65"/>
        <v>-3.6690173960928482E-2</v>
      </c>
      <c r="AG178" s="100">
        <f t="shared" si="66"/>
        <v>-4.9336019521023164E-2</v>
      </c>
      <c r="AH178" s="100">
        <f t="shared" si="67"/>
        <v>-3.179140856908922E-2</v>
      </c>
      <c r="AI178" s="100">
        <f t="shared" si="77"/>
        <v>-1.5327493064872941E-2</v>
      </c>
      <c r="AJ178" s="187"/>
    </row>
    <row r="179" spans="1:36" x14ac:dyDescent="0.3">
      <c r="A179" s="106">
        <v>42186</v>
      </c>
      <c r="B179" s="100">
        <v>7.8472582887515158E-2</v>
      </c>
      <c r="C179" s="100">
        <v>-3.0623449786102417E-3</v>
      </c>
      <c r="D179" s="100">
        <v>8.4777927478761173E-2</v>
      </c>
      <c r="E179" s="100">
        <v>5.0181286858754955E-2</v>
      </c>
      <c r="F179" s="100">
        <v>0.13187287916422488</v>
      </c>
      <c r="G179" s="100">
        <v>6.3803954229807489E-2</v>
      </c>
      <c r="H179" s="100">
        <v>6.468767684940438E-2</v>
      </c>
      <c r="I179" s="100">
        <v>8.8280055155514861E-2</v>
      </c>
      <c r="J179" s="100">
        <v>8.971965549014238E-2</v>
      </c>
      <c r="K179" s="100">
        <v>8.6223180648599712E-2</v>
      </c>
      <c r="L179" s="100">
        <v>7.3495685378411474E-2</v>
      </c>
      <c r="M179" s="100">
        <f t="shared" si="68"/>
        <v>7.1701272531413937E-2</v>
      </c>
      <c r="N179" s="100">
        <f t="shared" si="69"/>
        <v>7.3866747373412367E-2</v>
      </c>
      <c r="O179" s="100">
        <f t="shared" si="70"/>
        <v>7.6982758114961261E-2</v>
      </c>
      <c r="P179" s="100">
        <f t="shared" si="71"/>
        <v>8.1077270868582296E-2</v>
      </c>
      <c r="Q179" s="100">
        <f t="shared" si="72"/>
        <v>8.5622454449124211E-2</v>
      </c>
      <c r="R179" s="100">
        <f t="shared" si="73"/>
        <v>8.9479594033251258E-2</v>
      </c>
      <c r="S179" s="100">
        <f t="shared" si="74"/>
        <v>8.808614948640231E-2</v>
      </c>
      <c r="T179" s="100">
        <f t="shared" si="75"/>
        <v>8.8280054606109312E-2</v>
      </c>
      <c r="U179" s="100">
        <f t="shared" si="56"/>
        <v>8.3822653807772721E-2</v>
      </c>
      <c r="V179" s="100">
        <f t="shared" si="57"/>
        <v>6.8650034208958155E-2</v>
      </c>
      <c r="W179" s="100">
        <f t="shared" si="58"/>
        <v>8.5019637632825384E-2</v>
      </c>
      <c r="X179" s="100">
        <f t="shared" si="59"/>
        <v>0.11777489982968217</v>
      </c>
      <c r="Y179" s="100">
        <f t="shared" si="60"/>
        <v>0.1505527696181552</v>
      </c>
      <c r="Z179" s="100">
        <f t="shared" si="61"/>
        <v>0.18324961693695213</v>
      </c>
      <c r="AA179" s="101">
        <v>4.0000000000000002E-4</v>
      </c>
      <c r="AB179" s="100">
        <f t="shared" si="76"/>
        <v>4.0000000000000002E-4</v>
      </c>
      <c r="AC179" s="100">
        <f t="shared" si="62"/>
        <v>2.4662960321383969E-2</v>
      </c>
      <c r="AD179" s="100">
        <f t="shared" si="63"/>
        <v>5.1464066465479796E-2</v>
      </c>
      <c r="AE179" s="100">
        <f t="shared" si="64"/>
        <v>0.10496060101199778</v>
      </c>
      <c r="AF179" s="100">
        <f t="shared" si="65"/>
        <v>0.15864132017875759</v>
      </c>
      <c r="AG179" s="100">
        <f t="shared" si="66"/>
        <v>0.21232429462983199</v>
      </c>
      <c r="AH179" s="100">
        <f t="shared" si="67"/>
        <v>0.13769633345896726</v>
      </c>
      <c r="AI179" s="100">
        <f t="shared" si="77"/>
        <v>6.8023789227679113E-2</v>
      </c>
      <c r="AJ179" s="187"/>
    </row>
    <row r="180" spans="1:36" x14ac:dyDescent="0.3">
      <c r="A180" s="106">
        <v>42217</v>
      </c>
      <c r="B180" s="100">
        <v>-9.2159486569272767E-2</v>
      </c>
      <c r="C180" s="100">
        <v>-0.11954774658203658</v>
      </c>
      <c r="D180" s="100">
        <v>-0.10406888197505024</v>
      </c>
      <c r="E180" s="100">
        <v>-0.10773967414142352</v>
      </c>
      <c r="F180" s="100">
        <v>-0.10077399037347089</v>
      </c>
      <c r="G180" s="100">
        <v>-0.10212350366288941</v>
      </c>
      <c r="H180" s="100">
        <v>-0.1036103044555228</v>
      </c>
      <c r="I180" s="100">
        <v>-0.12307690977849806</v>
      </c>
      <c r="J180" s="100">
        <v>-8.7478506386083218E-2</v>
      </c>
      <c r="K180" s="100">
        <v>-0.1291739739438594</v>
      </c>
      <c r="L180" s="100">
        <v>-0.1069752977868107</v>
      </c>
      <c r="M180" s="100">
        <f t="shared" si="68"/>
        <v>-9.8659837983837026E-2</v>
      </c>
      <c r="N180" s="100">
        <f t="shared" si="69"/>
        <v>-0.10183006315086195</v>
      </c>
      <c r="O180" s="100">
        <f t="shared" si="70"/>
        <v>-0.10430775543844235</v>
      </c>
      <c r="P180" s="100">
        <f t="shared" si="71"/>
        <v>-0.11014020313678152</v>
      </c>
      <c r="Q180" s="100">
        <f t="shared" si="72"/>
        <v>-0.11895306126698099</v>
      </c>
      <c r="R180" s="100">
        <f t="shared" si="73"/>
        <v>-0.12647958371351239</v>
      </c>
      <c r="S180" s="100">
        <f t="shared" si="74"/>
        <v>-0.12365169433388951</v>
      </c>
      <c r="T180" s="100">
        <f t="shared" si="75"/>
        <v>-0.1230769135425136</v>
      </c>
      <c r="U180" s="100">
        <f t="shared" si="56"/>
        <v>-9.7114921757968722E-2</v>
      </c>
      <c r="V180" s="100">
        <f t="shared" si="57"/>
        <v>-9.1935243479871281E-2</v>
      </c>
      <c r="W180" s="100">
        <f t="shared" si="58"/>
        <v>-9.7525775779881238E-2</v>
      </c>
      <c r="X180" s="100">
        <f t="shared" si="59"/>
        <v>-0.10869229835938309</v>
      </c>
      <c r="Y180" s="100">
        <f t="shared" si="60"/>
        <v>-0.11989305520817872</v>
      </c>
      <c r="Z180" s="100">
        <f t="shared" si="61"/>
        <v>-0.13104137705964847</v>
      </c>
      <c r="AA180" s="101">
        <v>4.0000000000000002E-4</v>
      </c>
      <c r="AB180" s="100">
        <f t="shared" si="76"/>
        <v>4.0000000000000002E-4</v>
      </c>
      <c r="AC180" s="100">
        <f t="shared" si="62"/>
        <v>-2.0069558114369401E-2</v>
      </c>
      <c r="AD180" s="100">
        <f t="shared" si="63"/>
        <v>-4.2709286728026909E-2</v>
      </c>
      <c r="AE180" s="100">
        <f t="shared" si="64"/>
        <v>-8.7948227769825735E-2</v>
      </c>
      <c r="AF180" s="100">
        <f t="shared" si="65"/>
        <v>-0.1332547077691405</v>
      </c>
      <c r="AG180" s="100">
        <f t="shared" si="66"/>
        <v>-0.17860611448738856</v>
      </c>
      <c r="AH180" s="100">
        <f t="shared" si="67"/>
        <v>-0.11550201293306633</v>
      </c>
      <c r="AI180" s="100">
        <f t="shared" si="77"/>
        <v>-5.6666455238180757E-2</v>
      </c>
      <c r="AJ180" s="188"/>
    </row>
    <row r="181" spans="1:36" x14ac:dyDescent="0.3">
      <c r="A181" s="106">
        <v>42248</v>
      </c>
      <c r="B181" s="100">
        <v>-9.631444463061456E-2</v>
      </c>
      <c r="C181" s="100">
        <v>-9.5032197428750007E-2</v>
      </c>
      <c r="D181" s="100">
        <v>7.9286561612327514E-2</v>
      </c>
      <c r="E181" s="100">
        <v>8.9592418694624271E-3</v>
      </c>
      <c r="F181" s="100">
        <v>-8.9171958200575455E-2</v>
      </c>
      <c r="G181" s="100">
        <v>1.8595379081831283E-2</v>
      </c>
      <c r="H181" s="100">
        <v>1.5389733023319557E-2</v>
      </c>
      <c r="I181" s="100">
        <v>-7.4162752057584741E-2</v>
      </c>
      <c r="J181" s="100">
        <v>2.3496145467062246E-2</v>
      </c>
      <c r="K181" s="100">
        <v>2.3881518103565952E-2</v>
      </c>
      <c r="L181" s="100">
        <v>-1.8507277315995579E-2</v>
      </c>
      <c r="M181" s="100">
        <f t="shared" si="68"/>
        <v>1.4339876229529763E-2</v>
      </c>
      <c r="N181" s="100">
        <f t="shared" si="69"/>
        <v>2.087791117865502E-2</v>
      </c>
      <c r="O181" s="100">
        <f t="shared" si="70"/>
        <v>2.0214036260522913E-2</v>
      </c>
      <c r="P181" s="100">
        <f t="shared" si="71"/>
        <v>1.5911996751111115E-2</v>
      </c>
      <c r="Q181" s="100">
        <f t="shared" si="72"/>
        <v>9.2981677199496411E-3</v>
      </c>
      <c r="R181" s="100">
        <f t="shared" si="73"/>
        <v>2.9186858529109926E-3</v>
      </c>
      <c r="S181" s="100">
        <f t="shared" si="74"/>
        <v>-6.4919955830434098E-2</v>
      </c>
      <c r="T181" s="100">
        <f t="shared" si="75"/>
        <v>-7.4162758868863546E-2</v>
      </c>
      <c r="U181" s="100">
        <f t="shared" ref="U181:U212" si="78">SUMPRODUCT($L$3:$U$3,$B181:$K181)</f>
        <v>2.5041926507227575E-2</v>
      </c>
      <c r="V181" s="100">
        <f t="shared" ref="V181:V212" si="79">SUMPRODUCT($L$8:$U$8,$B181:$K181)</f>
        <v>6.6605281414405379E-3</v>
      </c>
      <c r="W181" s="100">
        <f t="shared" ref="W181:W212" si="80">SUMPRODUCT($L$14:$U$14,$B181:$K181)</f>
        <v>2.6502514294151062E-2</v>
      </c>
      <c r="X181" s="100">
        <f t="shared" ref="X181:X212" si="81">SUMPRODUCT($L$20:$U$20,$B181:$K181)</f>
        <v>6.6164794624422263E-2</v>
      </c>
      <c r="Y181" s="100">
        <f t="shared" ref="Y181:Y212" si="82">SUMPRODUCT($L$25:$U$25,$B181:$K181)</f>
        <v>0.10589335476364486</v>
      </c>
      <c r="Z181" s="100">
        <f t="shared" ref="Z181:Z212" si="83">SUMPRODUCT($L$30:$U$30,$B181:$K181)</f>
        <v>0.14545252484573534</v>
      </c>
      <c r="AA181" s="101">
        <v>4.0000000000000002E-4</v>
      </c>
      <c r="AB181" s="100">
        <f t="shared" si="76"/>
        <v>4.0000000000000002E-4</v>
      </c>
      <c r="AC181" s="100">
        <f t="shared" ref="AC181:AC212" si="84">SUMPRODUCT($W$8:$AF$8,$B181:$K181)+($AG$8*$AA181)</f>
        <v>1.6274176798027475E-2</v>
      </c>
      <c r="AD181" s="100">
        <f t="shared" ref="AD181:AD212" si="85">SUMPRODUCT($W$14:$AF$14,$B181:$K181)+($AG$14*$AA181)</f>
        <v>3.3788572664242601E-2</v>
      </c>
      <c r="AE181" s="100">
        <f t="shared" ref="AE181:AE212" si="86">SUMPRODUCT($W$20:$AF$20,$B181:$K181)+($AG$20*$AA181)</f>
        <v>6.8991703930692802E-2</v>
      </c>
      <c r="AF181" s="100">
        <f t="shared" ref="AF181:AF212" si="87">SUMPRODUCT($W$25:$AF$25,$B181:$K181)+($AG$25*$AA181)</f>
        <v>0.10405997647184308</v>
      </c>
      <c r="AG181" s="100">
        <f t="shared" ref="AG181:AG212" si="88">SUMPRODUCT($W$30:$AF$30,$B181:$K181)+($AG$30*$AA181)</f>
        <v>0.13915402201299834</v>
      </c>
      <c r="AH181" s="100">
        <f t="shared" ref="AH181:AH212" si="89">SUMPRODUCT($W$36:$AF$36,$B181:$K181)+($AG$36*$AA181)</f>
        <v>9.0299119763040558E-2</v>
      </c>
      <c r="AI181" s="100">
        <f t="shared" si="77"/>
        <v>4.5065004628669476E-2</v>
      </c>
      <c r="AJ181" s="187" t="s">
        <v>50</v>
      </c>
    </row>
    <row r="182" spans="1:36" x14ac:dyDescent="0.3">
      <c r="A182" s="106">
        <v>42278</v>
      </c>
      <c r="B182" s="100">
        <v>0.1446084951288471</v>
      </c>
      <c r="C182" s="100">
        <v>0.21773324415000275</v>
      </c>
      <c r="D182" s="100">
        <v>0.13248155523830024</v>
      </c>
      <c r="E182" s="100">
        <v>9.2633919522235472E-2</v>
      </c>
      <c r="F182" s="100">
        <v>0.19750503931545238</v>
      </c>
      <c r="G182" s="100">
        <v>0.12389234772645531</v>
      </c>
      <c r="H182" s="100">
        <v>7.0944912216778913E-2</v>
      </c>
      <c r="I182" s="100">
        <v>0.15590006100592696</v>
      </c>
      <c r="J182" s="100">
        <v>9.8255375144515683E-2</v>
      </c>
      <c r="K182" s="100">
        <v>0.11432339383676927</v>
      </c>
      <c r="L182" s="100">
        <v>0.13482783432852841</v>
      </c>
      <c r="M182" s="100">
        <f t="shared" ref="M182:M213" si="90">SUMPRODUCT($A$3:$J$3,$B182:$K182)</f>
        <v>0.10272866576237018</v>
      </c>
      <c r="N182" s="100">
        <f t="shared" si="69"/>
        <v>9.7533920299610929E-2</v>
      </c>
      <c r="O182" s="100">
        <f t="shared" si="70"/>
        <v>9.4680065836240751E-2</v>
      </c>
      <c r="P182" s="100">
        <f t="shared" si="71"/>
        <v>9.9766356144701057E-2</v>
      </c>
      <c r="Q182" s="100">
        <f t="shared" si="72"/>
        <v>0.11216402754932506</v>
      </c>
      <c r="R182" s="100">
        <f t="shared" si="73"/>
        <v>0.12550641092362755</v>
      </c>
      <c r="S182" s="100">
        <f t="shared" si="74"/>
        <v>0.15198055879909803</v>
      </c>
      <c r="T182" s="100">
        <f t="shared" si="75"/>
        <v>0.15590006317204336</v>
      </c>
      <c r="U182" s="100">
        <f t="shared" si="78"/>
        <v>9.1477680811384743E-2</v>
      </c>
      <c r="V182" s="100">
        <f t="shared" si="79"/>
        <v>0.10609709163514013</v>
      </c>
      <c r="W182" s="100">
        <f t="shared" si="80"/>
        <v>9.0394350691690176E-2</v>
      </c>
      <c r="X182" s="100">
        <f t="shared" si="81"/>
        <v>5.8972427477690811E-2</v>
      </c>
      <c r="Y182" s="100">
        <f t="shared" si="82"/>
        <v>2.7589599049656841E-2</v>
      </c>
      <c r="Z182" s="100">
        <f t="shared" si="83"/>
        <v>-3.8598644721935804E-3</v>
      </c>
      <c r="AA182" s="101">
        <v>4.0000000000000002E-4</v>
      </c>
      <c r="AB182" s="100">
        <f t="shared" si="76"/>
        <v>4.0000000000000002E-4</v>
      </c>
      <c r="AC182" s="100">
        <f t="shared" si="84"/>
        <v>7.3922990108312376E-3</v>
      </c>
      <c r="AD182" s="100">
        <f t="shared" si="85"/>
        <v>1.5128551495470346E-2</v>
      </c>
      <c r="AE182" s="100">
        <f t="shared" si="86"/>
        <v>3.0432588699887519E-2</v>
      </c>
      <c r="AF182" s="100">
        <f t="shared" si="87"/>
        <v>4.5898792864015353E-2</v>
      </c>
      <c r="AG182" s="100">
        <f t="shared" si="88"/>
        <v>6.1413494294246765E-2</v>
      </c>
      <c r="AH182" s="100">
        <f t="shared" si="89"/>
        <v>3.986537120493007E-2</v>
      </c>
      <c r="AI182" s="100">
        <f t="shared" si="77"/>
        <v>1.8697918922708365E-2</v>
      </c>
      <c r="AJ182" s="187"/>
    </row>
    <row r="183" spans="1:36" x14ac:dyDescent="0.3">
      <c r="A183" s="106">
        <v>42309</v>
      </c>
      <c r="B183" s="100">
        <v>7.2568134154500835E-2</v>
      </c>
      <c r="C183" s="100">
        <v>7.293907940323402E-2</v>
      </c>
      <c r="D183" s="100">
        <v>0.12311468004638948</v>
      </c>
      <c r="E183" s="100">
        <v>2.1980027681560332E-2</v>
      </c>
      <c r="F183" s="100">
        <v>8.0176961098139182E-2</v>
      </c>
      <c r="G183" s="100">
        <v>4.6049505893930989E-2</v>
      </c>
      <c r="H183" s="100">
        <v>9.3344654672244988E-3</v>
      </c>
      <c r="I183" s="100">
        <v>7.4515332565889651E-3</v>
      </c>
      <c r="J183" s="100">
        <v>3.3026737758533035E-2</v>
      </c>
      <c r="K183" s="100">
        <v>-6.3973818586943954E-2</v>
      </c>
      <c r="L183" s="100">
        <v>4.0266730617315741E-2</v>
      </c>
      <c r="M183" s="100">
        <f t="shared" si="90"/>
        <v>3.2786045988694272E-2</v>
      </c>
      <c r="N183" s="100">
        <f t="shared" si="69"/>
        <v>1.9581297524769867E-2</v>
      </c>
      <c r="O183" s="100">
        <f t="shared" si="70"/>
        <v>8.9673742685922285E-3</v>
      </c>
      <c r="P183" s="100">
        <f t="shared" si="71"/>
        <v>-7.9914150259621161E-3</v>
      </c>
      <c r="Q183" s="100">
        <f t="shared" si="72"/>
        <v>-2.8371341137703919E-2</v>
      </c>
      <c r="R183" s="100">
        <f t="shared" si="73"/>
        <v>-4.4680865317111594E-2</v>
      </c>
      <c r="S183" s="100">
        <f t="shared" si="74"/>
        <v>7.1813299332096608E-4</v>
      </c>
      <c r="T183" s="100">
        <f t="shared" si="75"/>
        <v>7.4515245311967421E-3</v>
      </c>
      <c r="U183" s="100">
        <f t="shared" si="78"/>
        <v>2.4913006577838577E-2</v>
      </c>
      <c r="V183" s="100">
        <f t="shared" si="79"/>
        <v>5.2242620631178259E-2</v>
      </c>
      <c r="W183" s="100">
        <f t="shared" si="80"/>
        <v>2.2798470378679245E-2</v>
      </c>
      <c r="X183" s="100">
        <f t="shared" si="81"/>
        <v>-3.6092577872362655E-2</v>
      </c>
      <c r="Y183" s="100">
        <f t="shared" si="82"/>
        <v>-9.5059453494598628E-2</v>
      </c>
      <c r="Z183" s="100">
        <f t="shared" si="83"/>
        <v>-0.15387012013946871</v>
      </c>
      <c r="AA183" s="101">
        <v>4.0000000000000002E-4</v>
      </c>
      <c r="AB183" s="100">
        <f t="shared" si="76"/>
        <v>4.0000000000000002E-4</v>
      </c>
      <c r="AC183" s="100">
        <f t="shared" si="84"/>
        <v>-1.2358421177261209E-2</v>
      </c>
      <c r="AD183" s="100">
        <f t="shared" si="85"/>
        <v>-2.645934694620428E-2</v>
      </c>
      <c r="AE183" s="100">
        <f t="shared" si="86"/>
        <v>-5.4912191319287477E-2</v>
      </c>
      <c r="AF183" s="100">
        <f t="shared" si="87"/>
        <v>-8.3144756225477442E-2</v>
      </c>
      <c r="AG183" s="100">
        <f t="shared" si="88"/>
        <v>-0.11139756264398616</v>
      </c>
      <c r="AH183" s="100">
        <f t="shared" si="89"/>
        <v>-7.1944161281445956E-2</v>
      </c>
      <c r="AI183" s="100">
        <f t="shared" si="77"/>
        <v>-3.6556282461727617E-2</v>
      </c>
      <c r="AJ183" s="187"/>
    </row>
    <row r="184" spans="1:36" x14ac:dyDescent="0.3">
      <c r="A184" s="106">
        <v>42339</v>
      </c>
      <c r="B184" s="100">
        <v>-8.416550815279511E-2</v>
      </c>
      <c r="C184" s="100">
        <v>-8.4385469452821105E-2</v>
      </c>
      <c r="D184" s="100">
        <v>-1.8342549917341536E-2</v>
      </c>
      <c r="E184" s="100">
        <v>-6.1811057661282642E-2</v>
      </c>
      <c r="F184" s="100">
        <v>-9.4097081016209116E-2</v>
      </c>
      <c r="G184" s="100">
        <v>-6.1058405798920412E-2</v>
      </c>
      <c r="H184" s="100">
        <v>-7.3388972998000832E-2</v>
      </c>
      <c r="I184" s="100">
        <v>-4.4378694437947959E-2</v>
      </c>
      <c r="J184" s="100">
        <v>-6.8798012140190754E-2</v>
      </c>
      <c r="K184" s="100">
        <v>-8.7244267016167526E-2</v>
      </c>
      <c r="L184" s="100">
        <v>-6.7767001859167703E-2</v>
      </c>
      <c r="M184" s="100">
        <f t="shared" si="90"/>
        <v>-6.7553166862474562E-2</v>
      </c>
      <c r="N184" s="100">
        <f t="shared" si="69"/>
        <v>-6.9217472172030545E-2</v>
      </c>
      <c r="O184" s="100">
        <f t="shared" si="70"/>
        <v>-7.229453632390738E-2</v>
      </c>
      <c r="P184" s="100">
        <f t="shared" si="71"/>
        <v>-7.7736539573420457E-2</v>
      </c>
      <c r="Q184" s="100">
        <f t="shared" si="72"/>
        <v>-8.3390606487359006E-2</v>
      </c>
      <c r="R184" s="100">
        <f t="shared" si="73"/>
        <v>-8.1742053272489901E-2</v>
      </c>
      <c r="S184" s="100">
        <f t="shared" si="74"/>
        <v>-4.8419699439506449E-2</v>
      </c>
      <c r="T184" s="100">
        <f t="shared" si="75"/>
        <v>-4.4378687722872991E-2</v>
      </c>
      <c r="U184" s="100">
        <f t="shared" si="78"/>
        <v>-6.7208189070004198E-2</v>
      </c>
      <c r="V184" s="100">
        <f t="shared" si="79"/>
        <v>-6.6677106555532023E-2</v>
      </c>
      <c r="W184" s="100">
        <f t="shared" si="80"/>
        <v>-6.7233832059487381E-2</v>
      </c>
      <c r="X184" s="100">
        <f t="shared" si="81"/>
        <v>-6.8355778322012201E-2</v>
      </c>
      <c r="Y184" s="100">
        <f t="shared" si="82"/>
        <v>-6.9467824314914009E-2</v>
      </c>
      <c r="Z184" s="100">
        <f t="shared" si="83"/>
        <v>-7.0613266626296189E-2</v>
      </c>
      <c r="AA184" s="101">
        <v>4.0000000000000002E-4</v>
      </c>
      <c r="AB184" s="100">
        <f t="shared" si="76"/>
        <v>4.0000000000000002E-4</v>
      </c>
      <c r="AC184" s="100">
        <f t="shared" si="84"/>
        <v>-1.18679635055356E-2</v>
      </c>
      <c r="AD184" s="100">
        <f t="shared" si="85"/>
        <v>-2.5438937447878059E-2</v>
      </c>
      <c r="AE184" s="100">
        <f t="shared" si="86"/>
        <v>-5.254385970941839E-2</v>
      </c>
      <c r="AF184" s="100">
        <f t="shared" si="87"/>
        <v>-7.9727993045202505E-2</v>
      </c>
      <c r="AG184" s="100">
        <f t="shared" si="88"/>
        <v>-0.10692757303466437</v>
      </c>
      <c r="AH184" s="100">
        <f t="shared" si="89"/>
        <v>-6.904218601577794E-2</v>
      </c>
      <c r="AI184" s="100">
        <f t="shared" si="77"/>
        <v>-3.373154237591508E-2</v>
      </c>
      <c r="AJ184" s="187"/>
    </row>
    <row r="185" spans="1:36" x14ac:dyDescent="0.3">
      <c r="A185" s="106">
        <v>42370</v>
      </c>
      <c r="B185" s="100">
        <v>-1.8914089076674769E-2</v>
      </c>
      <c r="C185" s="100">
        <v>-0.17298276364489851</v>
      </c>
      <c r="D185" s="100">
        <v>5.6389645737454877E-2</v>
      </c>
      <c r="E185" s="100">
        <v>-0.13966469394242481</v>
      </c>
      <c r="F185" s="100">
        <v>-6.7419411399648313E-2</v>
      </c>
      <c r="G185" s="100">
        <v>1.8786201048905219E-2</v>
      </c>
      <c r="H185" s="100">
        <v>1.4488059396239854E-2</v>
      </c>
      <c r="I185" s="100">
        <v>-0.25696065296100662</v>
      </c>
      <c r="J185" s="100">
        <v>-6.0843835841132028E-3</v>
      </c>
      <c r="K185" s="100">
        <v>3.154654567067805E-2</v>
      </c>
      <c r="L185" s="100">
        <v>-5.4081554275548817E-2</v>
      </c>
      <c r="M185" s="100">
        <f t="shared" si="90"/>
        <v>9.9609660428626387E-3</v>
      </c>
      <c r="N185" s="100">
        <f t="shared" si="69"/>
        <v>1.3129258351133896E-2</v>
      </c>
      <c r="O185" s="100">
        <f t="shared" si="70"/>
        <v>1.3181780892683192E-2</v>
      </c>
      <c r="P185" s="100">
        <f t="shared" si="71"/>
        <v>1.3794188100895374E-2</v>
      </c>
      <c r="Q185" s="100">
        <f t="shared" si="72"/>
        <v>1.2294795081454481E-2</v>
      </c>
      <c r="R185" s="100">
        <f t="shared" si="73"/>
        <v>-1.4928887231993728E-2</v>
      </c>
      <c r="S185" s="100">
        <f t="shared" si="74"/>
        <v>-0.2297626106952447</v>
      </c>
      <c r="T185" s="100">
        <f t="shared" si="75"/>
        <v>-0.25696068364472674</v>
      </c>
      <c r="U185" s="100">
        <f t="shared" si="78"/>
        <v>3.9056531255336271E-2</v>
      </c>
      <c r="V185" s="100">
        <f t="shared" si="79"/>
        <v>3.3923300620200596E-2</v>
      </c>
      <c r="W185" s="100">
        <f t="shared" si="80"/>
        <v>3.9550825035057906E-2</v>
      </c>
      <c r="X185" s="100">
        <f t="shared" si="81"/>
        <v>5.079842052991565E-2</v>
      </c>
      <c r="Y185" s="100">
        <f t="shared" si="82"/>
        <v>6.2071188164418589E-2</v>
      </c>
      <c r="Z185" s="100">
        <f t="shared" si="83"/>
        <v>7.3345068532271906E-2</v>
      </c>
      <c r="AA185" s="101">
        <v>4.0000000000000002E-4</v>
      </c>
      <c r="AB185" s="100">
        <f t="shared" si="76"/>
        <v>4.0000000000000002E-4</v>
      </c>
      <c r="AC185" s="100">
        <f t="shared" si="84"/>
        <v>1.052306793384406E-2</v>
      </c>
      <c r="AD185" s="100">
        <f t="shared" si="85"/>
        <v>2.166826577398211E-2</v>
      </c>
      <c r="AE185" s="100">
        <f t="shared" si="86"/>
        <v>4.3994242045788272E-2</v>
      </c>
      <c r="AF185" s="100">
        <f t="shared" si="87"/>
        <v>6.6416402060306662E-2</v>
      </c>
      <c r="AG185" s="100">
        <f t="shared" si="88"/>
        <v>8.8863934767608774E-2</v>
      </c>
      <c r="AH185" s="100">
        <f t="shared" si="89"/>
        <v>5.7671778865071466E-2</v>
      </c>
      <c r="AI185" s="100">
        <f t="shared" si="77"/>
        <v>2.8447422068357764E-2</v>
      </c>
      <c r="AJ185" s="187"/>
    </row>
    <row r="186" spans="1:36" x14ac:dyDescent="0.3">
      <c r="A186" s="106">
        <v>42401</v>
      </c>
      <c r="B186" s="100">
        <v>8.0981739807285298E-3</v>
      </c>
      <c r="C186" s="100">
        <v>-1.6521454091522045E-2</v>
      </c>
      <c r="D186" s="100">
        <v>3.6639240241975159E-2</v>
      </c>
      <c r="E186" s="100">
        <v>-1.7689496016144422E-2</v>
      </c>
      <c r="F186" s="100">
        <v>3.389827996145782E-2</v>
      </c>
      <c r="G186" s="100">
        <v>1.2293164790695692E-2</v>
      </c>
      <c r="H186" s="100">
        <v>-9.838070859069464E-3</v>
      </c>
      <c r="I186" s="100">
        <v>-8.2122060833673474E-3</v>
      </c>
      <c r="J186" s="100">
        <v>-4.1101849837521152E-2</v>
      </c>
      <c r="K186" s="100">
        <v>3.7786625289971759E-2</v>
      </c>
      <c r="L186" s="100">
        <v>3.5352407377204531E-3</v>
      </c>
      <c r="M186" s="100">
        <f t="shared" si="90"/>
        <v>-7.5235694293110467E-3</v>
      </c>
      <c r="N186" s="100">
        <f t="shared" si="69"/>
        <v>-6.1097412658769612E-3</v>
      </c>
      <c r="O186" s="100">
        <f t="shared" si="70"/>
        <v>-4.5930090326812304E-3</v>
      </c>
      <c r="P186" s="100">
        <f t="shared" si="71"/>
        <v>5.5098345788402205E-3</v>
      </c>
      <c r="Q186" s="100">
        <f t="shared" si="72"/>
        <v>2.29643506071E-2</v>
      </c>
      <c r="R186" s="100">
        <f t="shared" si="73"/>
        <v>3.1150570205202475E-2</v>
      </c>
      <c r="S186" s="100">
        <f t="shared" si="74"/>
        <v>-3.8758199005429861E-3</v>
      </c>
      <c r="T186" s="100">
        <f t="shared" si="75"/>
        <v>-8.212209346686962E-3</v>
      </c>
      <c r="U186" s="100">
        <f t="shared" si="78"/>
        <v>-2.1522618268956222E-3</v>
      </c>
      <c r="V186" s="100">
        <f t="shared" si="79"/>
        <v>-7.6570617914853267E-3</v>
      </c>
      <c r="W186" s="100">
        <f t="shared" si="80"/>
        <v>-1.6643932384364569E-3</v>
      </c>
      <c r="X186" s="100">
        <f t="shared" si="81"/>
        <v>1.0288939312456568E-2</v>
      </c>
      <c r="Y186" s="100">
        <f t="shared" si="82"/>
        <v>2.2336944893508577E-2</v>
      </c>
      <c r="Z186" s="100">
        <f t="shared" si="83"/>
        <v>3.4231722823800201E-2</v>
      </c>
      <c r="AA186" s="101">
        <v>4.0000000000000002E-4</v>
      </c>
      <c r="AB186" s="100">
        <f t="shared" si="76"/>
        <v>4.0000000000000002E-4</v>
      </c>
      <c r="AC186" s="100">
        <f t="shared" si="84"/>
        <v>3.4335815741177653E-3</v>
      </c>
      <c r="AD186" s="100">
        <f t="shared" si="85"/>
        <v>6.7785541306723592E-3</v>
      </c>
      <c r="AE186" s="100">
        <f t="shared" si="86"/>
        <v>1.3470086017726644E-2</v>
      </c>
      <c r="AF186" s="100">
        <f t="shared" si="87"/>
        <v>2.0144730163163729E-2</v>
      </c>
      <c r="AG186" s="100">
        <f t="shared" si="88"/>
        <v>2.6856881646099014E-2</v>
      </c>
      <c r="AH186" s="100">
        <f t="shared" si="89"/>
        <v>1.759945999529795E-2</v>
      </c>
      <c r="AI186" s="100">
        <f t="shared" si="77"/>
        <v>8.8889125395063551E-3</v>
      </c>
      <c r="AJ186" s="187"/>
    </row>
    <row r="187" spans="1:36" x14ac:dyDescent="0.3">
      <c r="A187" s="106">
        <v>42430</v>
      </c>
      <c r="B187" s="100">
        <v>8.9983656371737025E-2</v>
      </c>
      <c r="C187" s="100">
        <v>6.7670555459397652E-2</v>
      </c>
      <c r="D187" s="100">
        <v>4.6110165615071058E-2</v>
      </c>
      <c r="E187" s="100">
        <v>0.11328944151679368</v>
      </c>
      <c r="F187" s="100">
        <v>-2.3920978557052969E-2</v>
      </c>
      <c r="G187" s="100">
        <v>-2.6778823423963719E-2</v>
      </c>
      <c r="H187" s="100">
        <v>9.2946897688450918E-3</v>
      </c>
      <c r="I187" s="100">
        <v>0.11899165851801721</v>
      </c>
      <c r="J187" s="100">
        <v>-1.0031844631138783E-2</v>
      </c>
      <c r="K187" s="100">
        <v>-2.1456361136775237E-2</v>
      </c>
      <c r="L187" s="100">
        <v>3.6315215950093099E-2</v>
      </c>
      <c r="M187" s="100">
        <f t="shared" si="90"/>
        <v>-6.0115497243179265E-3</v>
      </c>
      <c r="N187" s="100">
        <f t="shared" si="69"/>
        <v>-7.1036967214525995E-3</v>
      </c>
      <c r="O187" s="100">
        <f t="shared" si="70"/>
        <v>-3.798304781541203E-3</v>
      </c>
      <c r="P187" s="100">
        <f t="shared" si="71"/>
        <v>-6.6687096807537712E-3</v>
      </c>
      <c r="Q187" s="100">
        <f t="shared" si="72"/>
        <v>-1.1817724450022597E-2</v>
      </c>
      <c r="R187" s="100">
        <f t="shared" si="73"/>
        <v>-2.1275991821552067E-3</v>
      </c>
      <c r="S187" s="100">
        <f t="shared" si="74"/>
        <v>0.10575139548592423</v>
      </c>
      <c r="T187" s="100">
        <f t="shared" si="75"/>
        <v>0.11899167337950267</v>
      </c>
      <c r="U187" s="100">
        <f t="shared" si="78"/>
        <v>-1.4000648260497489E-2</v>
      </c>
      <c r="V187" s="100">
        <f t="shared" si="79"/>
        <v>-9.008768576671591E-3</v>
      </c>
      <c r="W187" s="100">
        <f t="shared" si="80"/>
        <v>-1.444054295274887E-2</v>
      </c>
      <c r="X187" s="100">
        <f t="shared" si="81"/>
        <v>-2.5303196856533788E-2</v>
      </c>
      <c r="Y187" s="100">
        <f t="shared" si="82"/>
        <v>-3.6172216425780432E-2</v>
      </c>
      <c r="Z187" s="100">
        <f t="shared" si="83"/>
        <v>-4.7040975483420136E-2</v>
      </c>
      <c r="AA187" s="101">
        <v>4.0000000000000002E-4</v>
      </c>
      <c r="AB187" s="100">
        <f t="shared" si="76"/>
        <v>4.0000000000000002E-4</v>
      </c>
      <c r="AC187" s="100">
        <f t="shared" si="84"/>
        <v>-5.3234480746922139E-3</v>
      </c>
      <c r="AD187" s="100">
        <f t="shared" si="85"/>
        <v>-1.1599270898948725E-2</v>
      </c>
      <c r="AE187" s="100">
        <f t="shared" si="86"/>
        <v>-2.4282818272147514E-2</v>
      </c>
      <c r="AF187" s="100">
        <f t="shared" si="87"/>
        <v>-3.6950235137039419E-2</v>
      </c>
      <c r="AG187" s="100">
        <f t="shared" si="88"/>
        <v>-4.9661086127328655E-2</v>
      </c>
      <c r="AH187" s="100">
        <f t="shared" si="89"/>
        <v>-3.1919118035400117E-2</v>
      </c>
      <c r="AI187" s="100">
        <f t="shared" si="77"/>
        <v>-1.5853552956204657E-2</v>
      </c>
      <c r="AJ187" s="187"/>
    </row>
    <row r="188" spans="1:36" x14ac:dyDescent="0.3">
      <c r="A188" s="106">
        <v>42461</v>
      </c>
      <c r="B188" s="100">
        <v>-2.1792829041020839E-2</v>
      </c>
      <c r="C188" s="100">
        <v>-9.9153944955991058E-2</v>
      </c>
      <c r="D188" s="100">
        <v>9.3203880173595044E-2</v>
      </c>
      <c r="E188" s="100">
        <v>4.9958946538543811E-2</v>
      </c>
      <c r="F188" s="100">
        <v>-6.4096000047001916E-2</v>
      </c>
      <c r="G188" s="100">
        <v>-2.1436600623072791E-2</v>
      </c>
      <c r="H188" s="100">
        <v>6.3511429300222438E-3</v>
      </c>
      <c r="I188" s="100">
        <v>-1.2676021368873002E-2</v>
      </c>
      <c r="J188" s="100">
        <v>4.1455524996321547E-2</v>
      </c>
      <c r="K188" s="100">
        <v>-3.5880444955867515E-2</v>
      </c>
      <c r="L188" s="100">
        <v>-6.4066346353344487E-3</v>
      </c>
      <c r="M188" s="100">
        <f t="shared" si="90"/>
        <v>3.5717748949220442E-3</v>
      </c>
      <c r="N188" s="100">
        <f t="shared" si="69"/>
        <v>6.2547511642656048E-3</v>
      </c>
      <c r="O188" s="100">
        <f t="shared" si="70"/>
        <v>7.027151993284915E-3</v>
      </c>
      <c r="P188" s="100">
        <f t="shared" si="71"/>
        <v>-5.0591852249152192E-3</v>
      </c>
      <c r="Q188" s="100">
        <f t="shared" si="72"/>
        <v>-2.5882018726032019E-2</v>
      </c>
      <c r="R188" s="100">
        <f t="shared" si="73"/>
        <v>-3.4496840907520268E-2</v>
      </c>
      <c r="S188" s="100">
        <f t="shared" si="74"/>
        <v>-1.486354366302543E-2</v>
      </c>
      <c r="T188" s="100">
        <f t="shared" si="75"/>
        <v>-1.2676022490371929E-2</v>
      </c>
      <c r="U188" s="100">
        <f t="shared" si="78"/>
        <v>1.4211944255068876E-2</v>
      </c>
      <c r="V188" s="100">
        <f t="shared" si="79"/>
        <v>-4.219959716340654E-5</v>
      </c>
      <c r="W188" s="100">
        <f t="shared" si="80"/>
        <v>1.5296810994730299E-2</v>
      </c>
      <c r="X188" s="100">
        <f t="shared" si="81"/>
        <v>4.5989343219696735E-2</v>
      </c>
      <c r="Y188" s="100">
        <f t="shared" si="82"/>
        <v>7.6673558511108547E-2</v>
      </c>
      <c r="Z188" s="100">
        <f t="shared" si="83"/>
        <v>0.10729352177063059</v>
      </c>
      <c r="AA188" s="101">
        <v>4.0000000000000002E-4</v>
      </c>
      <c r="AB188" s="100">
        <f t="shared" si="76"/>
        <v>4.0000000000000002E-4</v>
      </c>
      <c r="AC188" s="100">
        <f t="shared" si="84"/>
        <v>1.1744642713090116E-2</v>
      </c>
      <c r="AD188" s="100">
        <f t="shared" si="85"/>
        <v>2.4273243084401128E-2</v>
      </c>
      <c r="AE188" s="100">
        <f t="shared" si="86"/>
        <v>4.9314937679812633E-2</v>
      </c>
      <c r="AF188" s="100">
        <f t="shared" si="87"/>
        <v>7.4373278394848516E-2</v>
      </c>
      <c r="AG188" s="100">
        <f t="shared" si="88"/>
        <v>9.9381159469996233E-2</v>
      </c>
      <c r="AH188" s="100">
        <f t="shared" si="89"/>
        <v>6.463009239337314E-2</v>
      </c>
      <c r="AI188" s="100">
        <f t="shared" si="77"/>
        <v>3.2305600108130161E-2</v>
      </c>
      <c r="AJ188" s="187"/>
    </row>
    <row r="189" spans="1:36" x14ac:dyDescent="0.3">
      <c r="A189" s="106">
        <v>42491</v>
      </c>
      <c r="B189" s="100">
        <v>6.2225565209570941E-2</v>
      </c>
      <c r="C189" s="100">
        <v>6.7018891885195747E-2</v>
      </c>
      <c r="D189" s="100">
        <v>2.2646440835337144E-2</v>
      </c>
      <c r="E189" s="100">
        <v>2.2426086300522747E-2</v>
      </c>
      <c r="F189" s="100">
        <v>2.5819482717851051E-2</v>
      </c>
      <c r="G189" s="100">
        <v>3.1224475584749375E-2</v>
      </c>
      <c r="H189" s="100">
        <v>8.6255398503620836E-2</v>
      </c>
      <c r="I189" s="100">
        <v>-8.4878886130306697E-2</v>
      </c>
      <c r="J189" s="100">
        <v>3.8036167443273088E-2</v>
      </c>
      <c r="K189" s="100">
        <v>7.3194603806487658E-3</v>
      </c>
      <c r="L189" s="100">
        <v>2.7809308273046292E-2</v>
      </c>
      <c r="M189" s="100">
        <f t="shared" si="90"/>
        <v>5.021544365054819E-2</v>
      </c>
      <c r="N189" s="100">
        <f t="shared" si="69"/>
        <v>4.9763955671692436E-2</v>
      </c>
      <c r="O189" s="100">
        <f t="shared" si="70"/>
        <v>5.0781952887426665E-2</v>
      </c>
      <c r="P189" s="100">
        <f t="shared" si="71"/>
        <v>4.3719413657567534E-2</v>
      </c>
      <c r="Q189" s="100">
        <f t="shared" si="72"/>
        <v>2.7612217178437336E-2</v>
      </c>
      <c r="R189" s="100">
        <f t="shared" si="73"/>
        <v>-4.2703603381982159E-3</v>
      </c>
      <c r="S189" s="100">
        <f t="shared" si="74"/>
        <v>-7.6187210232560615E-2</v>
      </c>
      <c r="T189" s="100">
        <f t="shared" si="75"/>
        <v>-8.4878907930640859E-2</v>
      </c>
      <c r="U189" s="100">
        <f t="shared" si="78"/>
        <v>4.5929271567563518E-2</v>
      </c>
      <c r="V189" s="100">
        <f t="shared" si="79"/>
        <v>5.8770776344473509E-2</v>
      </c>
      <c r="W189" s="100">
        <f t="shared" si="80"/>
        <v>4.4851105869304818E-2</v>
      </c>
      <c r="X189" s="100">
        <f t="shared" si="81"/>
        <v>1.7019909094623784E-2</v>
      </c>
      <c r="Y189" s="100">
        <f t="shared" si="82"/>
        <v>-1.096299082158341E-2</v>
      </c>
      <c r="Z189" s="100">
        <f t="shared" si="83"/>
        <v>-3.8562651872829333E-2</v>
      </c>
      <c r="AA189" s="101">
        <v>4.0000000000000002E-4</v>
      </c>
      <c r="AB189" s="100">
        <f t="shared" si="76"/>
        <v>4.0000000000000002E-4</v>
      </c>
      <c r="AC189" s="100">
        <f t="shared" si="84"/>
        <v>3.3059994037031406E-4</v>
      </c>
      <c r="AD189" s="100">
        <f t="shared" si="85"/>
        <v>2.9259375468490106E-4</v>
      </c>
      <c r="AE189" s="100">
        <f t="shared" si="86"/>
        <v>1.4155480182721851E-4</v>
      </c>
      <c r="AF189" s="100">
        <f t="shared" si="87"/>
        <v>8.3119970244607843E-5</v>
      </c>
      <c r="AG189" s="100">
        <f t="shared" si="88"/>
        <v>7.9202731891417377E-6</v>
      </c>
      <c r="AH189" s="100">
        <f t="shared" si="89"/>
        <v>8.493770291316538E-5</v>
      </c>
      <c r="AI189" s="100">
        <f t="shared" si="77"/>
        <v>-6.3214859309558731E-4</v>
      </c>
      <c r="AJ189" s="187"/>
    </row>
    <row r="190" spans="1:36" x14ac:dyDescent="0.3">
      <c r="A190" s="106">
        <v>42522</v>
      </c>
      <c r="B190" s="100">
        <v>-5.1451526208749862E-2</v>
      </c>
      <c r="C190" s="100">
        <v>-0.12819670683536746</v>
      </c>
      <c r="D190" s="100">
        <v>0.13146580264490365</v>
      </c>
      <c r="E190" s="100">
        <v>-8.4746880851368708E-3</v>
      </c>
      <c r="F190" s="100">
        <v>-5.4061663844703095E-2</v>
      </c>
      <c r="G190" s="100">
        <v>3.2542851095989075E-2</v>
      </c>
      <c r="H190" s="100">
        <v>1.8353989704774466E-2</v>
      </c>
      <c r="I190" s="100">
        <v>-0.14341380907915163</v>
      </c>
      <c r="J190" s="100">
        <v>2.2816096929637632E-2</v>
      </c>
      <c r="K190" s="100">
        <v>-5.5883474233655188E-2</v>
      </c>
      <c r="L190" s="100">
        <v>-2.3630312791145934E-2</v>
      </c>
      <c r="M190" s="100">
        <f t="shared" si="90"/>
        <v>2.2185618108748879E-2</v>
      </c>
      <c r="N190" s="100">
        <f t="shared" si="69"/>
        <v>1.7872360746211662E-2</v>
      </c>
      <c r="O190" s="100">
        <f t="shared" si="70"/>
        <v>9.0169411743560024E-3</v>
      </c>
      <c r="P190" s="100">
        <f t="shared" si="71"/>
        <v>-1.0127538681057858E-2</v>
      </c>
      <c r="Q190" s="100">
        <f t="shared" si="72"/>
        <v>-3.6897237037089969E-2</v>
      </c>
      <c r="R190" s="100">
        <f t="shared" si="73"/>
        <v>-6.791100152634251E-2</v>
      </c>
      <c r="S190" s="100">
        <f t="shared" si="74"/>
        <v>-0.13516219534907242</v>
      </c>
      <c r="T190" s="100">
        <f t="shared" si="75"/>
        <v>-0.1434138315082783</v>
      </c>
      <c r="U190" s="100">
        <f t="shared" si="78"/>
        <v>3.5624849025421318E-2</v>
      </c>
      <c r="V190" s="100">
        <f t="shared" si="79"/>
        <v>3.6252056207530289E-2</v>
      </c>
      <c r="W190" s="100">
        <f t="shared" si="80"/>
        <v>3.5601394120298634E-2</v>
      </c>
      <c r="X190" s="100">
        <f t="shared" si="81"/>
        <v>3.4286875699545763E-2</v>
      </c>
      <c r="Y190" s="100">
        <f t="shared" si="82"/>
        <v>3.2957076822949447E-2</v>
      </c>
      <c r="Z190" s="100">
        <f t="shared" si="83"/>
        <v>3.1636792455259716E-2</v>
      </c>
      <c r="AA190" s="101">
        <v>4.0000000000000002E-4</v>
      </c>
      <c r="AB190" s="100">
        <f t="shared" si="76"/>
        <v>4.0000000000000002E-4</v>
      </c>
      <c r="AC190" s="100">
        <f t="shared" si="84"/>
        <v>6.2488216092230851E-3</v>
      </c>
      <c r="AD190" s="100">
        <f t="shared" si="85"/>
        <v>1.2675394684478132E-2</v>
      </c>
      <c r="AE190" s="100">
        <f t="shared" si="86"/>
        <v>2.5500684615830951E-2</v>
      </c>
      <c r="AF190" s="100">
        <f t="shared" si="87"/>
        <v>3.8407387713611886E-2</v>
      </c>
      <c r="AG190" s="100">
        <f t="shared" si="88"/>
        <v>5.1309120342269032E-2</v>
      </c>
      <c r="AH190" s="100">
        <f t="shared" si="89"/>
        <v>3.3474065843803691E-2</v>
      </c>
      <c r="AI190" s="100">
        <f t="shared" si="77"/>
        <v>1.6323920651964301E-2</v>
      </c>
      <c r="AJ190" s="187"/>
    </row>
    <row r="191" spans="1:36" x14ac:dyDescent="0.3">
      <c r="A191" s="106">
        <v>42552</v>
      </c>
      <c r="B191" s="100">
        <v>5.7836827464415881E-2</v>
      </c>
      <c r="C191" s="100">
        <v>0.13639758335824109</v>
      </c>
      <c r="D191" s="100">
        <v>0.14246803968714278</v>
      </c>
      <c r="E191" s="100">
        <v>6.0178699296483985E-2</v>
      </c>
      <c r="F191" s="100">
        <v>1.7398017408253398E-2</v>
      </c>
      <c r="G191" s="100">
        <v>8.6263952174434888E-2</v>
      </c>
      <c r="H191" s="100">
        <v>-1.0174402782572221E-2</v>
      </c>
      <c r="I191" s="100">
        <v>4.8225512102999003E-2</v>
      </c>
      <c r="J191" s="100">
        <v>-3.6180042970404919E-2</v>
      </c>
      <c r="K191" s="100">
        <v>0.12794097432670096</v>
      </c>
      <c r="L191" s="100">
        <v>6.3035516006569467E-2</v>
      </c>
      <c r="M191" s="100">
        <f t="shared" si="90"/>
        <v>2.6402021595716179E-2</v>
      </c>
      <c r="N191" s="100">
        <f t="shared" si="69"/>
        <v>2.5979716415320077E-2</v>
      </c>
      <c r="O191" s="100">
        <f t="shared" si="70"/>
        <v>2.3632438610950383E-2</v>
      </c>
      <c r="P191" s="100">
        <f t="shared" si="71"/>
        <v>4.1217735980737122E-2</v>
      </c>
      <c r="Q191" s="100">
        <f t="shared" si="72"/>
        <v>7.7950735094211909E-2</v>
      </c>
      <c r="R191" s="100">
        <f t="shared" si="73"/>
        <v>0.10968492298337269</v>
      </c>
      <c r="S191" s="100">
        <f t="shared" si="74"/>
        <v>5.574042858197098E-2</v>
      </c>
      <c r="T191" s="100">
        <f t="shared" si="75"/>
        <v>4.8225513990429771E-2</v>
      </c>
      <c r="U191" s="100">
        <f t="shared" si="78"/>
        <v>2.1295662152149088E-2</v>
      </c>
      <c r="V191" s="100">
        <f t="shared" si="79"/>
        <v>3.0340275339574438E-2</v>
      </c>
      <c r="W191" s="100">
        <f t="shared" si="80"/>
        <v>2.0767160373389999E-2</v>
      </c>
      <c r="X191" s="100">
        <f t="shared" si="81"/>
        <v>1.5312554506032028E-3</v>
      </c>
      <c r="Y191" s="100">
        <f t="shared" si="82"/>
        <v>-1.7423622560424915E-2</v>
      </c>
      <c r="Z191" s="100">
        <f t="shared" si="83"/>
        <v>-3.6898681570912417E-2</v>
      </c>
      <c r="AA191" s="101">
        <v>4.0000000000000002E-4</v>
      </c>
      <c r="AB191" s="100">
        <f t="shared" si="76"/>
        <v>4.0000000000000002E-4</v>
      </c>
      <c r="AC191" s="100">
        <f t="shared" si="84"/>
        <v>-1.4490648958939405E-3</v>
      </c>
      <c r="AD191" s="100">
        <f t="shared" si="85"/>
        <v>-3.5007672050291101E-3</v>
      </c>
      <c r="AE191" s="100">
        <f t="shared" si="86"/>
        <v>-7.5430465389749232E-3</v>
      </c>
      <c r="AF191" s="100">
        <f t="shared" si="87"/>
        <v>-1.1739802662662474E-2</v>
      </c>
      <c r="AG191" s="100">
        <f t="shared" si="88"/>
        <v>-1.5816846315250641E-2</v>
      </c>
      <c r="AH191" s="100">
        <f t="shared" si="89"/>
        <v>-1.0091904964124848E-2</v>
      </c>
      <c r="AI191" s="100">
        <f t="shared" si="77"/>
        <v>-5.3853751950226347E-3</v>
      </c>
      <c r="AJ191" s="187"/>
    </row>
    <row r="192" spans="1:36" x14ac:dyDescent="0.3">
      <c r="A192" s="106">
        <v>42583</v>
      </c>
      <c r="B192" s="100">
        <v>0.10224470952316905</v>
      </c>
      <c r="C192" s="100">
        <v>2.0716891645922723E-2</v>
      </c>
      <c r="D192" s="100">
        <v>1.4991468839511135E-2</v>
      </c>
      <c r="E192" s="100">
        <v>6.4069104615663855E-2</v>
      </c>
      <c r="F192" s="100">
        <v>-6.4601461656465294E-3</v>
      </c>
      <c r="G192" s="100">
        <v>-1.1178704706342715E-2</v>
      </c>
      <c r="H192" s="100">
        <v>-5.2862065524498158E-3</v>
      </c>
      <c r="I192" s="100">
        <v>7.5520877279039125E-2</v>
      </c>
      <c r="J192" s="100">
        <v>-6.1109101719965054E-3</v>
      </c>
      <c r="K192" s="100">
        <v>-1.1082021314784848E-2</v>
      </c>
      <c r="L192" s="100">
        <v>2.374250629920855E-2</v>
      </c>
      <c r="M192" s="100">
        <f t="shared" si="90"/>
        <v>-2.8558012719821302E-3</v>
      </c>
      <c r="N192" s="100">
        <f t="shared" si="69"/>
        <v>-7.0718141998213991E-3</v>
      </c>
      <c r="O192" s="100">
        <f t="shared" si="70"/>
        <v>-6.4116384299286074E-3</v>
      </c>
      <c r="P192" s="100">
        <f t="shared" si="71"/>
        <v>-7.2680556987067026E-3</v>
      </c>
      <c r="Q192" s="100">
        <f t="shared" si="72"/>
        <v>-7.7700231865357686E-3</v>
      </c>
      <c r="R192" s="100">
        <f t="shared" si="73"/>
        <v>1.2361687249245138E-3</v>
      </c>
      <c r="S192" s="100">
        <f t="shared" si="74"/>
        <v>6.7356681483720385E-2</v>
      </c>
      <c r="T192" s="100">
        <f t="shared" si="75"/>
        <v>7.5520886622318761E-2</v>
      </c>
      <c r="U192" s="100">
        <f t="shared" si="78"/>
        <v>-2.0783073071582612E-3</v>
      </c>
      <c r="V192" s="100">
        <f t="shared" si="79"/>
        <v>6.1369070342435633E-3</v>
      </c>
      <c r="W192" s="100">
        <f t="shared" si="80"/>
        <v>-2.7181787222907627E-3</v>
      </c>
      <c r="X192" s="100">
        <f t="shared" si="81"/>
        <v>-2.0416597211391538E-2</v>
      </c>
      <c r="Y192" s="100">
        <f t="shared" si="82"/>
        <v>-3.8087167229749939E-2</v>
      </c>
      <c r="Z192" s="100">
        <f t="shared" si="83"/>
        <v>-5.5836066639346808E-2</v>
      </c>
      <c r="AA192" s="101">
        <v>4.0000000000000002E-4</v>
      </c>
      <c r="AB192" s="100">
        <f t="shared" si="76"/>
        <v>4.0000000000000002E-4</v>
      </c>
      <c r="AC192" s="100">
        <f t="shared" si="84"/>
        <v>-5.1770971729544089E-3</v>
      </c>
      <c r="AD192" s="100">
        <f t="shared" si="85"/>
        <v>-1.1321395090899624E-2</v>
      </c>
      <c r="AE192" s="100">
        <f t="shared" si="86"/>
        <v>-2.3758569196775631E-2</v>
      </c>
      <c r="AF192" s="100">
        <f t="shared" si="87"/>
        <v>-3.6094662467564473E-2</v>
      </c>
      <c r="AG192" s="100">
        <f t="shared" si="88"/>
        <v>-4.8461432553661921E-2</v>
      </c>
      <c r="AH192" s="100">
        <f t="shared" si="89"/>
        <v>-3.1189119545255727E-2</v>
      </c>
      <c r="AI192" s="100">
        <f t="shared" si="77"/>
        <v>-1.5667592831800893E-2</v>
      </c>
      <c r="AJ192" s="188"/>
    </row>
    <row r="193" spans="1:36" x14ac:dyDescent="0.3">
      <c r="A193" s="106">
        <v>42614</v>
      </c>
      <c r="B193" s="100">
        <v>-2.662308722552801E-2</v>
      </c>
      <c r="C193" s="100">
        <v>1.0148239857226222E-2</v>
      </c>
      <c r="D193" s="100">
        <v>3.7260883596450758E-2</v>
      </c>
      <c r="E193" s="100">
        <v>-2.0422649622302603E-2</v>
      </c>
      <c r="F193" s="100">
        <v>2.9642346641371695E-2</v>
      </c>
      <c r="G193" s="100">
        <v>-3.0245262436766073E-2</v>
      </c>
      <c r="H193" s="100">
        <v>-7.3813096345528547E-3</v>
      </c>
      <c r="I193" s="100">
        <v>-8.797395743857013E-2</v>
      </c>
      <c r="J193" s="100">
        <v>8.3443351841567485E-3</v>
      </c>
      <c r="K193" s="100">
        <v>6.5911993568078719E-4</v>
      </c>
      <c r="L193" s="100">
        <v>-8.6591341142833473E-3</v>
      </c>
      <c r="M193" s="100">
        <f t="shared" si="90"/>
        <v>-1.2675043035814532E-2</v>
      </c>
      <c r="N193" s="100">
        <f t="shared" si="69"/>
        <v>-6.923464787097453E-3</v>
      </c>
      <c r="O193" s="100">
        <f t="shared" si="70"/>
        <v>-1.4556203777696568E-3</v>
      </c>
      <c r="P193" s="100">
        <f t="shared" si="71"/>
        <v>1.2196763026845892E-3</v>
      </c>
      <c r="Q193" s="100">
        <f t="shared" si="72"/>
        <v>4.1856376521776345E-4</v>
      </c>
      <c r="R193" s="100">
        <f t="shared" si="73"/>
        <v>-9.7536934945397554E-3</v>
      </c>
      <c r="S193" s="100">
        <f t="shared" si="74"/>
        <v>-7.9618382349365691E-2</v>
      </c>
      <c r="T193" s="100">
        <f t="shared" si="75"/>
        <v>-8.7973975955331338E-2</v>
      </c>
      <c r="U193" s="100">
        <f t="shared" si="78"/>
        <v>-1.3661161763699303E-2</v>
      </c>
      <c r="V193" s="100">
        <f t="shared" si="79"/>
        <v>-2.1183904062023359E-2</v>
      </c>
      <c r="W193" s="100">
        <f t="shared" si="80"/>
        <v>-1.3095039536314379E-2</v>
      </c>
      <c r="X193" s="100">
        <f t="shared" si="81"/>
        <v>3.0774468878113637E-3</v>
      </c>
      <c r="Y193" s="100">
        <f t="shared" si="82"/>
        <v>1.9220791493551638E-2</v>
      </c>
      <c r="Z193" s="100">
        <f t="shared" si="83"/>
        <v>3.5430035940992644E-2</v>
      </c>
      <c r="AA193" s="101">
        <v>4.0000000000000002E-4</v>
      </c>
      <c r="AB193" s="100">
        <f t="shared" si="76"/>
        <v>4.0000000000000002E-4</v>
      </c>
      <c r="AC193" s="100">
        <f t="shared" si="84"/>
        <v>2.6050986059324667E-3</v>
      </c>
      <c r="AD193" s="100">
        <f t="shared" si="85"/>
        <v>5.0489686235190663E-3</v>
      </c>
      <c r="AE193" s="100">
        <f t="shared" si="86"/>
        <v>9.9847075403362746E-3</v>
      </c>
      <c r="AF193" s="100">
        <f t="shared" si="87"/>
        <v>1.483678519358651E-2</v>
      </c>
      <c r="AG193" s="100">
        <f t="shared" si="88"/>
        <v>1.9668022616185169E-2</v>
      </c>
      <c r="AH193" s="100">
        <f t="shared" si="89"/>
        <v>1.2916046582337757E-2</v>
      </c>
      <c r="AI193" s="100">
        <f t="shared" si="77"/>
        <v>6.7066491799821154E-3</v>
      </c>
      <c r="AJ193" s="187" t="s">
        <v>51</v>
      </c>
    </row>
    <row r="194" spans="1:36" x14ac:dyDescent="0.3">
      <c r="A194" s="106">
        <v>42644</v>
      </c>
      <c r="B194" s="100">
        <v>-7.1976816931901746E-3</v>
      </c>
      <c r="C194" s="100">
        <v>3.5082050424082183E-2</v>
      </c>
      <c r="D194" s="100">
        <v>-3.3009865922758966E-2</v>
      </c>
      <c r="E194" s="100">
        <v>1.4737608871706177E-2</v>
      </c>
      <c r="F194" s="100">
        <v>5.7579706216484188E-3</v>
      </c>
      <c r="G194" s="100">
        <v>-4.4965950806952606E-2</v>
      </c>
      <c r="H194" s="100">
        <v>-3.0041669650215829E-2</v>
      </c>
      <c r="I194" s="100">
        <v>0.1805305559386696</v>
      </c>
      <c r="J194" s="100">
        <v>-0.1080139270749224</v>
      </c>
      <c r="K194" s="100">
        <v>9.0580030094669792E-2</v>
      </c>
      <c r="L194" s="100">
        <v>1.034591208027362E-2</v>
      </c>
      <c r="M194" s="100">
        <f t="shared" si="90"/>
        <v>-5.3555886936245724E-2</v>
      </c>
      <c r="N194" s="100">
        <f t="shared" si="69"/>
        <v>-4.1021629601867851E-2</v>
      </c>
      <c r="O194" s="100">
        <f t="shared" si="70"/>
        <v>-2.7359684657107301E-2</v>
      </c>
      <c r="P194" s="100">
        <f t="shared" si="71"/>
        <v>2.855956521390382E-3</v>
      </c>
      <c r="Q194" s="100">
        <f t="shared" si="72"/>
        <v>4.8910471938661354E-2</v>
      </c>
      <c r="R194" s="100">
        <f t="shared" si="73"/>
        <v>9.7541546541624086E-2</v>
      </c>
      <c r="S194" s="100">
        <f t="shared" si="74"/>
        <v>0.17205079824183717</v>
      </c>
      <c r="T194" s="100">
        <f t="shared" si="75"/>
        <v>0.1805305899952229</v>
      </c>
      <c r="U194" s="100">
        <f t="shared" si="78"/>
        <v>-5.6718579701090878E-2</v>
      </c>
      <c r="V194" s="100">
        <f t="shared" si="79"/>
        <v>-8.3455883703162412E-2</v>
      </c>
      <c r="W194" s="100">
        <f t="shared" si="80"/>
        <v>-5.460687601045066E-2</v>
      </c>
      <c r="X194" s="100">
        <f t="shared" si="81"/>
        <v>3.0418446349460282E-3</v>
      </c>
      <c r="Y194" s="100">
        <f t="shared" si="82"/>
        <v>6.0856583599705409E-2</v>
      </c>
      <c r="Z194" s="100">
        <f t="shared" si="83"/>
        <v>0.11839781409514585</v>
      </c>
      <c r="AA194" s="101">
        <v>4.0000000000000002E-4</v>
      </c>
      <c r="AB194" s="100">
        <f t="shared" si="76"/>
        <v>4.0000000000000002E-4</v>
      </c>
      <c r="AC194" s="100">
        <f t="shared" si="84"/>
        <v>7.0373435158055317E-3</v>
      </c>
      <c r="AD194" s="100">
        <f t="shared" si="85"/>
        <v>1.4411392694219288E-2</v>
      </c>
      <c r="AE194" s="100">
        <f t="shared" si="86"/>
        <v>2.9265513077178645E-2</v>
      </c>
      <c r="AF194" s="100">
        <f t="shared" si="87"/>
        <v>4.3897518409553637E-2</v>
      </c>
      <c r="AG194" s="100">
        <f t="shared" si="88"/>
        <v>5.8581600367299688E-2</v>
      </c>
      <c r="AH194" s="100">
        <f t="shared" si="89"/>
        <v>3.8184908267438956E-2</v>
      </c>
      <c r="AI194" s="100">
        <f t="shared" si="77"/>
        <v>2.0050621002668037E-2</v>
      </c>
      <c r="AJ194" s="187"/>
    </row>
    <row r="195" spans="1:36" x14ac:dyDescent="0.3">
      <c r="A195" s="106">
        <v>42675</v>
      </c>
      <c r="B195" s="100">
        <v>3.0449566109335177E-2</v>
      </c>
      <c r="C195" s="100">
        <v>-3.3122821581419173E-2</v>
      </c>
      <c r="D195" s="100">
        <v>-6.9611646379968445E-2</v>
      </c>
      <c r="E195" s="100">
        <v>4.4633277328229713E-2</v>
      </c>
      <c r="F195" s="100">
        <v>0.11301928839259291</v>
      </c>
      <c r="G195" s="100">
        <v>-5.8972756878129043E-2</v>
      </c>
      <c r="H195" s="100">
        <v>-1.2266016525040979E-2</v>
      </c>
      <c r="I195" s="100">
        <v>9.2953757645186319E-2</v>
      </c>
      <c r="J195" s="100">
        <v>-2.2460850553166972E-2</v>
      </c>
      <c r="K195" s="100">
        <v>3.7148822293122871E-2</v>
      </c>
      <c r="L195" s="100">
        <v>1.2177061985074237E-2</v>
      </c>
      <c r="M195" s="100">
        <f t="shared" si="90"/>
        <v>-3.1163674079687134E-2</v>
      </c>
      <c r="N195" s="100">
        <f t="shared" si="69"/>
        <v>-2.2616942013844218E-2</v>
      </c>
      <c r="O195" s="100">
        <f t="shared" si="70"/>
        <v>-9.1886885380362826E-3</v>
      </c>
      <c r="P195" s="100">
        <f t="shared" si="71"/>
        <v>9.6926627909040691E-3</v>
      </c>
      <c r="Q195" s="100">
        <f t="shared" si="72"/>
        <v>3.1786289368281866E-2</v>
      </c>
      <c r="R195" s="100">
        <f t="shared" si="73"/>
        <v>4.9830384264099331E-2</v>
      </c>
      <c r="S195" s="100">
        <f t="shared" si="74"/>
        <v>8.7692932630526799E-2</v>
      </c>
      <c r="T195" s="100">
        <f t="shared" si="75"/>
        <v>9.295376047068131E-2</v>
      </c>
      <c r="U195" s="100">
        <f t="shared" si="78"/>
        <v>-2.5739903958261715E-2</v>
      </c>
      <c r="V195" s="100">
        <f t="shared" si="79"/>
        <v>-5.4742156001315885E-2</v>
      </c>
      <c r="W195" s="100">
        <f t="shared" si="80"/>
        <v>-2.3537017393495164E-2</v>
      </c>
      <c r="X195" s="100">
        <f t="shared" si="81"/>
        <v>3.8888853290897946E-2</v>
      </c>
      <c r="Y195" s="100">
        <f t="shared" si="82"/>
        <v>0.10136416405806578</v>
      </c>
      <c r="Z195" s="100">
        <f t="shared" si="83"/>
        <v>0.16371536634459494</v>
      </c>
      <c r="AA195" s="101">
        <v>4.0000000000000002E-4</v>
      </c>
      <c r="AB195" s="100">
        <f t="shared" si="76"/>
        <v>4.0000000000000002E-4</v>
      </c>
      <c r="AC195" s="100">
        <f t="shared" si="84"/>
        <v>1.3892692675177171E-2</v>
      </c>
      <c r="AD195" s="100">
        <f t="shared" si="85"/>
        <v>2.8821075404610867E-2</v>
      </c>
      <c r="AE195" s="100">
        <f t="shared" si="86"/>
        <v>5.8675222064991643E-2</v>
      </c>
      <c r="AF195" s="100">
        <f t="shared" si="87"/>
        <v>8.8497151859806195E-2</v>
      </c>
      <c r="AG195" s="100">
        <f t="shared" si="88"/>
        <v>0.11828417240897203</v>
      </c>
      <c r="AH195" s="100">
        <f t="shared" si="89"/>
        <v>7.6875633003197941E-2</v>
      </c>
      <c r="AI195" s="100">
        <f t="shared" si="77"/>
        <v>3.9040433517146457E-2</v>
      </c>
      <c r="AJ195" s="187"/>
    </row>
    <row r="196" spans="1:36" x14ac:dyDescent="0.3">
      <c r="A196" s="106">
        <v>42705</v>
      </c>
      <c r="B196" s="100">
        <v>9.5684667207708726E-2</v>
      </c>
      <c r="C196" s="100">
        <v>0.12683247891151522</v>
      </c>
      <c r="D196" s="100">
        <v>8.0215801952817203E-2</v>
      </c>
      <c r="E196" s="100">
        <v>5.9172697931594E-2</v>
      </c>
      <c r="F196" s="100">
        <v>4.2641382486250434E-2</v>
      </c>
      <c r="G196" s="100">
        <v>1.4150955564334638E-2</v>
      </c>
      <c r="H196" s="100">
        <v>7.6684111423670598E-2</v>
      </c>
      <c r="I196" s="100">
        <v>0.18861454372140229</v>
      </c>
      <c r="J196" s="100">
        <v>7.2427468796327832E-2</v>
      </c>
      <c r="K196" s="100">
        <v>6.53986567940847E-2</v>
      </c>
      <c r="L196" s="100">
        <v>8.218227647897057E-2</v>
      </c>
      <c r="M196" s="100">
        <f t="shared" si="90"/>
        <v>5.2044570758863269E-2</v>
      </c>
      <c r="N196" s="100">
        <f t="shared" si="69"/>
        <v>5.8911063651938315E-2</v>
      </c>
      <c r="O196" s="100">
        <f t="shared" si="70"/>
        <v>6.8045342705310499E-2</v>
      </c>
      <c r="P196" s="100">
        <f t="shared" si="71"/>
        <v>7.0021284814626161E-2</v>
      </c>
      <c r="Q196" s="100">
        <f t="shared" si="72"/>
        <v>6.7979654133926301E-2</v>
      </c>
      <c r="R196" s="100">
        <f t="shared" si="73"/>
        <v>8.1015533637248033E-2</v>
      </c>
      <c r="S196" s="100">
        <f t="shared" si="74"/>
        <v>0.17699879634609555</v>
      </c>
      <c r="T196" s="100">
        <f t="shared" si="75"/>
        <v>0.18861457126290304</v>
      </c>
      <c r="U196" s="100">
        <f t="shared" si="78"/>
        <v>4.4994919182181257E-2</v>
      </c>
      <c r="V196" s="100">
        <f t="shared" si="79"/>
        <v>3.8408116932006534E-2</v>
      </c>
      <c r="W196" s="100">
        <f t="shared" si="80"/>
        <v>4.5444603913671819E-2</v>
      </c>
      <c r="X196" s="100">
        <f t="shared" si="81"/>
        <v>5.9536944761365701E-2</v>
      </c>
      <c r="Y196" s="100">
        <f t="shared" si="82"/>
        <v>7.3521910114306824E-2</v>
      </c>
      <c r="Z196" s="100">
        <f t="shared" si="83"/>
        <v>8.7740623641638954E-2</v>
      </c>
      <c r="AA196" s="101">
        <v>4.0000000000000002E-4</v>
      </c>
      <c r="AB196" s="100">
        <f t="shared" si="76"/>
        <v>4.0000000000000002E-4</v>
      </c>
      <c r="AC196" s="100">
        <f t="shared" si="84"/>
        <v>1.2343050496519778E-2</v>
      </c>
      <c r="AD196" s="100">
        <f t="shared" si="85"/>
        <v>2.5603141220827175E-2</v>
      </c>
      <c r="AE196" s="100">
        <f t="shared" si="86"/>
        <v>5.1994095742572938E-2</v>
      </c>
      <c r="AF196" s="100">
        <f t="shared" si="87"/>
        <v>7.8479620075042347E-2</v>
      </c>
      <c r="AG196" s="100">
        <f t="shared" si="88"/>
        <v>0.10493577042511652</v>
      </c>
      <c r="AH196" s="100">
        <f t="shared" si="89"/>
        <v>6.8097996151734369E-2</v>
      </c>
      <c r="AI196" s="100">
        <f t="shared" si="77"/>
        <v>3.3596839344605486E-2</v>
      </c>
      <c r="AJ196" s="187"/>
    </row>
    <row r="197" spans="1:36" x14ac:dyDescent="0.3">
      <c r="A197" s="106">
        <v>42736</v>
      </c>
      <c r="B197" s="100">
        <v>-4.7089833333418089E-3</v>
      </c>
      <c r="C197" s="100">
        <v>-1.9372259130429177E-2</v>
      </c>
      <c r="D197" s="100">
        <v>-2.9970189975416506E-2</v>
      </c>
      <c r="E197" s="100">
        <v>-8.9642202984198532E-3</v>
      </c>
      <c r="F197" s="100">
        <v>-1.2731289367575861E-3</v>
      </c>
      <c r="G197" s="100">
        <v>-3.6710883057230095E-2</v>
      </c>
      <c r="H197" s="100">
        <v>-2.9123338234293829E-2</v>
      </c>
      <c r="I197" s="100">
        <v>0.16560869104773343</v>
      </c>
      <c r="J197" s="100">
        <v>9.7811918177741972E-3</v>
      </c>
      <c r="K197" s="100">
        <v>2.8665987800855462E-2</v>
      </c>
      <c r="L197" s="100">
        <v>7.3932867700474249E-3</v>
      </c>
      <c r="M197" s="100">
        <f t="shared" si="90"/>
        <v>-2.0561232172267171E-2</v>
      </c>
      <c r="N197" s="100">
        <f t="shared" si="69"/>
        <v>-1.4578070457889367E-2</v>
      </c>
      <c r="O197" s="100">
        <f t="shared" si="70"/>
        <v>-7.9145265781411268E-3</v>
      </c>
      <c r="P197" s="100">
        <f t="shared" si="71"/>
        <v>9.0106637848750767E-4</v>
      </c>
      <c r="Q197" s="100">
        <f t="shared" si="72"/>
        <v>1.3373789973091167E-2</v>
      </c>
      <c r="R197" s="100">
        <f t="shared" si="73"/>
        <v>4.5720249493444221E-2</v>
      </c>
      <c r="S197" s="100">
        <f t="shared" si="74"/>
        <v>0.15269889954423643</v>
      </c>
      <c r="T197" s="100">
        <f t="shared" si="75"/>
        <v>0.16560872519320663</v>
      </c>
      <c r="U197" s="100">
        <f t="shared" si="78"/>
        <v>-1.7260691488011657E-2</v>
      </c>
      <c r="V197" s="100">
        <f t="shared" si="79"/>
        <v>-3.6499252622624094E-2</v>
      </c>
      <c r="W197" s="100">
        <f t="shared" si="80"/>
        <v>-1.5755001785678631E-2</v>
      </c>
      <c r="X197" s="100">
        <f t="shared" si="81"/>
        <v>2.5756529724395752E-2</v>
      </c>
      <c r="Y197" s="100">
        <f t="shared" si="82"/>
        <v>6.7305491218459385E-2</v>
      </c>
      <c r="Z197" s="100">
        <f t="shared" si="83"/>
        <v>0.10871992588311706</v>
      </c>
      <c r="AA197" s="101">
        <v>4.0000000000000002E-4</v>
      </c>
      <c r="AB197" s="100">
        <f t="shared" si="76"/>
        <v>4.0000000000000002E-4</v>
      </c>
      <c r="AC197" s="100">
        <f t="shared" si="84"/>
        <v>9.3399556680058473E-3</v>
      </c>
      <c r="AD197" s="100">
        <f t="shared" si="85"/>
        <v>1.9221114445368268E-2</v>
      </c>
      <c r="AE197" s="100">
        <f t="shared" si="86"/>
        <v>3.8990690151984593E-2</v>
      </c>
      <c r="AF197" s="100">
        <f t="shared" si="87"/>
        <v>5.8751933058462345E-2</v>
      </c>
      <c r="AG197" s="100">
        <f t="shared" si="88"/>
        <v>7.8496429522372346E-2</v>
      </c>
      <c r="AH197" s="100">
        <f t="shared" si="89"/>
        <v>5.1000095613302321E-2</v>
      </c>
      <c r="AI197" s="100">
        <f t="shared" si="77"/>
        <v>2.5906844019963154E-2</v>
      </c>
      <c r="AJ197" s="187"/>
    </row>
    <row r="198" spans="1:36" x14ac:dyDescent="0.3">
      <c r="A198" s="106">
        <v>42767</v>
      </c>
      <c r="B198" s="100">
        <v>5.6344251086160591E-2</v>
      </c>
      <c r="C198" s="100">
        <v>-1.0237870094663768E-2</v>
      </c>
      <c r="D198" s="100">
        <v>8.7538648526280044E-2</v>
      </c>
      <c r="E198" s="100">
        <v>4.5872977889843333E-2</v>
      </c>
      <c r="F198" s="100">
        <v>0.10452521474580274</v>
      </c>
      <c r="G198" s="100">
        <v>7.880656167039711E-2</v>
      </c>
      <c r="H198" s="100">
        <v>4.2767971148012188E-2</v>
      </c>
      <c r="I198" s="100">
        <v>2.2772144473856053E-2</v>
      </c>
      <c r="J198" s="100">
        <v>-2.3064716757321088E-3</v>
      </c>
      <c r="K198" s="100">
        <v>1.5273257145397163E-2</v>
      </c>
      <c r="L198" s="100">
        <v>4.4135668491535336E-2</v>
      </c>
      <c r="M198" s="100">
        <f t="shared" si="90"/>
        <v>4.6073328663620204E-2</v>
      </c>
      <c r="N198" s="100">
        <f t="shared" si="69"/>
        <v>3.8112907110877593E-2</v>
      </c>
      <c r="O198" s="100">
        <f t="shared" si="70"/>
        <v>3.0957291271018796E-2</v>
      </c>
      <c r="P198" s="100">
        <f t="shared" si="71"/>
        <v>2.8416715676348629E-2</v>
      </c>
      <c r="Q198" s="100">
        <f t="shared" si="72"/>
        <v>3.0211727073957893E-2</v>
      </c>
      <c r="R198" s="100">
        <f t="shared" si="73"/>
        <v>2.2122558035419453E-2</v>
      </c>
      <c r="S198" s="100">
        <f t="shared" si="74"/>
        <v>2.2065200901296017E-2</v>
      </c>
      <c r="T198" s="100">
        <f t="shared" si="75"/>
        <v>2.2772133988465695E-2</v>
      </c>
      <c r="U198" s="100">
        <f t="shared" si="78"/>
        <v>5.1381500549581537E-2</v>
      </c>
      <c r="V198" s="100">
        <f t="shared" si="79"/>
        <v>5.7074957846262896E-2</v>
      </c>
      <c r="W198" s="100">
        <f t="shared" si="80"/>
        <v>5.0975803475397215E-2</v>
      </c>
      <c r="X198" s="100">
        <f t="shared" si="81"/>
        <v>3.8749085269773789E-2</v>
      </c>
      <c r="Y198" s="100">
        <f t="shared" si="82"/>
        <v>2.657106980687066E-2</v>
      </c>
      <c r="Z198" s="100">
        <f t="shared" si="83"/>
        <v>1.4329873194117616E-2</v>
      </c>
      <c r="AA198" s="101">
        <v>4.0000000000000002E-4</v>
      </c>
      <c r="AB198" s="100">
        <f t="shared" si="76"/>
        <v>4.0000000000000002E-4</v>
      </c>
      <c r="AC198" s="100">
        <f t="shared" si="84"/>
        <v>5.8674914399002472E-3</v>
      </c>
      <c r="AD198" s="100">
        <f t="shared" si="85"/>
        <v>1.1894140562874089E-2</v>
      </c>
      <c r="AE198" s="100">
        <f t="shared" si="86"/>
        <v>2.3801954639302986E-2</v>
      </c>
      <c r="AF198" s="100">
        <f t="shared" si="87"/>
        <v>3.5882641781978239E-2</v>
      </c>
      <c r="AG198" s="100">
        <f t="shared" si="88"/>
        <v>4.8001637786171655E-2</v>
      </c>
      <c r="AH198" s="100">
        <f t="shared" si="89"/>
        <v>3.1332971992769666E-2</v>
      </c>
      <c r="AI198" s="100">
        <f t="shared" si="77"/>
        <v>1.5001384498674815E-2</v>
      </c>
      <c r="AJ198" s="187"/>
    </row>
    <row r="199" spans="1:36" x14ac:dyDescent="0.3">
      <c r="A199" s="106">
        <v>42795</v>
      </c>
      <c r="B199" s="100">
        <v>7.7181107797130444E-2</v>
      </c>
      <c r="C199" s="100">
        <v>8.1585703904986547E-3</v>
      </c>
      <c r="D199" s="100">
        <v>0.12563137512657921</v>
      </c>
      <c r="E199" s="100">
        <v>-8.3397766189680315E-3</v>
      </c>
      <c r="F199" s="100">
        <v>2.8996070245376156E-2</v>
      </c>
      <c r="G199" s="100">
        <v>1.9181557151160752E-2</v>
      </c>
      <c r="H199" s="100">
        <v>2.6203402952574124E-2</v>
      </c>
      <c r="I199" s="100">
        <v>-7.7442369961712425E-3</v>
      </c>
      <c r="J199" s="100">
        <v>5.3167017604736536E-2</v>
      </c>
      <c r="K199" s="100">
        <v>8.6566240738201822E-2</v>
      </c>
      <c r="L199" s="100">
        <v>4.0900132839111848E-2</v>
      </c>
      <c r="M199" s="100">
        <f t="shared" si="90"/>
        <v>3.4038508675828784E-2</v>
      </c>
      <c r="N199" s="100">
        <f t="shared" si="69"/>
        <v>4.064551593410283E-2</v>
      </c>
      <c r="O199" s="100">
        <f t="shared" si="70"/>
        <v>4.8039711412299249E-2</v>
      </c>
      <c r="P199" s="100">
        <f t="shared" si="71"/>
        <v>5.5715075378172642E-2</v>
      </c>
      <c r="Q199" s="100">
        <f t="shared" si="72"/>
        <v>6.4010241491589473E-2</v>
      </c>
      <c r="R199" s="100">
        <f t="shared" si="73"/>
        <v>6.9732516808998779E-2</v>
      </c>
      <c r="S199" s="100">
        <f t="shared" si="74"/>
        <v>1.1465713534396012E-3</v>
      </c>
      <c r="T199" s="100">
        <f t="shared" si="75"/>
        <v>-7.7442406106480064E-3</v>
      </c>
      <c r="U199" s="100">
        <f t="shared" si="78"/>
        <v>4.6819450576270134E-2</v>
      </c>
      <c r="V199" s="100">
        <f t="shared" si="79"/>
        <v>3.6812549917535631E-2</v>
      </c>
      <c r="W199" s="100">
        <f t="shared" si="80"/>
        <v>4.7661334236857172E-2</v>
      </c>
      <c r="X199" s="100">
        <f t="shared" si="81"/>
        <v>6.9358105352116742E-2</v>
      </c>
      <c r="Y199" s="100">
        <f t="shared" si="82"/>
        <v>9.1103334613866715E-2</v>
      </c>
      <c r="Z199" s="100">
        <f t="shared" si="83"/>
        <v>0.11274591976940734</v>
      </c>
      <c r="AA199" s="101">
        <v>4.0000000000000002E-4</v>
      </c>
      <c r="AB199" s="100">
        <f t="shared" si="76"/>
        <v>4.0000000000000002E-4</v>
      </c>
      <c r="AC199" s="100">
        <f t="shared" si="84"/>
        <v>1.4920885974832087E-2</v>
      </c>
      <c r="AD199" s="100">
        <f t="shared" si="85"/>
        <v>3.0970607826190395E-2</v>
      </c>
      <c r="AE199" s="100">
        <f t="shared" si="86"/>
        <v>6.3008244592067858E-2</v>
      </c>
      <c r="AF199" s="100">
        <f t="shared" si="87"/>
        <v>9.5121138099688099E-2</v>
      </c>
      <c r="AG199" s="100">
        <f t="shared" si="88"/>
        <v>0.12723224136747777</v>
      </c>
      <c r="AH199" s="100">
        <f t="shared" si="89"/>
        <v>8.2571475807442646E-2</v>
      </c>
      <c r="AI199" s="100">
        <f t="shared" si="77"/>
        <v>4.0852139022250038E-2</v>
      </c>
      <c r="AJ199" s="187"/>
    </row>
    <row r="200" spans="1:36" x14ac:dyDescent="0.3">
      <c r="A200" s="106">
        <v>42826</v>
      </c>
      <c r="B200" s="100">
        <v>2.4922160942491538E-2</v>
      </c>
      <c r="C200" s="100">
        <v>3.492199646425987E-2</v>
      </c>
      <c r="D200" s="100">
        <v>3.1407719638095973E-2</v>
      </c>
      <c r="E200" s="100">
        <v>2.7877410380923232E-2</v>
      </c>
      <c r="F200" s="100">
        <v>4.0656151184311068E-2</v>
      </c>
      <c r="G200" s="100">
        <v>6.5872373038726745E-3</v>
      </c>
      <c r="H200" s="100">
        <v>1.4987511258419106E-2</v>
      </c>
      <c r="I200" s="100">
        <v>1.3658428073696884E-2</v>
      </c>
      <c r="J200" s="100">
        <v>4.433719454185988E-2</v>
      </c>
      <c r="K200" s="100">
        <v>0.10031585180206676</v>
      </c>
      <c r="L200" s="100">
        <v>3.3967166158999702E-2</v>
      </c>
      <c r="M200" s="100">
        <f t="shared" si="90"/>
        <v>2.0563639031354452E-2</v>
      </c>
      <c r="N200" s="100">
        <f t="shared" si="69"/>
        <v>3.0285811346092394E-2</v>
      </c>
      <c r="O200" s="100">
        <f t="shared" si="70"/>
        <v>3.9641907142077951E-2</v>
      </c>
      <c r="P200" s="100">
        <f t="shared" si="71"/>
        <v>5.3823854779002797E-2</v>
      </c>
      <c r="Q200" s="100">
        <f t="shared" si="72"/>
        <v>7.1010157475086128E-2</v>
      </c>
      <c r="R200" s="100">
        <f t="shared" si="73"/>
        <v>8.4408105211272233E-2</v>
      </c>
      <c r="S200" s="100">
        <f t="shared" si="74"/>
        <v>2.1827769269427859E-2</v>
      </c>
      <c r="T200" s="100">
        <f t="shared" si="75"/>
        <v>1.3658423952026346E-2</v>
      </c>
      <c r="U200" s="100">
        <f t="shared" si="78"/>
        <v>2.5452701784856688E-2</v>
      </c>
      <c r="V200" s="100">
        <f t="shared" si="79"/>
        <v>7.9552428655284262E-3</v>
      </c>
      <c r="W200" s="100">
        <f t="shared" si="80"/>
        <v>2.6841887246226659E-2</v>
      </c>
      <c r="X200" s="100">
        <f t="shared" si="81"/>
        <v>6.4612981729664315E-2</v>
      </c>
      <c r="Y200" s="100">
        <f t="shared" si="82"/>
        <v>0.10246703257719729</v>
      </c>
      <c r="Z200" s="100">
        <f t="shared" si="83"/>
        <v>0.14012854179526077</v>
      </c>
      <c r="AA200" s="101">
        <v>4.0000000000000002E-4</v>
      </c>
      <c r="AB200" s="100">
        <f t="shared" si="76"/>
        <v>4.0000000000000002E-4</v>
      </c>
      <c r="AC200" s="100">
        <f t="shared" si="84"/>
        <v>1.5804024049728589E-2</v>
      </c>
      <c r="AD200" s="100">
        <f t="shared" si="85"/>
        <v>3.2828467099426911E-2</v>
      </c>
      <c r="AE200" s="100">
        <f t="shared" si="86"/>
        <v>6.69694318823046E-2</v>
      </c>
      <c r="AF200" s="100">
        <f t="shared" si="87"/>
        <v>0.10101893595887768</v>
      </c>
      <c r="AG200" s="100">
        <f t="shared" si="88"/>
        <v>0.13508012642999162</v>
      </c>
      <c r="AH200" s="100">
        <f t="shared" si="89"/>
        <v>8.7605619865467499E-2</v>
      </c>
      <c r="AI200" s="100">
        <f t="shared" si="77"/>
        <v>4.3692220242128731E-2</v>
      </c>
      <c r="AJ200" s="187"/>
    </row>
    <row r="201" spans="1:36" x14ac:dyDescent="0.3">
      <c r="A201" s="106">
        <v>42856</v>
      </c>
      <c r="B201" s="100">
        <v>-3.4574422874863731E-2</v>
      </c>
      <c r="C201" s="100">
        <v>-5.5409295918653172E-2</v>
      </c>
      <c r="D201" s="100">
        <v>-7.4225238298687962E-2</v>
      </c>
      <c r="E201" s="100">
        <v>-1.4697127843651132E-2</v>
      </c>
      <c r="F201" s="100">
        <v>3.3624742827740384E-3</v>
      </c>
      <c r="G201" s="100">
        <v>2.960422940618386E-2</v>
      </c>
      <c r="H201" s="100">
        <v>6.0397960308939264E-2</v>
      </c>
      <c r="I201" s="100">
        <v>-0.10057731299008935</v>
      </c>
      <c r="J201" s="100">
        <v>-5.0442416491960759E-3</v>
      </c>
      <c r="K201" s="100">
        <v>1.5651395848456071E-2</v>
      </c>
      <c r="L201" s="100">
        <v>-1.755115797287882E-2</v>
      </c>
      <c r="M201" s="100">
        <f t="shared" si="90"/>
        <v>2.5934126927734519E-2</v>
      </c>
      <c r="N201" s="100">
        <f t="shared" si="69"/>
        <v>2.7320247995753045E-2</v>
      </c>
      <c r="O201" s="100">
        <f t="shared" si="70"/>
        <v>2.6653891773455798E-2</v>
      </c>
      <c r="P201" s="100">
        <f t="shared" si="71"/>
        <v>2.6350143339516199E-2</v>
      </c>
      <c r="Q201" s="100">
        <f t="shared" si="72"/>
        <v>2.2859267603473371E-2</v>
      </c>
      <c r="R201" s="100">
        <f t="shared" si="73"/>
        <v>-1.2767943172920376E-3</v>
      </c>
      <c r="S201" s="100">
        <f t="shared" si="74"/>
        <v>-8.962025042678165E-2</v>
      </c>
      <c r="T201" s="100">
        <f t="shared" si="75"/>
        <v>-0.10057733197208663</v>
      </c>
      <c r="U201" s="100">
        <f t="shared" si="78"/>
        <v>3.1292460027886652E-2</v>
      </c>
      <c r="V201" s="100">
        <f t="shared" si="79"/>
        <v>2.7542713339537714E-2</v>
      </c>
      <c r="W201" s="100">
        <f t="shared" si="80"/>
        <v>3.1533456390778369E-2</v>
      </c>
      <c r="X201" s="100">
        <f t="shared" si="81"/>
        <v>3.9515339620476174E-2</v>
      </c>
      <c r="Y201" s="100">
        <f t="shared" si="82"/>
        <v>4.7438237182718404E-2</v>
      </c>
      <c r="Z201" s="100">
        <f t="shared" si="83"/>
        <v>5.5541367214551426E-2</v>
      </c>
      <c r="AA201" s="101">
        <v>4.0000000000000002E-4</v>
      </c>
      <c r="AB201" s="100">
        <f t="shared" si="76"/>
        <v>4.0000000000000002E-4</v>
      </c>
      <c r="AC201" s="100">
        <f t="shared" si="84"/>
        <v>8.1542315851796891E-3</v>
      </c>
      <c r="AD201" s="100">
        <f t="shared" si="85"/>
        <v>1.6721203150135987E-2</v>
      </c>
      <c r="AE201" s="100">
        <f t="shared" si="86"/>
        <v>3.3941472726396957E-2</v>
      </c>
      <c r="AF201" s="100">
        <f t="shared" si="87"/>
        <v>5.1166270897975194E-2</v>
      </c>
      <c r="AG201" s="100">
        <f t="shared" si="88"/>
        <v>6.8415621805663226E-2</v>
      </c>
      <c r="AH201" s="100">
        <f t="shared" si="89"/>
        <v>4.438470175907086E-2</v>
      </c>
      <c r="AI201" s="100">
        <f t="shared" si="77"/>
        <v>2.1863870626884694E-2</v>
      </c>
      <c r="AJ201" s="187"/>
    </row>
    <row r="202" spans="1:36" x14ac:dyDescent="0.3">
      <c r="A202" s="106">
        <v>42887</v>
      </c>
      <c r="B202" s="100">
        <v>-5.273523509969745E-2</v>
      </c>
      <c r="C202" s="100">
        <v>-1.919207028807739E-2</v>
      </c>
      <c r="D202" s="100">
        <v>-3.5507084224500585E-3</v>
      </c>
      <c r="E202" s="100">
        <v>4.2552406545866853E-2</v>
      </c>
      <c r="F202" s="100">
        <v>-1.4643467782322363E-2</v>
      </c>
      <c r="G202" s="100">
        <v>2.2451028561247484E-2</v>
      </c>
      <c r="H202" s="100">
        <v>-4.2268301557460197E-2</v>
      </c>
      <c r="I202" s="100">
        <v>-1.2306236928865448E-2</v>
      </c>
      <c r="J202" s="100">
        <v>-4.6903886663868244E-2</v>
      </c>
      <c r="K202" s="100">
        <v>-3.8960899621092594E-2</v>
      </c>
      <c r="L202" s="100">
        <v>-1.6555737125671943E-2</v>
      </c>
      <c r="M202" s="100">
        <f t="shared" si="90"/>
        <v>-1.8362140303847217E-2</v>
      </c>
      <c r="N202" s="100">
        <f t="shared" si="69"/>
        <v>-2.6050484821702517E-2</v>
      </c>
      <c r="O202" s="100">
        <f t="shared" si="70"/>
        <v>-3.593645323174606E-2</v>
      </c>
      <c r="P202" s="100">
        <f t="shared" si="71"/>
        <v>-3.9694118233285523E-2</v>
      </c>
      <c r="Q202" s="100">
        <f t="shared" si="72"/>
        <v>-3.7206584362178045E-2</v>
      </c>
      <c r="R202" s="100">
        <f t="shared" si="73"/>
        <v>-3.3679555548654976E-2</v>
      </c>
      <c r="S202" s="100">
        <f t="shared" si="74"/>
        <v>-1.4819023365619469E-2</v>
      </c>
      <c r="T202" s="100">
        <f t="shared" si="75"/>
        <v>-1.2306242181006715E-2</v>
      </c>
      <c r="U202" s="100">
        <f t="shared" si="78"/>
        <v>-2.2969466695242347E-2</v>
      </c>
      <c r="V202" s="100">
        <f t="shared" si="79"/>
        <v>-1.4994007135713992E-2</v>
      </c>
      <c r="W202" s="100">
        <f t="shared" si="80"/>
        <v>-2.3543991994147612E-2</v>
      </c>
      <c r="X202" s="100">
        <f t="shared" si="81"/>
        <v>-4.0679144178789928E-2</v>
      </c>
      <c r="Y202" s="100">
        <f t="shared" si="82"/>
        <v>-5.7693794380332938E-2</v>
      </c>
      <c r="Z202" s="100">
        <f t="shared" si="83"/>
        <v>-7.4976735531272917E-2</v>
      </c>
      <c r="AA202" s="101">
        <v>4.0000000000000002E-4</v>
      </c>
      <c r="AB202" s="100">
        <f t="shared" si="76"/>
        <v>4.0000000000000002E-4</v>
      </c>
      <c r="AC202" s="100">
        <f t="shared" si="84"/>
        <v>-8.6880888580425312E-3</v>
      </c>
      <c r="AD202" s="100">
        <f t="shared" si="85"/>
        <v>-1.8764858338389732E-2</v>
      </c>
      <c r="AE202" s="100">
        <f t="shared" si="86"/>
        <v>-3.8854837641294417E-2</v>
      </c>
      <c r="AF202" s="100">
        <f t="shared" si="87"/>
        <v>-5.9039748493243491E-2</v>
      </c>
      <c r="AG202" s="100">
        <f t="shared" si="88"/>
        <v>-7.9183972426878899E-2</v>
      </c>
      <c r="AH202" s="100">
        <f t="shared" si="89"/>
        <v>-5.1092495429268345E-2</v>
      </c>
      <c r="AI202" s="100">
        <f t="shared" si="77"/>
        <v>-2.5367061748857868E-2</v>
      </c>
      <c r="AJ202" s="187"/>
    </row>
    <row r="203" spans="1:36" x14ac:dyDescent="0.3">
      <c r="A203" s="106">
        <v>42917</v>
      </c>
      <c r="B203" s="100">
        <v>-4.653087788028671E-2</v>
      </c>
      <c r="C203" s="100">
        <v>-6.4383774637163535E-2</v>
      </c>
      <c r="D203" s="100">
        <v>0.15052169811297381</v>
      </c>
      <c r="E203" s="100">
        <v>-6.0940143005037343E-4</v>
      </c>
      <c r="F203" s="100">
        <v>-1.9444309442122484E-2</v>
      </c>
      <c r="G203" s="100">
        <v>-4.1331179780384301E-2</v>
      </c>
      <c r="H203" s="100">
        <v>-4.0022009981777656E-2</v>
      </c>
      <c r="I203" s="100">
        <v>0.10969167100102425</v>
      </c>
      <c r="J203" s="100">
        <v>-3.8599694770615804E-2</v>
      </c>
      <c r="K203" s="100">
        <v>-2.5652917755216328E-2</v>
      </c>
      <c r="L203" s="100">
        <v>-1.6360796563619148E-3</v>
      </c>
      <c r="M203" s="100">
        <f t="shared" si="90"/>
        <v>-3.8660766338488452E-2</v>
      </c>
      <c r="N203" s="100">
        <f t="shared" si="69"/>
        <v>-3.3484745536859983E-2</v>
      </c>
      <c r="O203" s="100">
        <f t="shared" si="70"/>
        <v>-2.9954104018700224E-2</v>
      </c>
      <c r="P203" s="100">
        <f t="shared" si="71"/>
        <v>-2.9623003995235472E-2</v>
      </c>
      <c r="Q203" s="100">
        <f t="shared" si="72"/>
        <v>-2.6814306271744592E-2</v>
      </c>
      <c r="R203" s="100">
        <f t="shared" si="73"/>
        <v>-6.4678453403972588E-3</v>
      </c>
      <c r="S203" s="100">
        <f t="shared" si="74"/>
        <v>9.6932526314731968E-2</v>
      </c>
      <c r="T203" s="100">
        <f t="shared" si="75"/>
        <v>0.10969169494472958</v>
      </c>
      <c r="U203" s="100">
        <f t="shared" si="78"/>
        <v>-3.3990279248486105E-2</v>
      </c>
      <c r="V203" s="100">
        <f t="shared" si="79"/>
        <v>-5.5837811124638967E-2</v>
      </c>
      <c r="W203" s="100">
        <f t="shared" si="80"/>
        <v>-3.2256791142877522E-2</v>
      </c>
      <c r="X203" s="100">
        <f t="shared" si="81"/>
        <v>1.4874099350991698E-2</v>
      </c>
      <c r="Y203" s="100">
        <f t="shared" si="82"/>
        <v>6.2066195038596485E-2</v>
      </c>
      <c r="Z203" s="100">
        <f t="shared" si="83"/>
        <v>0.10910961489620616</v>
      </c>
      <c r="AA203" s="101">
        <v>4.0000000000000002E-4</v>
      </c>
      <c r="AB203" s="100">
        <f t="shared" si="76"/>
        <v>4.0000000000000002E-4</v>
      </c>
      <c r="AC203" s="100">
        <f t="shared" si="84"/>
        <v>8.0094780601383687E-3</v>
      </c>
      <c r="AD203" s="100">
        <f t="shared" si="85"/>
        <v>1.6423393443175109E-2</v>
      </c>
      <c r="AE203" s="100">
        <f t="shared" si="86"/>
        <v>3.3195170315626257E-2</v>
      </c>
      <c r="AF203" s="100">
        <f t="shared" si="87"/>
        <v>4.9929167746155204E-2</v>
      </c>
      <c r="AG203" s="100">
        <f t="shared" si="88"/>
        <v>6.664922558662606E-2</v>
      </c>
      <c r="AH203" s="100">
        <f t="shared" si="89"/>
        <v>4.3556871551012108E-2</v>
      </c>
      <c r="AI203" s="100">
        <f t="shared" si="77"/>
        <v>2.2430126086869576E-2</v>
      </c>
      <c r="AJ203" s="187"/>
    </row>
    <row r="204" spans="1:36" x14ac:dyDescent="0.3">
      <c r="A204" s="106">
        <v>42948</v>
      </c>
      <c r="B204" s="100">
        <v>-4.3137288101823545E-2</v>
      </c>
      <c r="C204" s="100">
        <v>3.2720482240131979E-2</v>
      </c>
      <c r="D204" s="100">
        <v>-2.305705565352029E-2</v>
      </c>
      <c r="E204" s="100">
        <v>6.2347609037860893E-2</v>
      </c>
      <c r="F204" s="100">
        <v>1.4158031937200796E-4</v>
      </c>
      <c r="G204" s="100">
        <v>4.8502162036937448E-2</v>
      </c>
      <c r="H204" s="100">
        <v>1.2849815740419856E-2</v>
      </c>
      <c r="I204" s="100">
        <v>0.24019602796943643</v>
      </c>
      <c r="J204" s="100">
        <v>-9.8039398499171204E-3</v>
      </c>
      <c r="K204" s="100">
        <v>3.5496090333070267E-2</v>
      </c>
      <c r="L204" s="100">
        <v>3.5625548407196797E-2</v>
      </c>
      <c r="M204" s="100">
        <f t="shared" si="90"/>
        <v>1.8355447080493692E-2</v>
      </c>
      <c r="N204" s="100">
        <f t="shared" si="69"/>
        <v>1.7329402827207484E-2</v>
      </c>
      <c r="O204" s="100">
        <f t="shared" si="70"/>
        <v>1.2817960250703048E-2</v>
      </c>
      <c r="P204" s="100">
        <f t="shared" si="71"/>
        <v>1.5901796803056794E-2</v>
      </c>
      <c r="Q204" s="100">
        <f t="shared" si="72"/>
        <v>2.8413588188613923E-2</v>
      </c>
      <c r="R204" s="100">
        <f t="shared" si="73"/>
        <v>6.1600187889612051E-2</v>
      </c>
      <c r="S204" s="100">
        <f t="shared" si="74"/>
        <v>0.2208986523538724</v>
      </c>
      <c r="T204" s="100">
        <f t="shared" si="75"/>
        <v>0.24019606975972316</v>
      </c>
      <c r="U204" s="100">
        <f t="shared" si="78"/>
        <v>1.0344172787172264E-2</v>
      </c>
      <c r="V204" s="100">
        <f t="shared" si="79"/>
        <v>1.506822168779752E-3</v>
      </c>
      <c r="W204" s="100">
        <f t="shared" si="80"/>
        <v>1.1045445718348361E-2</v>
      </c>
      <c r="X204" s="100">
        <f t="shared" si="81"/>
        <v>3.0102528756323382E-2</v>
      </c>
      <c r="Y204" s="100">
        <f t="shared" si="82"/>
        <v>4.9240801561417163E-2</v>
      </c>
      <c r="Z204" s="100">
        <f t="shared" si="83"/>
        <v>6.8195702702806019E-2</v>
      </c>
      <c r="AA204" s="101">
        <v>4.0000000000000002E-4</v>
      </c>
      <c r="AB204" s="100">
        <f t="shared" si="76"/>
        <v>4.0000000000000002E-4</v>
      </c>
      <c r="AC204" s="100">
        <f t="shared" si="84"/>
        <v>7.6901934206729415E-3</v>
      </c>
      <c r="AD204" s="100">
        <f t="shared" si="85"/>
        <v>1.5742031846458601E-2</v>
      </c>
      <c r="AE204" s="100">
        <f t="shared" si="86"/>
        <v>3.1904989430937773E-2</v>
      </c>
      <c r="AF204" s="100">
        <f t="shared" si="87"/>
        <v>4.801298824248279E-2</v>
      </c>
      <c r="AG204" s="100">
        <f t="shared" si="88"/>
        <v>6.4181406266173802E-2</v>
      </c>
      <c r="AH204" s="100">
        <f t="shared" si="89"/>
        <v>4.1706452080996728E-2</v>
      </c>
      <c r="AI204" s="100">
        <f t="shared" si="77"/>
        <v>2.0823530172225203E-2</v>
      </c>
      <c r="AJ204" s="188"/>
    </row>
    <row r="205" spans="1:36" x14ac:dyDescent="0.3">
      <c r="A205" s="106">
        <v>42979</v>
      </c>
      <c r="B205" s="100">
        <v>8.5610178882915514E-2</v>
      </c>
      <c r="C205" s="100">
        <v>0.1019108890107755</v>
      </c>
      <c r="D205" s="100">
        <v>1.511541987504697E-2</v>
      </c>
      <c r="E205" s="100">
        <v>8.0929819938767175E-2</v>
      </c>
      <c r="F205" s="100">
        <v>0.13879057506816839</v>
      </c>
      <c r="G205" s="100">
        <v>3.3257681810670882E-3</v>
      </c>
      <c r="H205" s="100">
        <v>1.4378308342520936E-2</v>
      </c>
      <c r="I205" s="100">
        <v>0.19841880849575916</v>
      </c>
      <c r="J205" s="100">
        <v>-1.2258314572454907E-2</v>
      </c>
      <c r="K205" s="100">
        <v>5.9931941960472218E-2</v>
      </c>
      <c r="L205" s="100">
        <v>6.8615339518303814E-2</v>
      </c>
      <c r="M205" s="100">
        <f t="shared" si="90"/>
        <v>6.9213434512902568E-3</v>
      </c>
      <c r="N205" s="100">
        <f t="shared" si="69"/>
        <v>9.6683922864275462E-3</v>
      </c>
      <c r="O205" s="100">
        <f t="shared" si="70"/>
        <v>1.7290881829373023E-2</v>
      </c>
      <c r="P205" s="100">
        <f t="shared" si="71"/>
        <v>3.3024676731267785E-2</v>
      </c>
      <c r="Q205" s="100">
        <f t="shared" si="72"/>
        <v>5.669103638766243E-2</v>
      </c>
      <c r="R205" s="100">
        <f t="shared" si="73"/>
        <v>8.4281284092959763E-2</v>
      </c>
      <c r="S205" s="100">
        <f t="shared" si="74"/>
        <v>0.18536342961274888</v>
      </c>
      <c r="T205" s="100">
        <f t="shared" si="75"/>
        <v>0.19841882620748144</v>
      </c>
      <c r="U205" s="100">
        <f t="shared" si="78"/>
        <v>-7.19443242690577E-4</v>
      </c>
      <c r="V205" s="100">
        <f t="shared" si="79"/>
        <v>-1.0803930183524782E-2</v>
      </c>
      <c r="W205" s="100">
        <f t="shared" si="80"/>
        <v>4.666020409898209E-5</v>
      </c>
      <c r="X205" s="100">
        <f t="shared" si="81"/>
        <v>2.1735660592471166E-2</v>
      </c>
      <c r="Y205" s="100">
        <f t="shared" si="82"/>
        <v>4.3477968749837108E-2</v>
      </c>
      <c r="Z205" s="100">
        <f t="shared" si="83"/>
        <v>6.5129795864373174E-2</v>
      </c>
      <c r="AA205" s="101">
        <v>4.0000000000000002E-4</v>
      </c>
      <c r="AB205" s="100">
        <f t="shared" si="76"/>
        <v>4.0000000000000002E-4</v>
      </c>
      <c r="AC205" s="100">
        <f t="shared" si="84"/>
        <v>6.4904137922589429E-3</v>
      </c>
      <c r="AD205" s="100">
        <f t="shared" si="85"/>
        <v>1.3257016706207657E-2</v>
      </c>
      <c r="AE205" s="100">
        <f t="shared" si="86"/>
        <v>2.6686378381799228E-2</v>
      </c>
      <c r="AF205" s="100">
        <f t="shared" si="87"/>
        <v>4.013787621891355E-2</v>
      </c>
      <c r="AG205" s="100">
        <f t="shared" si="88"/>
        <v>5.3594103579914419E-2</v>
      </c>
      <c r="AH205" s="100">
        <f t="shared" si="89"/>
        <v>3.4952262374510039E-2</v>
      </c>
      <c r="AI205" s="100">
        <f t="shared" si="77"/>
        <v>1.7586592751815254E-2</v>
      </c>
      <c r="AJ205" s="187" t="s">
        <v>52</v>
      </c>
    </row>
    <row r="206" spans="1:36" x14ac:dyDescent="0.3">
      <c r="A206" s="106">
        <v>43009</v>
      </c>
      <c r="B206" s="100">
        <v>2.768453414162899E-2</v>
      </c>
      <c r="C206" s="100">
        <v>5.66178158888926E-2</v>
      </c>
      <c r="D206" s="100">
        <v>-1.8287277362041036E-3</v>
      </c>
      <c r="E206" s="100">
        <v>4.3939833029237214E-2</v>
      </c>
      <c r="F206" s="100">
        <v>9.1282083186779966E-2</v>
      </c>
      <c r="G206" s="100">
        <v>5.6802721896323578E-2</v>
      </c>
      <c r="H206" s="100">
        <v>6.197887118046902E-2</v>
      </c>
      <c r="I206" s="100">
        <v>-2.1107923855937617E-2</v>
      </c>
      <c r="J206" s="100">
        <v>3.7708794142634318E-2</v>
      </c>
      <c r="K206" s="100">
        <v>9.7022991579898687E-2</v>
      </c>
      <c r="L206" s="100">
        <v>4.5010099345372277E-2</v>
      </c>
      <c r="M206" s="100">
        <f t="shared" si="90"/>
        <v>5.2028013667580614E-2</v>
      </c>
      <c r="N206" s="100">
        <f t="shared" si="69"/>
        <v>5.6531473204251517E-2</v>
      </c>
      <c r="O206" s="100">
        <f t="shared" si="70"/>
        <v>6.0322346778284311E-2</v>
      </c>
      <c r="P206" s="100">
        <f t="shared" si="71"/>
        <v>7.0987955988481816E-2</v>
      </c>
      <c r="Q206" s="100">
        <f t="shared" si="72"/>
        <v>8.4512127090465017E-2</v>
      </c>
      <c r="R206" s="100">
        <f t="shared" si="73"/>
        <v>8.0257005200892226E-2</v>
      </c>
      <c r="S206" s="100">
        <f t="shared" si="74"/>
        <v>-9.9715357462341475E-3</v>
      </c>
      <c r="T206" s="100">
        <f t="shared" si="75"/>
        <v>-2.1107941599714016E-2</v>
      </c>
      <c r="U206" s="100">
        <f t="shared" si="78"/>
        <v>5.2655109186348775E-2</v>
      </c>
      <c r="V206" s="100">
        <f t="shared" si="79"/>
        <v>4.540392415534393E-2</v>
      </c>
      <c r="W206" s="100">
        <f t="shared" si="80"/>
        <v>5.3215375712990357E-2</v>
      </c>
      <c r="X206" s="100">
        <f t="shared" si="81"/>
        <v>6.8825181269333208E-2</v>
      </c>
      <c r="Y206" s="100">
        <f t="shared" si="82"/>
        <v>8.4471440083540072E-2</v>
      </c>
      <c r="Z206" s="100">
        <f t="shared" si="83"/>
        <v>0.10007758233160391</v>
      </c>
      <c r="AA206" s="101">
        <v>4.0000000000000002E-4</v>
      </c>
      <c r="AB206" s="100">
        <f t="shared" si="76"/>
        <v>4.0000000000000002E-4</v>
      </c>
      <c r="AC206" s="100">
        <f t="shared" si="84"/>
        <v>1.4162682390869697E-2</v>
      </c>
      <c r="AD206" s="100">
        <f t="shared" si="85"/>
        <v>2.937417394796777E-2</v>
      </c>
      <c r="AE206" s="100">
        <f t="shared" si="86"/>
        <v>5.9875325853782774E-2</v>
      </c>
      <c r="AF206" s="100">
        <f t="shared" si="87"/>
        <v>9.0338836915708057E-2</v>
      </c>
      <c r="AG206" s="100">
        <f t="shared" si="88"/>
        <v>0.12084418254563761</v>
      </c>
      <c r="AH206" s="100">
        <f t="shared" si="89"/>
        <v>7.8345836650863365E-2</v>
      </c>
      <c r="AI206" s="100">
        <f t="shared" si="77"/>
        <v>3.8629456866686722E-2</v>
      </c>
      <c r="AJ206" s="187"/>
    </row>
    <row r="207" spans="1:36" x14ac:dyDescent="0.3">
      <c r="A207" s="106">
        <v>43040</v>
      </c>
      <c r="B207" s="100">
        <v>-6.7755067165254673E-2</v>
      </c>
      <c r="C207" s="100">
        <v>-2.4828325582634002E-2</v>
      </c>
      <c r="D207" s="100">
        <v>-8.296246556525097E-2</v>
      </c>
      <c r="E207" s="100">
        <v>1.4496732693424259E-2</v>
      </c>
      <c r="F207" s="100">
        <v>-5.2420716053164342E-3</v>
      </c>
      <c r="G207" s="100">
        <v>1.1120654259620801E-2</v>
      </c>
      <c r="H207" s="100">
        <v>-2.7479659839060637E-2</v>
      </c>
      <c r="I207" s="100">
        <v>-2.8302096430704669E-2</v>
      </c>
      <c r="J207" s="100">
        <v>-5.9797392030624614E-3</v>
      </c>
      <c r="K207" s="100">
        <v>-4.5295024354141934E-2</v>
      </c>
      <c r="L207" s="100">
        <v>-2.6222706279238069E-2</v>
      </c>
      <c r="M207" s="100">
        <f t="shared" si="90"/>
        <v>-9.4453317656389146E-3</v>
      </c>
      <c r="N207" s="100">
        <f t="shared" si="69"/>
        <v>-1.5663074185684172E-2</v>
      </c>
      <c r="O207" s="100">
        <f t="shared" si="70"/>
        <v>-2.3976403533800157E-2</v>
      </c>
      <c r="P207" s="100">
        <f t="shared" si="71"/>
        <v>-3.0223920184828851E-2</v>
      </c>
      <c r="Q207" s="100">
        <f t="shared" si="72"/>
        <v>-3.5705459095609834E-2</v>
      </c>
      <c r="R207" s="100">
        <f t="shared" si="73"/>
        <v>-4.0330278050984679E-2</v>
      </c>
      <c r="S207" s="100">
        <f t="shared" si="74"/>
        <v>-2.9904055742480153E-2</v>
      </c>
      <c r="T207" s="100">
        <f t="shared" si="75"/>
        <v>-2.8302103016590075E-2</v>
      </c>
      <c r="U207" s="100">
        <f t="shared" si="78"/>
        <v>-1.438508534585577E-2</v>
      </c>
      <c r="V207" s="100">
        <f t="shared" si="79"/>
        <v>-8.0687677169771176E-3</v>
      </c>
      <c r="W207" s="100">
        <f t="shared" si="80"/>
        <v>-1.4883233146299163E-2</v>
      </c>
      <c r="X207" s="100">
        <f t="shared" si="81"/>
        <v>-2.8508896351564228E-2</v>
      </c>
      <c r="Y207" s="100">
        <f t="shared" si="82"/>
        <v>-4.2110465598414422E-2</v>
      </c>
      <c r="Z207" s="100">
        <f t="shared" si="83"/>
        <v>-5.5804107935678811E-2</v>
      </c>
      <c r="AA207" s="101">
        <v>4.0000000000000002E-4</v>
      </c>
      <c r="AB207" s="100">
        <f t="shared" si="76"/>
        <v>4.0000000000000002E-4</v>
      </c>
      <c r="AC207" s="100">
        <f t="shared" si="84"/>
        <v>-6.1611726705168516E-3</v>
      </c>
      <c r="AD207" s="100">
        <f t="shared" si="85"/>
        <v>-1.3446150941245854E-2</v>
      </c>
      <c r="AE207" s="100">
        <f t="shared" si="86"/>
        <v>-2.7922751329923709E-2</v>
      </c>
      <c r="AF207" s="100">
        <f t="shared" si="87"/>
        <v>-4.2461428295434978E-2</v>
      </c>
      <c r="AG207" s="100">
        <f t="shared" si="88"/>
        <v>-5.6985889453081473E-2</v>
      </c>
      <c r="AH207" s="100">
        <f t="shared" si="89"/>
        <v>-3.6815660039626719E-2</v>
      </c>
      <c r="AI207" s="100">
        <f t="shared" si="77"/>
        <v>-1.8317073535731136E-2</v>
      </c>
      <c r="AJ207" s="187"/>
    </row>
    <row r="208" spans="1:36" x14ac:dyDescent="0.3">
      <c r="A208" s="106">
        <v>43070</v>
      </c>
      <c r="B208" s="100">
        <v>1.7075291797546251E-2</v>
      </c>
      <c r="C208" s="100">
        <v>1.8412020552434981E-2</v>
      </c>
      <c r="D208" s="100">
        <v>-4.5947535536155139E-2</v>
      </c>
      <c r="E208" s="100">
        <v>-3.5098422187791003E-3</v>
      </c>
      <c r="F208" s="100">
        <v>-4.9146506414974388E-2</v>
      </c>
      <c r="G208" s="100">
        <v>-1.3677426105993784E-2</v>
      </c>
      <c r="H208" s="100">
        <v>-4.5748913316518251E-3</v>
      </c>
      <c r="I208" s="100">
        <v>3.3980557118073511E-2</v>
      </c>
      <c r="J208" s="100">
        <v>6.3859214666437902E-2</v>
      </c>
      <c r="K208" s="100">
        <v>3.6809511450957089E-3</v>
      </c>
      <c r="L208" s="100">
        <v>2.0151833672034138E-3</v>
      </c>
      <c r="M208" s="100">
        <f t="shared" si="90"/>
        <v>9.9668547217342529E-3</v>
      </c>
      <c r="N208" s="100">
        <f t="shared" si="69"/>
        <v>1.0853159684152494E-2</v>
      </c>
      <c r="O208" s="100">
        <f t="shared" si="70"/>
        <v>1.201347445170162E-2</v>
      </c>
      <c r="P208" s="100">
        <f t="shared" si="71"/>
        <v>7.7221320727855775E-3</v>
      </c>
      <c r="Q208" s="100">
        <f t="shared" si="72"/>
        <v>-1.2670092895409836E-3</v>
      </c>
      <c r="R208" s="100">
        <f t="shared" si="73"/>
        <v>4.4473228302526627E-3</v>
      </c>
      <c r="S208" s="100">
        <f t="shared" si="74"/>
        <v>3.112417288363703E-2</v>
      </c>
      <c r="T208" s="100">
        <f t="shared" si="75"/>
        <v>3.3980569179819814E-2</v>
      </c>
      <c r="U208" s="100">
        <f t="shared" si="78"/>
        <v>9.7207778323968076E-3</v>
      </c>
      <c r="V208" s="100">
        <f t="shared" si="79"/>
        <v>1.2346351903036998E-2</v>
      </c>
      <c r="W208" s="100">
        <f t="shared" si="80"/>
        <v>9.5024536555672768E-3</v>
      </c>
      <c r="X208" s="100">
        <f t="shared" si="81"/>
        <v>3.8604166698277837E-3</v>
      </c>
      <c r="Y208" s="100">
        <f t="shared" si="82"/>
        <v>-1.828356223167051E-3</v>
      </c>
      <c r="Z208" s="100">
        <f t="shared" si="83"/>
        <v>-7.4913974491290156E-3</v>
      </c>
      <c r="AA208" s="101">
        <v>4.0000000000000002E-4</v>
      </c>
      <c r="AB208" s="100">
        <f t="shared" si="76"/>
        <v>4.0000000000000002E-4</v>
      </c>
      <c r="AC208" s="100">
        <f t="shared" si="84"/>
        <v>4.1473894989103426E-4</v>
      </c>
      <c r="AD208" s="100">
        <f t="shared" si="85"/>
        <v>4.2857426463753561E-4</v>
      </c>
      <c r="AE208" s="100">
        <f t="shared" si="86"/>
        <v>4.7092612046328977E-4</v>
      </c>
      <c r="AF208" s="100">
        <f t="shared" si="87"/>
        <v>5.3925096213397179E-4</v>
      </c>
      <c r="AG208" s="100">
        <f t="shared" si="88"/>
        <v>5.7286096930772622E-4</v>
      </c>
      <c r="AH208" s="100">
        <f t="shared" si="89"/>
        <v>3.8857460328519571E-4</v>
      </c>
      <c r="AI208" s="100">
        <f t="shared" si="77"/>
        <v>4.4858599704463873E-5</v>
      </c>
      <c r="AJ208" s="187"/>
    </row>
    <row r="209" spans="1:36" x14ac:dyDescent="0.3">
      <c r="A209" s="106">
        <v>43101</v>
      </c>
      <c r="B209" s="100">
        <v>5.1743559931385595E-2</v>
      </c>
      <c r="C209" s="100">
        <v>4.138430366047692E-2</v>
      </c>
      <c r="D209" s="100">
        <v>0.12055048038107655</v>
      </c>
      <c r="E209" s="100">
        <v>-4.2263975981950176E-2</v>
      </c>
      <c r="F209" s="100">
        <v>0.11445768630903579</v>
      </c>
      <c r="G209" s="100">
        <v>-7.0048908639477958E-3</v>
      </c>
      <c r="H209" s="100">
        <v>-1.0002607127862205E-2</v>
      </c>
      <c r="I209" s="100">
        <v>0.30529864176467719</v>
      </c>
      <c r="J209" s="100">
        <v>-4.7846735256224168E-3</v>
      </c>
      <c r="K209" s="100">
        <v>3.6052438611910903E-2</v>
      </c>
      <c r="L209" s="100">
        <v>6.0543096315918039E-2</v>
      </c>
      <c r="M209" s="100">
        <f t="shared" si="90"/>
        <v>-3.1771730958972929E-3</v>
      </c>
      <c r="N209" s="100">
        <f t="shared" si="69"/>
        <v>4.9743627876760316E-4</v>
      </c>
      <c r="O209" s="100">
        <f t="shared" si="70"/>
        <v>6.9521611565520388E-3</v>
      </c>
      <c r="P209" s="100">
        <f t="shared" si="71"/>
        <v>1.7087517142407346E-2</v>
      </c>
      <c r="Q209" s="100">
        <f t="shared" si="72"/>
        <v>3.5545144039094749E-2</v>
      </c>
      <c r="R209" s="100">
        <f t="shared" si="73"/>
        <v>7.8517017951673165E-2</v>
      </c>
      <c r="S209" s="100">
        <f t="shared" si="74"/>
        <v>0.27991639003536073</v>
      </c>
      <c r="T209" s="100">
        <f t="shared" si="75"/>
        <v>0.30529869560503459</v>
      </c>
      <c r="U209" s="100">
        <f t="shared" si="78"/>
        <v>-3.0944904754481237E-3</v>
      </c>
      <c r="V209" s="100">
        <f t="shared" si="79"/>
        <v>-2.0756699104425385E-2</v>
      </c>
      <c r="W209" s="100">
        <f t="shared" si="80"/>
        <v>-1.6787566201118625E-3</v>
      </c>
      <c r="X209" s="100">
        <f t="shared" si="81"/>
        <v>3.6472404151493373E-2</v>
      </c>
      <c r="Y209" s="100">
        <f t="shared" si="82"/>
        <v>7.4617613345069694E-2</v>
      </c>
      <c r="Z209" s="100">
        <f t="shared" si="83"/>
        <v>0.11278777669940007</v>
      </c>
      <c r="AA209" s="101">
        <v>4.0000000000000002E-4</v>
      </c>
      <c r="AB209" s="100">
        <f t="shared" si="76"/>
        <v>4.0000000000000002E-4</v>
      </c>
      <c r="AC209" s="100">
        <f t="shared" si="84"/>
        <v>1.0869520529465064E-2</v>
      </c>
      <c r="AD209" s="100">
        <f t="shared" si="85"/>
        <v>2.2464685360893546E-2</v>
      </c>
      <c r="AE209" s="100">
        <f t="shared" si="86"/>
        <v>4.5419360506717209E-2</v>
      </c>
      <c r="AF209" s="100">
        <f t="shared" si="87"/>
        <v>6.8557419494723021E-2</v>
      </c>
      <c r="AG209" s="100">
        <f t="shared" si="88"/>
        <v>9.1691148725317473E-2</v>
      </c>
      <c r="AH209" s="100">
        <f t="shared" si="89"/>
        <v>5.9692609735963395E-2</v>
      </c>
      <c r="AI209" s="100">
        <f t="shared" si="77"/>
        <v>3.0085954308944812E-2</v>
      </c>
      <c r="AJ209" s="187"/>
    </row>
    <row r="210" spans="1:36" x14ac:dyDescent="0.3">
      <c r="A210" s="106">
        <v>43132</v>
      </c>
      <c r="B210" s="100">
        <v>-0.11231182323485404</v>
      </c>
      <c r="C210" s="100">
        <v>-4.4215442711205213E-2</v>
      </c>
      <c r="D210" s="100">
        <v>-2.50935233533893E-2</v>
      </c>
      <c r="E210" s="100">
        <v>-1.1295114521531299E-2</v>
      </c>
      <c r="F210" s="100">
        <v>6.3135095437154953E-2</v>
      </c>
      <c r="G210" s="100">
        <v>-5.341211297272766E-2</v>
      </c>
      <c r="H210" s="100">
        <v>-3.3042120860429638E-2</v>
      </c>
      <c r="I210" s="100">
        <v>-9.7112418152219826E-2</v>
      </c>
      <c r="J210" s="100">
        <v>-5.7255283646940741E-2</v>
      </c>
      <c r="K210" s="100">
        <v>-2.4148751704214228E-2</v>
      </c>
      <c r="L210" s="100">
        <v>-3.9475149572035705E-2</v>
      </c>
      <c r="M210" s="100">
        <f t="shared" si="90"/>
        <v>-5.0518275584054285E-2</v>
      </c>
      <c r="N210" s="100">
        <f t="shared" si="69"/>
        <v>-4.3242212035380721E-2</v>
      </c>
      <c r="O210" s="100">
        <f t="shared" si="70"/>
        <v>-3.7584933409135532E-2</v>
      </c>
      <c r="P210" s="100">
        <f t="shared" si="71"/>
        <v>-2.8983410491462556E-2</v>
      </c>
      <c r="Q210" s="100">
        <f t="shared" si="72"/>
        <v>-1.9841374261650575E-2</v>
      </c>
      <c r="R210" s="100">
        <f t="shared" si="73"/>
        <v>-2.8592872423075715E-2</v>
      </c>
      <c r="S210" s="100">
        <f t="shared" si="74"/>
        <v>-9.0234031640620743E-2</v>
      </c>
      <c r="T210" s="100">
        <f t="shared" si="75"/>
        <v>-9.7112442758701581E-2</v>
      </c>
      <c r="U210" s="100">
        <f t="shared" si="78"/>
        <v>-5.3660162165968438E-2</v>
      </c>
      <c r="V210" s="100">
        <f t="shared" si="79"/>
        <v>-7.4514012254104686E-2</v>
      </c>
      <c r="W210" s="100">
        <f t="shared" si="80"/>
        <v>-5.2083315045879708E-2</v>
      </c>
      <c r="X210" s="100">
        <f t="shared" si="81"/>
        <v>-7.251755556107015E-3</v>
      </c>
      <c r="Y210" s="100">
        <f t="shared" si="82"/>
        <v>3.7601152042470318E-2</v>
      </c>
      <c r="Z210" s="100">
        <f t="shared" si="83"/>
        <v>8.2430607138383016E-2</v>
      </c>
      <c r="AA210" s="101">
        <v>4.0000000000000002E-4</v>
      </c>
      <c r="AB210" s="100">
        <f t="shared" si="76"/>
        <v>4.0000000000000002E-4</v>
      </c>
      <c r="AC210" s="100">
        <f t="shared" si="84"/>
        <v>3.8476434969317058E-3</v>
      </c>
      <c r="AD210" s="100">
        <f t="shared" si="85"/>
        <v>7.6544342586826854E-3</v>
      </c>
      <c r="AE210" s="100">
        <f t="shared" si="86"/>
        <v>1.5425828699924872E-2</v>
      </c>
      <c r="AF210" s="100">
        <f t="shared" si="87"/>
        <v>2.2978395714818516E-2</v>
      </c>
      <c r="AG210" s="100">
        <f t="shared" si="88"/>
        <v>3.0529831380688589E-2</v>
      </c>
      <c r="AH210" s="100">
        <f t="shared" si="89"/>
        <v>2.004067614118165E-2</v>
      </c>
      <c r="AI210" s="100">
        <f t="shared" si="77"/>
        <v>1.0879898018904268E-2</v>
      </c>
      <c r="AJ210" s="187"/>
    </row>
    <row r="211" spans="1:36" x14ac:dyDescent="0.3">
      <c r="A211" s="106">
        <v>43160</v>
      </c>
      <c r="B211" s="100">
        <v>-1.5553712206419696E-2</v>
      </c>
      <c r="C211" s="100">
        <v>-2.1285662009238922E-2</v>
      </c>
      <c r="D211" s="100">
        <v>7.694407198093596E-2</v>
      </c>
      <c r="E211" s="100">
        <v>-5.6322999009487548E-2</v>
      </c>
      <c r="F211" s="100">
        <v>-4.6166249108523363E-2</v>
      </c>
      <c r="G211" s="100">
        <v>-3.0406958230422222E-4</v>
      </c>
      <c r="H211" s="100">
        <v>3.5583242363731622E-2</v>
      </c>
      <c r="I211" s="100">
        <v>-6.0892145403325937E-2</v>
      </c>
      <c r="J211" s="100">
        <v>1.622626552148624E-2</v>
      </c>
      <c r="K211" s="100">
        <v>1.5010113742970729E-2</v>
      </c>
      <c r="L211" s="100">
        <v>-5.6761143710175148E-3</v>
      </c>
      <c r="M211" s="100">
        <f t="shared" si="90"/>
        <v>1.4579952970743867E-2</v>
      </c>
      <c r="N211" s="100">
        <f t="shared" si="69"/>
        <v>2.0450002861974695E-2</v>
      </c>
      <c r="O211" s="100">
        <f t="shared" si="70"/>
        <v>2.3985453382509257E-2</v>
      </c>
      <c r="P211" s="100">
        <f t="shared" si="71"/>
        <v>2.1024750322798363E-2</v>
      </c>
      <c r="Q211" s="100">
        <f t="shared" si="72"/>
        <v>1.2872471256076086E-2</v>
      </c>
      <c r="R211" s="100">
        <f t="shared" si="73"/>
        <v>4.9609257112760013E-4</v>
      </c>
      <c r="S211" s="100">
        <f t="shared" si="74"/>
        <v>-5.3736709995105679E-2</v>
      </c>
      <c r="T211" s="100">
        <f t="shared" si="75"/>
        <v>-6.0892147332830222E-2</v>
      </c>
      <c r="U211" s="100">
        <f t="shared" si="78"/>
        <v>2.0153483396032828E-2</v>
      </c>
      <c r="V211" s="100">
        <f t="shared" si="79"/>
        <v>1.49062218434655E-2</v>
      </c>
      <c r="W211" s="100">
        <f t="shared" si="80"/>
        <v>2.0557741235791654E-2</v>
      </c>
      <c r="X211" s="100">
        <f t="shared" si="81"/>
        <v>3.185634975437155E-2</v>
      </c>
      <c r="Y211" s="100">
        <f t="shared" si="82"/>
        <v>4.3077518146744834E-2</v>
      </c>
      <c r="Z211" s="100">
        <f t="shared" si="83"/>
        <v>5.4502156095272036E-2</v>
      </c>
      <c r="AA211" s="101">
        <v>4.0000000000000002E-4</v>
      </c>
      <c r="AB211" s="100">
        <f t="shared" si="76"/>
        <v>4.0000000000000002E-4</v>
      </c>
      <c r="AC211" s="100">
        <f t="shared" si="84"/>
        <v>7.1598239178890114E-3</v>
      </c>
      <c r="AD211" s="100">
        <f t="shared" si="85"/>
        <v>1.4645596063772675E-2</v>
      </c>
      <c r="AE211" s="100">
        <f t="shared" si="86"/>
        <v>2.9616512546037504E-2</v>
      </c>
      <c r="AF211" s="100">
        <f t="shared" si="87"/>
        <v>4.4607187163553622E-2</v>
      </c>
      <c r="AG211" s="100">
        <f t="shared" si="88"/>
        <v>5.9593526060289323E-2</v>
      </c>
      <c r="AH211" s="100">
        <f t="shared" si="89"/>
        <v>3.8736566995662219E-2</v>
      </c>
      <c r="AI211" s="100">
        <f t="shared" si="77"/>
        <v>1.9204874316158603E-2</v>
      </c>
      <c r="AJ211" s="187"/>
    </row>
    <row r="212" spans="1:36" x14ac:dyDescent="0.3">
      <c r="A212" s="106">
        <v>43191</v>
      </c>
      <c r="B212" s="100">
        <v>2.047922498233427E-2</v>
      </c>
      <c r="C212" s="100">
        <v>-5.0311728840234181E-2</v>
      </c>
      <c r="D212" s="100">
        <v>3.6867584960248521E-2</v>
      </c>
      <c r="E212" s="100">
        <v>1.6328718802043406E-2</v>
      </c>
      <c r="F212" s="100">
        <v>3.8379516309459384E-2</v>
      </c>
      <c r="G212" s="100">
        <v>2.0690418562759917E-2</v>
      </c>
      <c r="H212" s="100">
        <v>8.4537766418290847E-2</v>
      </c>
      <c r="I212" s="100">
        <v>0.12531794801639412</v>
      </c>
      <c r="J212" s="100">
        <v>3.1478202409697294E-2</v>
      </c>
      <c r="K212" s="100">
        <v>0.15627510351306254</v>
      </c>
      <c r="L212" s="100">
        <v>4.8004275513405623E-2</v>
      </c>
      <c r="M212" s="100">
        <f t="shared" si="90"/>
        <v>4.3588055542341242E-2</v>
      </c>
      <c r="N212" s="100">
        <f t="shared" si="69"/>
        <v>6.1429892341456446E-2</v>
      </c>
      <c r="O212" s="100">
        <f t="shared" si="70"/>
        <v>7.7483352577185263E-2</v>
      </c>
      <c r="P212" s="100">
        <f t="shared" si="71"/>
        <v>9.8551324699684223E-2</v>
      </c>
      <c r="Q212" s="100">
        <f t="shared" si="72"/>
        <v>0.12343037299819593</v>
      </c>
      <c r="R212" s="100">
        <f t="shared" si="73"/>
        <v>0.14430644790238195</v>
      </c>
      <c r="S212" s="100">
        <f t="shared" si="74"/>
        <v>0.12823635223699664</v>
      </c>
      <c r="T212" s="100">
        <f t="shared" si="75"/>
        <v>0.12531796760916025</v>
      </c>
      <c r="U212" s="100">
        <f t="shared" si="78"/>
        <v>6.1386759250358691E-2</v>
      </c>
      <c r="V212" s="100">
        <f t="shared" si="79"/>
        <v>1.7975322651161425E-2</v>
      </c>
      <c r="W212" s="100">
        <f t="shared" si="80"/>
        <v>6.4759578964167883E-2</v>
      </c>
      <c r="X212" s="100">
        <f t="shared" si="81"/>
        <v>0.15832451501142797</v>
      </c>
      <c r="Y212" s="100">
        <f t="shared" si="82"/>
        <v>0.25194215153087923</v>
      </c>
      <c r="Z212" s="100">
        <f t="shared" si="83"/>
        <v>0.34548441800597318</v>
      </c>
      <c r="AA212" s="101">
        <v>4.0000000000000002E-4</v>
      </c>
      <c r="AB212" s="100">
        <f t="shared" si="76"/>
        <v>4.0000000000000002E-4</v>
      </c>
      <c r="AC212" s="100">
        <f t="shared" si="84"/>
        <v>3.8327604838389789E-2</v>
      </c>
      <c r="AD212" s="100">
        <f t="shared" si="85"/>
        <v>8.026435959422662E-2</v>
      </c>
      <c r="AE212" s="100">
        <f t="shared" si="86"/>
        <v>0.16421208000876977</v>
      </c>
      <c r="AF212" s="100">
        <f t="shared" si="87"/>
        <v>0.24815151134582022</v>
      </c>
      <c r="AG212" s="100">
        <f t="shared" si="88"/>
        <v>0.33212108487079917</v>
      </c>
      <c r="AH212" s="100">
        <f t="shared" si="89"/>
        <v>0.21528569234096531</v>
      </c>
      <c r="AI212" s="100">
        <f t="shared" si="77"/>
        <v>0.10739682891003455</v>
      </c>
      <c r="AJ212" s="187"/>
    </row>
    <row r="213" spans="1:36" x14ac:dyDescent="0.3">
      <c r="A213" s="106">
        <v>43221</v>
      </c>
      <c r="B213" s="100">
        <v>5.5471403973675851E-2</v>
      </c>
      <c r="C213" s="100">
        <v>-6.2114321051987683E-3</v>
      </c>
      <c r="D213" s="100">
        <v>-5.0514865090052943E-2</v>
      </c>
      <c r="E213" s="100">
        <v>-7.2369580715636039E-2</v>
      </c>
      <c r="F213" s="100">
        <v>1.5727176237286516E-2</v>
      </c>
      <c r="G213" s="100">
        <v>-2.5338839636329841E-2</v>
      </c>
      <c r="H213" s="100">
        <v>5.3386399569436825E-2</v>
      </c>
      <c r="I213" s="100">
        <v>4.4695750679382883E-2</v>
      </c>
      <c r="J213" s="100">
        <v>4.8198007679409509E-2</v>
      </c>
      <c r="K213" s="100">
        <v>3.9288090616920332E-2</v>
      </c>
      <c r="L213" s="100">
        <v>1.0233211120889435E-2</v>
      </c>
      <c r="M213" s="100">
        <f t="shared" si="90"/>
        <v>2.0486956863280718E-2</v>
      </c>
      <c r="N213" s="100">
        <f t="shared" si="69"/>
        <v>2.8267257790471401E-2</v>
      </c>
      <c r="O213" s="100">
        <f t="shared" si="70"/>
        <v>3.8842474143878376E-2</v>
      </c>
      <c r="P213" s="100">
        <f t="shared" si="71"/>
        <v>4.322505918428729E-2</v>
      </c>
      <c r="Q213" s="100">
        <f t="shared" si="72"/>
        <v>4.0723800683413129E-2</v>
      </c>
      <c r="R213" s="100">
        <f t="shared" si="73"/>
        <v>3.8505092931980282E-2</v>
      </c>
      <c r="S213" s="100">
        <f t="shared" si="74"/>
        <v>4.4185975809365494E-2</v>
      </c>
      <c r="T213" s="100">
        <f t="shared" si="75"/>
        <v>4.4695765282773477E-2</v>
      </c>
      <c r="U213" s="100">
        <f t="shared" ref="U213:U244" si="91">SUMPRODUCT($L$3:$U$3,$B213:$K213)</f>
        <v>2.7931346009860025E-2</v>
      </c>
      <c r="V213" s="100">
        <f t="shared" ref="V213:V244" si="92">SUMPRODUCT($L$8:$U$8,$B213:$K213)</f>
        <v>1.7819407805206897E-2</v>
      </c>
      <c r="W213" s="100">
        <f t="shared" ref="W213:W244" si="93">SUMPRODUCT($L$14:$U$14,$B213:$K213)</f>
        <v>2.86533698400303E-2</v>
      </c>
      <c r="X213" s="100">
        <f t="shared" ref="X213:X244" si="94">SUMPRODUCT($L$20:$U$20,$B213:$K213)</f>
        <v>5.0375699163614965E-2</v>
      </c>
      <c r="Y213" s="100">
        <f t="shared" ref="Y213:Y244" si="95">SUMPRODUCT($L$25:$U$25,$B213:$K213)</f>
        <v>7.1932319363648689E-2</v>
      </c>
      <c r="Z213" s="100">
        <f t="shared" ref="Z213:Z244" si="96">SUMPRODUCT($L$30:$U$30,$B213:$K213)</f>
        <v>9.3857744562892462E-2</v>
      </c>
      <c r="AA213" s="101">
        <v>4.0000000000000002E-4</v>
      </c>
      <c r="AB213" s="100">
        <f t="shared" si="76"/>
        <v>4.0000000000000002E-4</v>
      </c>
      <c r="AC213" s="100">
        <f t="shared" ref="AC213:AC244" si="97">SUMPRODUCT($W$8:$AF$8,$B213:$K213)+($AG$8*$AA213)</f>
        <v>1.1550639720801545E-2</v>
      </c>
      <c r="AD213" s="100">
        <f t="shared" ref="AD213:AD244" si="98">SUMPRODUCT($W$14:$AF$14,$B213:$K213)+($AG$14*$AA213)</f>
        <v>2.3908479632530389E-2</v>
      </c>
      <c r="AE213" s="100">
        <f t="shared" ref="AE213:AE244" si="99">SUMPRODUCT($W$20:$AF$20,$B213:$K213)+($AG$20*$AA213)</f>
        <v>4.8539761238983799E-2</v>
      </c>
      <c r="AF213" s="100">
        <f t="shared" ref="AF213:AF244" si="100">SUMPRODUCT($W$25:$AF$25,$B213:$K213)+($AG$25*$AA213)</f>
        <v>7.333338766055908E-2</v>
      </c>
      <c r="AG213" s="100">
        <f t="shared" ref="AG213:AG244" si="101">SUMPRODUCT($W$30:$AF$30,$B213:$K213)+($AG$30*$AA213)</f>
        <v>9.808118195933789E-2</v>
      </c>
      <c r="AH213" s="100">
        <f t="shared" ref="AH213:AH244" si="102">SUMPRODUCT($W$36:$AF$36,$B213:$K213)+($AG$36*$AA213)</f>
        <v>6.3574297966064952E-2</v>
      </c>
      <c r="AI213" s="100">
        <f t="shared" si="77"/>
        <v>3.1569990260394136E-2</v>
      </c>
      <c r="AJ213" s="187"/>
    </row>
    <row r="214" spans="1:36" x14ac:dyDescent="0.3">
      <c r="A214" s="106">
        <v>43252</v>
      </c>
      <c r="B214" s="100">
        <v>1.5426040329496585E-2</v>
      </c>
      <c r="C214" s="100">
        <v>-0.10619311375576065</v>
      </c>
      <c r="D214" s="100">
        <v>-7.4370102960921005E-3</v>
      </c>
      <c r="E214" s="100">
        <v>-0.13858956079416715</v>
      </c>
      <c r="F214" s="100">
        <v>3.0315536649897903E-2</v>
      </c>
      <c r="G214" s="100">
        <v>-1.038185569536944E-2</v>
      </c>
      <c r="H214" s="100">
        <v>2.8696492766797557E-2</v>
      </c>
      <c r="I214" s="100">
        <v>-0.15804119301532249</v>
      </c>
      <c r="J214" s="100">
        <v>3.4217274452960876E-2</v>
      </c>
      <c r="K214" s="100">
        <v>-3.9892228024092563E-2</v>
      </c>
      <c r="L214" s="100">
        <v>-3.5187961738165144E-2</v>
      </c>
      <c r="M214" s="100">
        <f t="shared" ref="M214:M245" si="103">SUMPRODUCT($A$3:$J$3,$B214:$K214)</f>
        <v>1.3346007504735824E-2</v>
      </c>
      <c r="N214" s="100">
        <f t="shared" ref="N214:N264" si="104">SUMPRODUCT($A$8:$J$8,$B214:$K214)</f>
        <v>1.2026063635525327E-2</v>
      </c>
      <c r="O214" s="100">
        <f t="shared" ref="O214:O264" si="105">SUMPRODUCT($A$14:$J$14,$B214:$K214)</f>
        <v>1.2294878264067732E-2</v>
      </c>
      <c r="P214" s="100">
        <f t="shared" ref="P214:P264" si="106">SUMPRODUCT($A$20:$J$20,$B214:$K214)</f>
        <v>3.4036661239860832E-3</v>
      </c>
      <c r="Q214" s="100">
        <f t="shared" ref="Q214:Q264" si="107">SUMPRODUCT($A$25:$J$25,$B214:$K214)</f>
        <v>-1.6193766062534948E-2</v>
      </c>
      <c r="R214" s="100">
        <f t="shared" ref="R214:R264" si="108">SUMPRODUCT($A$31:$J$31,$B214:$K214)</f>
        <v>-5.17177975759609E-2</v>
      </c>
      <c r="S214" s="100">
        <f t="shared" ref="S214:S264" si="109">SUMPRODUCT($A$36:$J$36,$B214:$K214)</f>
        <v>-0.1469031063798526</v>
      </c>
      <c r="T214" s="100">
        <f t="shared" ref="T214:T264" si="110">SUMPRODUCT($A$41:$J$41,$B214:$K214)</f>
        <v>-0.15804121379615874</v>
      </c>
      <c r="U214" s="100">
        <f t="shared" si="91"/>
        <v>2.9334879660550459E-2</v>
      </c>
      <c r="V214" s="100">
        <f t="shared" si="92"/>
        <v>3.2547286713431788E-2</v>
      </c>
      <c r="W214" s="100">
        <f t="shared" si="93"/>
        <v>2.9058719134599141E-2</v>
      </c>
      <c r="X214" s="100">
        <f t="shared" si="94"/>
        <v>2.2127507272120071E-2</v>
      </c>
      <c r="Y214" s="100">
        <f t="shared" si="95"/>
        <v>1.501030739079439E-2</v>
      </c>
      <c r="Z214" s="100">
        <f t="shared" si="96"/>
        <v>8.3085110666572537E-3</v>
      </c>
      <c r="AA214" s="101">
        <v>4.0000000000000002E-4</v>
      </c>
      <c r="AB214" s="100">
        <f t="shared" ref="AB214:AB264" si="111">SUMPRODUCT($W$3:$AF$3,$B214:$K214)+($AG$3*$AA214)</f>
        <v>4.0000000000000002E-4</v>
      </c>
      <c r="AC214" s="100">
        <f t="shared" si="97"/>
        <v>3.4987611835023205E-3</v>
      </c>
      <c r="AD214" s="100">
        <f t="shared" si="98"/>
        <v>6.911667463913345E-3</v>
      </c>
      <c r="AE214" s="100">
        <f t="shared" si="99"/>
        <v>1.3601055083939237E-2</v>
      </c>
      <c r="AF214" s="100">
        <f t="shared" si="100"/>
        <v>2.0554482255272837E-2</v>
      </c>
      <c r="AG214" s="100">
        <f t="shared" si="101"/>
        <v>2.7459310438021162E-2</v>
      </c>
      <c r="AH214" s="100">
        <f t="shared" si="102"/>
        <v>1.7886987744640915E-2</v>
      </c>
      <c r="AI214" s="100">
        <f t="shared" ref="AI214:AI264" si="112">SUMPRODUCT($AA$65:$AJ$65,$B214:$K214)+($AS$36*$AA214)</f>
        <v>8.5709077237218594E-3</v>
      </c>
      <c r="AJ214" s="187"/>
    </row>
    <row r="215" spans="1:36" x14ac:dyDescent="0.3">
      <c r="A215" s="106">
        <v>43282</v>
      </c>
      <c r="B215" s="100">
        <v>6.6596019146071536E-2</v>
      </c>
      <c r="C215" s="100">
        <v>7.2918456709227586E-2</v>
      </c>
      <c r="D215" s="100">
        <v>1.1767817757382915E-2</v>
      </c>
      <c r="E215" s="100">
        <v>7.9370705321385168E-2</v>
      </c>
      <c r="F215" s="100">
        <v>5.7251089827383937E-2</v>
      </c>
      <c r="G215" s="100">
        <v>6.9031347599525866E-2</v>
      </c>
      <c r="H215" s="100">
        <v>-9.4561954477658302E-3</v>
      </c>
      <c r="I215" s="100">
        <v>-0.10628145387514948</v>
      </c>
      <c r="J215" s="100">
        <v>4.3837899543558038E-2</v>
      </c>
      <c r="K215" s="100">
        <v>4.7861134863058187E-2</v>
      </c>
      <c r="L215" s="100">
        <v>3.32896821444678E-2</v>
      </c>
      <c r="M215" s="100">
        <f t="shared" si="103"/>
        <v>3.8756473790607093E-2</v>
      </c>
      <c r="N215" s="100">
        <f t="shared" si="104"/>
        <v>3.0730535322403409E-2</v>
      </c>
      <c r="O215" s="100">
        <f t="shared" si="105"/>
        <v>2.3546268771450968E-2</v>
      </c>
      <c r="P215" s="100">
        <f t="shared" si="106"/>
        <v>2.5398143497073342E-2</v>
      </c>
      <c r="Q215" s="100">
        <f t="shared" si="107"/>
        <v>3.2503842120719037E-2</v>
      </c>
      <c r="R215" s="100">
        <f t="shared" si="108"/>
        <v>2.7082755404115682E-2</v>
      </c>
      <c r="S215" s="100">
        <f t="shared" si="109"/>
        <v>-9.1750200170642046E-2</v>
      </c>
      <c r="T215" s="100">
        <f t="shared" si="110"/>
        <v>-0.1062814887936198</v>
      </c>
      <c r="U215" s="100">
        <f t="shared" si="91"/>
        <v>3.7596669745928166E-2</v>
      </c>
      <c r="V215" s="100">
        <f t="shared" si="92"/>
        <v>5.7421643995247303E-2</v>
      </c>
      <c r="W215" s="100">
        <f t="shared" si="93"/>
        <v>3.613725331728046E-2</v>
      </c>
      <c r="X215" s="100">
        <f t="shared" si="94"/>
        <v>-6.4449141075703792E-3</v>
      </c>
      <c r="Y215" s="100">
        <f t="shared" si="95"/>
        <v>-4.8871933424031788E-2</v>
      </c>
      <c r="Z215" s="100">
        <f t="shared" si="96"/>
        <v>-9.166264064608047E-2</v>
      </c>
      <c r="AA215" s="101">
        <v>4.0000000000000002E-4</v>
      </c>
      <c r="AB215" s="100">
        <f t="shared" si="111"/>
        <v>4.0000000000000002E-4</v>
      </c>
      <c r="AC215" s="100">
        <f t="shared" si="97"/>
        <v>-5.3507005335733243E-3</v>
      </c>
      <c r="AD215" s="100">
        <f t="shared" si="98"/>
        <v>-1.1747234646441283E-2</v>
      </c>
      <c r="AE215" s="100">
        <f t="shared" si="99"/>
        <v>-2.4496404467524206E-2</v>
      </c>
      <c r="AF215" s="100">
        <f t="shared" si="100"/>
        <v>-3.7276244931004378E-2</v>
      </c>
      <c r="AG215" s="100">
        <f t="shared" si="101"/>
        <v>-5.0017533328663141E-2</v>
      </c>
      <c r="AH215" s="100">
        <f t="shared" si="102"/>
        <v>-3.2345115906292715E-2</v>
      </c>
      <c r="AI215" s="100">
        <f t="shared" si="112"/>
        <v>-1.6843092682630522E-2</v>
      </c>
      <c r="AJ215" s="187"/>
    </row>
    <row r="216" spans="1:36" x14ac:dyDescent="0.3">
      <c r="A216" s="106">
        <v>43313</v>
      </c>
      <c r="B216" s="100">
        <v>-7.2706213608380074E-2</v>
      </c>
      <c r="C216" s="100">
        <v>-5.8326222212786057E-2</v>
      </c>
      <c r="D216" s="100">
        <v>0.13613543833837971</v>
      </c>
      <c r="E216" s="100">
        <v>4.0410804901126161E-2</v>
      </c>
      <c r="F216" s="100">
        <v>2.452851476546353E-3</v>
      </c>
      <c r="G216" s="100">
        <v>9.0760530874072331E-3</v>
      </c>
      <c r="H216" s="100">
        <v>-1.3365271747601904E-2</v>
      </c>
      <c r="I216" s="100">
        <v>-2.6030246379805341E-3</v>
      </c>
      <c r="J216" s="100">
        <v>-1.6640283373432815E-2</v>
      </c>
      <c r="K216" s="100">
        <v>1.1042371849322446E-2</v>
      </c>
      <c r="L216" s="100">
        <v>3.5476504072600541E-3</v>
      </c>
      <c r="M216" s="100">
        <f t="shared" si="103"/>
        <v>-6.5851381044091488E-3</v>
      </c>
      <c r="N216" s="100">
        <f t="shared" si="104"/>
        <v>-2.1244276725221247E-3</v>
      </c>
      <c r="O216" s="100">
        <f t="shared" si="105"/>
        <v>-2.1636808168583915E-3</v>
      </c>
      <c r="P216" s="100">
        <f t="shared" si="106"/>
        <v>-1.0978103889184394E-3</v>
      </c>
      <c r="Q216" s="100">
        <f t="shared" si="107"/>
        <v>3.3208194290510942E-3</v>
      </c>
      <c r="R216" s="100">
        <f t="shared" si="108"/>
        <v>8.5898482736347977E-3</v>
      </c>
      <c r="S216" s="100">
        <f t="shared" si="109"/>
        <v>-1.3166543012928496E-3</v>
      </c>
      <c r="T216" s="100">
        <f t="shared" si="110"/>
        <v>-2.6030294449511E-3</v>
      </c>
      <c r="U216" s="100">
        <f t="shared" si="91"/>
        <v>-1.3449537440273387E-3</v>
      </c>
      <c r="V216" s="100">
        <f t="shared" si="92"/>
        <v>-2.1344590724735487E-2</v>
      </c>
      <c r="W216" s="100">
        <f t="shared" si="93"/>
        <v>2.5687157538871355E-4</v>
      </c>
      <c r="X216" s="100">
        <f t="shared" si="94"/>
        <v>4.3411010655012044E-2</v>
      </c>
      <c r="Y216" s="100">
        <f t="shared" si="95"/>
        <v>8.6687427947725965E-2</v>
      </c>
      <c r="Z216" s="100">
        <f t="shared" si="96"/>
        <v>0.12969118181785355</v>
      </c>
      <c r="AA216" s="101">
        <v>4.0000000000000002E-4</v>
      </c>
      <c r="AB216" s="100">
        <f t="shared" si="111"/>
        <v>4.0000000000000002E-4</v>
      </c>
      <c r="AC216" s="100">
        <f t="shared" si="97"/>
        <v>1.2629246533916408E-2</v>
      </c>
      <c r="AD216" s="100">
        <f t="shared" si="98"/>
        <v>2.6123413743301512E-2</v>
      </c>
      <c r="AE216" s="100">
        <f t="shared" si="99"/>
        <v>5.3191708421072147E-2</v>
      </c>
      <c r="AF216" s="100">
        <f t="shared" si="100"/>
        <v>8.0129433052477717E-2</v>
      </c>
      <c r="AG216" s="100">
        <f t="shared" si="101"/>
        <v>0.10709431049888406</v>
      </c>
      <c r="AH216" s="100">
        <f t="shared" si="102"/>
        <v>6.9685880250772228E-2</v>
      </c>
      <c r="AI216" s="100">
        <f t="shared" si="112"/>
        <v>3.5086618636454125E-2</v>
      </c>
      <c r="AJ216" s="188"/>
    </row>
    <row r="217" spans="1:36" x14ac:dyDescent="0.3">
      <c r="A217" s="106">
        <v>43344</v>
      </c>
      <c r="B217" s="100">
        <v>-1.4645543887064174E-2</v>
      </c>
      <c r="C217" s="100">
        <v>-2.4237111212837212E-2</v>
      </c>
      <c r="D217" s="100">
        <v>-1.8613384314208187E-2</v>
      </c>
      <c r="E217" s="100">
        <v>-2.2285940519146577E-2</v>
      </c>
      <c r="F217" s="100">
        <v>1.8068934098133684E-2</v>
      </c>
      <c r="G217" s="100">
        <v>-1.6514409913527262E-2</v>
      </c>
      <c r="H217" s="100">
        <v>4.8380111610706661E-3</v>
      </c>
      <c r="I217" s="100">
        <v>4.0110022294050508E-2</v>
      </c>
      <c r="J217" s="100">
        <v>2.6994314569571042E-2</v>
      </c>
      <c r="K217" s="100">
        <v>8.1083878677772458E-3</v>
      </c>
      <c r="L217" s="100">
        <v>1.8232801438197255E-4</v>
      </c>
      <c r="M217" s="100">
        <f t="shared" si="103"/>
        <v>1.1168034589180992E-3</v>
      </c>
      <c r="N217" s="100">
        <f t="shared" si="104"/>
        <v>5.069180774562497E-3</v>
      </c>
      <c r="O217" s="100">
        <f t="shared" si="105"/>
        <v>8.8935336639210227E-3</v>
      </c>
      <c r="P217" s="100">
        <f t="shared" si="106"/>
        <v>1.026404389983384E-2</v>
      </c>
      <c r="Q217" s="100">
        <f t="shared" si="107"/>
        <v>9.3246859046906272E-3</v>
      </c>
      <c r="R217" s="100">
        <f t="shared" si="108"/>
        <v>1.3197332577491557E-2</v>
      </c>
      <c r="S217" s="100">
        <f t="shared" si="109"/>
        <v>3.7093181273491163E-2</v>
      </c>
      <c r="T217" s="100">
        <f t="shared" si="110"/>
        <v>4.0110030737755618E-2</v>
      </c>
      <c r="U217" s="100">
        <f t="shared" si="91"/>
        <v>4.3691056802570571E-3</v>
      </c>
      <c r="V217" s="100">
        <f t="shared" si="92"/>
        <v>-7.1484758626577912E-3</v>
      </c>
      <c r="W217" s="100">
        <f t="shared" si="93"/>
        <v>5.2411010156829417E-3</v>
      </c>
      <c r="X217" s="100">
        <f t="shared" si="94"/>
        <v>3.004327995692772E-2</v>
      </c>
      <c r="Y217" s="100">
        <f t="shared" si="95"/>
        <v>5.4801843864859139E-2</v>
      </c>
      <c r="Z217" s="100">
        <f t="shared" si="96"/>
        <v>7.9624940907649433E-2</v>
      </c>
      <c r="AA217" s="101">
        <v>4.0000000000000002E-4</v>
      </c>
      <c r="AB217" s="100">
        <f t="shared" si="111"/>
        <v>4.0000000000000002E-4</v>
      </c>
      <c r="AC217" s="100">
        <f t="shared" si="97"/>
        <v>8.2991088355782155E-3</v>
      </c>
      <c r="AD217" s="100">
        <f t="shared" si="98"/>
        <v>1.702845309857353E-2</v>
      </c>
      <c r="AE217" s="100">
        <f t="shared" si="99"/>
        <v>3.4491608043770973E-2</v>
      </c>
      <c r="AF217" s="100">
        <f t="shared" si="100"/>
        <v>5.1982743721071548E-2</v>
      </c>
      <c r="AG217" s="100">
        <f t="shared" si="101"/>
        <v>6.9452920277182459E-2</v>
      </c>
      <c r="AH217" s="100">
        <f t="shared" si="102"/>
        <v>4.5116252662330207E-2</v>
      </c>
      <c r="AI217" s="100">
        <f t="shared" si="112"/>
        <v>2.2630824139097366E-2</v>
      </c>
      <c r="AJ217" s="187" t="s">
        <v>53</v>
      </c>
    </row>
    <row r="218" spans="1:36" x14ac:dyDescent="0.3">
      <c r="A218" s="106">
        <v>43374</v>
      </c>
      <c r="B218" s="100">
        <v>-7.8122196487941817E-2</v>
      </c>
      <c r="C218" s="100">
        <v>-3.6614331767411482E-2</v>
      </c>
      <c r="D218" s="100">
        <v>-1.3750532669440185E-2</v>
      </c>
      <c r="E218" s="100">
        <v>-8.9872989106436721E-2</v>
      </c>
      <c r="F218" s="100">
        <v>-9.6783142932318184E-2</v>
      </c>
      <c r="G218" s="100">
        <v>-6.1768996964781372E-2</v>
      </c>
      <c r="H218" s="100">
        <v>-4.2369017110008358E-2</v>
      </c>
      <c r="I218" s="100">
        <v>-0.11185952173462742</v>
      </c>
      <c r="J218" s="100">
        <v>-5.2569550165201664E-2</v>
      </c>
      <c r="K218" s="100">
        <v>-0.11753112419096814</v>
      </c>
      <c r="L218" s="100">
        <v>-7.0124140312913544E-2</v>
      </c>
      <c r="M218" s="100">
        <f t="shared" si="103"/>
        <v>-5.4560123970836615E-2</v>
      </c>
      <c r="N218" s="100">
        <f t="shared" si="104"/>
        <v>-5.7299593821713644E-2</v>
      </c>
      <c r="O218" s="100">
        <f t="shared" si="105"/>
        <v>-6.1080394840374919E-2</v>
      </c>
      <c r="P218" s="100">
        <f t="shared" si="106"/>
        <v>-7.4555480537155772E-2</v>
      </c>
      <c r="Q218" s="100">
        <f t="shared" si="107"/>
        <v>-9.544819685389927E-2</v>
      </c>
      <c r="R218" s="100">
        <f t="shared" si="108"/>
        <v>-0.11539378367103079</v>
      </c>
      <c r="S218" s="100">
        <f t="shared" si="109"/>
        <v>-0.11239419722061635</v>
      </c>
      <c r="T218" s="100">
        <f t="shared" si="110"/>
        <v>-0.11185952544091859</v>
      </c>
      <c r="U218" s="100">
        <f t="shared" si="91"/>
        <v>-6.1220057481124614E-2</v>
      </c>
      <c r="V218" s="100">
        <f t="shared" si="92"/>
        <v>-4.8350125504702926E-2</v>
      </c>
      <c r="W218" s="100">
        <f t="shared" si="93"/>
        <v>-6.2260462540809386E-2</v>
      </c>
      <c r="X218" s="100">
        <f t="shared" si="94"/>
        <v>-9.0080278751300896E-2</v>
      </c>
      <c r="Y218" s="100">
        <f t="shared" si="95"/>
        <v>-0.11803067673183175</v>
      </c>
      <c r="Z218" s="100">
        <f t="shared" si="96"/>
        <v>-0.14568147092753195</v>
      </c>
      <c r="AA218" s="101">
        <v>4.0000000000000002E-4</v>
      </c>
      <c r="AB218" s="100">
        <f t="shared" si="111"/>
        <v>4.0000000000000002E-4</v>
      </c>
      <c r="AC218" s="100">
        <f t="shared" si="97"/>
        <v>-1.8582420390590586E-2</v>
      </c>
      <c r="AD218" s="100">
        <f t="shared" si="98"/>
        <v>-3.954974391468831E-2</v>
      </c>
      <c r="AE218" s="100">
        <f t="shared" si="99"/>
        <v>-8.1490636314873077E-2</v>
      </c>
      <c r="AF218" s="100">
        <f t="shared" si="100"/>
        <v>-0.12346803446822793</v>
      </c>
      <c r="AG218" s="100">
        <f t="shared" si="101"/>
        <v>-0.16548193766358008</v>
      </c>
      <c r="AH218" s="100">
        <f t="shared" si="102"/>
        <v>-0.10702151408354438</v>
      </c>
      <c r="AI218" s="100">
        <f t="shared" si="112"/>
        <v>-5.2918675750576474E-2</v>
      </c>
      <c r="AJ218" s="187"/>
    </row>
    <row r="219" spans="1:36" x14ac:dyDescent="0.3">
      <c r="A219" s="106">
        <v>43405</v>
      </c>
      <c r="B219" s="100">
        <v>6.6851526496736584E-3</v>
      </c>
      <c r="C219" s="100">
        <v>-5.0897753240471175E-2</v>
      </c>
      <c r="D219" s="100">
        <v>-6.3461503182304022E-2</v>
      </c>
      <c r="E219" s="100">
        <v>6.0823774852022568E-3</v>
      </c>
      <c r="F219" s="100">
        <v>-3.1624178411402026E-2</v>
      </c>
      <c r="G219" s="100">
        <v>5.5608759665174472E-2</v>
      </c>
      <c r="H219" s="100">
        <v>4.5248991682207231E-2</v>
      </c>
      <c r="I219" s="100">
        <v>8.3419960131749044E-2</v>
      </c>
      <c r="J219" s="100">
        <v>-7.1221601212343319E-2</v>
      </c>
      <c r="K219" s="100">
        <v>-6.0453923347450339E-2</v>
      </c>
      <c r="L219" s="100">
        <v>-8.061371777996422E-3</v>
      </c>
      <c r="M219" s="100">
        <f t="shared" si="103"/>
        <v>1.6006325721713083E-2</v>
      </c>
      <c r="N219" s="100">
        <f t="shared" si="104"/>
        <v>3.0976359410229823E-3</v>
      </c>
      <c r="O219" s="100">
        <f t="shared" si="105"/>
        <v>-9.81432983410792E-3</v>
      </c>
      <c r="P219" s="100">
        <f t="shared" si="106"/>
        <v>-2.1287982398775662E-2</v>
      </c>
      <c r="Q219" s="100">
        <f t="shared" si="107"/>
        <v>-3.029678787847705E-2</v>
      </c>
      <c r="R219" s="100">
        <f t="shared" si="108"/>
        <v>-3.8613056656744402E-2</v>
      </c>
      <c r="S219" s="100">
        <f t="shared" si="109"/>
        <v>6.9856739364294512E-2</v>
      </c>
      <c r="T219" s="100">
        <f t="shared" si="110"/>
        <v>8.3419979369921182E-2</v>
      </c>
      <c r="U219" s="100">
        <f t="shared" si="91"/>
        <v>1.4557070139450562E-2</v>
      </c>
      <c r="V219" s="100">
        <f t="shared" si="92"/>
        <v>3.2266581348828954E-2</v>
      </c>
      <c r="W219" s="100">
        <f t="shared" si="93"/>
        <v>1.3150926932201641E-2</v>
      </c>
      <c r="X219" s="100">
        <f t="shared" si="94"/>
        <v>-2.5093655955569852E-2</v>
      </c>
      <c r="Y219" s="100">
        <f t="shared" si="95"/>
        <v>-6.3396279900022945E-2</v>
      </c>
      <c r="Z219" s="100">
        <f t="shared" si="96"/>
        <v>-0.10149556875169584</v>
      </c>
      <c r="AA219" s="101">
        <v>4.0000000000000002E-4</v>
      </c>
      <c r="AB219" s="100">
        <f t="shared" si="111"/>
        <v>4.0000000000000002E-4</v>
      </c>
      <c r="AC219" s="100">
        <f t="shared" si="97"/>
        <v>-8.2243285355828918E-3</v>
      </c>
      <c r="AD219" s="100">
        <f t="shared" si="98"/>
        <v>-1.7749604817292566E-2</v>
      </c>
      <c r="AE219" s="100">
        <f t="shared" si="99"/>
        <v>-3.6931580591083729E-2</v>
      </c>
      <c r="AF219" s="100">
        <f t="shared" si="100"/>
        <v>-5.5926376953276971E-2</v>
      </c>
      <c r="AG219" s="100">
        <f t="shared" si="101"/>
        <v>-7.4879418096718567E-2</v>
      </c>
      <c r="AH219" s="100">
        <f t="shared" si="102"/>
        <v>-4.8344175108846511E-2</v>
      </c>
      <c r="AI219" s="100">
        <f t="shared" si="112"/>
        <v>-2.4537382865552064E-2</v>
      </c>
      <c r="AJ219" s="187"/>
    </row>
    <row r="220" spans="1:36" x14ac:dyDescent="0.3">
      <c r="A220" s="106">
        <v>43435</v>
      </c>
      <c r="B220" s="100">
        <v>-4.902347079190341E-2</v>
      </c>
      <c r="C220" s="100">
        <v>-7.6164694117762846E-2</v>
      </c>
      <c r="D220" s="100">
        <v>-6.3655047159049641E-2</v>
      </c>
      <c r="E220" s="100">
        <v>-0.14971555770626668</v>
      </c>
      <c r="F220" s="100">
        <v>-0.11266127539499353</v>
      </c>
      <c r="G220" s="100">
        <v>-6.8876715362042207E-2</v>
      </c>
      <c r="H220" s="100">
        <v>-3.2226985826849477E-2</v>
      </c>
      <c r="I220" s="100">
        <v>-0.12970082118884971</v>
      </c>
      <c r="J220" s="100">
        <v>-1.5158224405274296E-2</v>
      </c>
      <c r="K220" s="100">
        <v>2.237199561507941E-2</v>
      </c>
      <c r="L220" s="100">
        <v>-6.7481079633791241E-2</v>
      </c>
      <c r="M220" s="100">
        <f t="shared" si="103"/>
        <v>-4.2666020073132499E-2</v>
      </c>
      <c r="N220" s="100">
        <f t="shared" si="104"/>
        <v>-3.1732218540097321E-2</v>
      </c>
      <c r="O220" s="100">
        <f t="shared" si="105"/>
        <v>-2.2194576152561457E-2</v>
      </c>
      <c r="P220" s="100">
        <f t="shared" si="106"/>
        <v>-1.3463611554635286E-2</v>
      </c>
      <c r="Q220" s="100">
        <f t="shared" si="107"/>
        <v>-7.3543855148810976E-3</v>
      </c>
      <c r="R220" s="100">
        <f t="shared" si="108"/>
        <v>-7.5185535394682763E-3</v>
      </c>
      <c r="S220" s="100">
        <f t="shared" si="109"/>
        <v>-0.11536465325085972</v>
      </c>
      <c r="T220" s="100">
        <f t="shared" si="110"/>
        <v>-0.1297008208913307</v>
      </c>
      <c r="U220" s="100">
        <f t="shared" si="91"/>
        <v>-3.0951275851620472E-2</v>
      </c>
      <c r="V220" s="100">
        <f t="shared" si="92"/>
        <v>-4.1769862056657434E-2</v>
      </c>
      <c r="W220" s="100">
        <f t="shared" si="93"/>
        <v>-3.0084486603699487E-2</v>
      </c>
      <c r="X220" s="100">
        <f t="shared" si="94"/>
        <v>-6.6915471609364126E-3</v>
      </c>
      <c r="Y220" s="100">
        <f t="shared" si="95"/>
        <v>1.6665048041909599E-2</v>
      </c>
      <c r="Z220" s="100">
        <f t="shared" si="96"/>
        <v>4.011782836363835E-2</v>
      </c>
      <c r="AA220" s="101">
        <v>4.0000000000000002E-4</v>
      </c>
      <c r="AB220" s="100">
        <f t="shared" si="111"/>
        <v>4.0000000000000002E-4</v>
      </c>
      <c r="AC220" s="100">
        <f t="shared" si="97"/>
        <v>1.6592916677713532E-3</v>
      </c>
      <c r="AD220" s="100">
        <f t="shared" si="98"/>
        <v>3.0507170720989137E-3</v>
      </c>
      <c r="AE220" s="100">
        <f t="shared" si="99"/>
        <v>5.9654567630734413E-3</v>
      </c>
      <c r="AF220" s="100">
        <f t="shared" si="100"/>
        <v>8.7959247061778524E-3</v>
      </c>
      <c r="AG220" s="100">
        <f t="shared" si="101"/>
        <v>1.1610713704106766E-2</v>
      </c>
      <c r="AH220" s="100">
        <f t="shared" si="102"/>
        <v>7.5477406570810777E-3</v>
      </c>
      <c r="AI220" s="100">
        <f t="shared" si="112"/>
        <v>4.2640626370865978E-3</v>
      </c>
      <c r="AJ220" s="187"/>
    </row>
    <row r="221" spans="1:36" x14ac:dyDescent="0.3">
      <c r="A221" s="106">
        <v>43466</v>
      </c>
      <c r="B221" s="100">
        <v>-1.6430537459759344E-2</v>
      </c>
      <c r="C221" s="100">
        <v>0.12524510964885677</v>
      </c>
      <c r="D221" s="100">
        <v>0.13870608378189303</v>
      </c>
      <c r="E221" s="100">
        <v>7.7373392179362496E-2</v>
      </c>
      <c r="F221" s="100">
        <v>0.1936636928091291</v>
      </c>
      <c r="G221" s="100">
        <v>3.2352402402724502E-2</v>
      </c>
      <c r="H221" s="100">
        <v>4.4234519139032112E-2</v>
      </c>
      <c r="I221" s="100">
        <v>0.17631294201781855</v>
      </c>
      <c r="J221" s="100">
        <v>1.8107719209648479E-3</v>
      </c>
      <c r="K221" s="100">
        <v>9.1693848474024842E-2</v>
      </c>
      <c r="L221" s="100">
        <v>8.6496222491404692E-2</v>
      </c>
      <c r="M221" s="100">
        <f t="shared" si="103"/>
        <v>2.7378703412480325E-2</v>
      </c>
      <c r="N221" s="100">
        <f t="shared" si="104"/>
        <v>3.7829613615695715E-2</v>
      </c>
      <c r="O221" s="100">
        <f t="shared" si="105"/>
        <v>4.6997962892399284E-2</v>
      </c>
      <c r="P221" s="100">
        <f t="shared" si="106"/>
        <v>6.3865062964944194E-2</v>
      </c>
      <c r="Q221" s="100">
        <f t="shared" si="107"/>
        <v>8.8917271533119735E-2</v>
      </c>
      <c r="R221" s="100">
        <f t="shared" si="108"/>
        <v>0.11007239907401456</v>
      </c>
      <c r="S221" s="100">
        <f t="shared" si="109"/>
        <v>0.16833576177364146</v>
      </c>
      <c r="T221" s="100">
        <f t="shared" si="110"/>
        <v>0.17631295017669851</v>
      </c>
      <c r="U221" s="100">
        <f t="shared" si="91"/>
        <v>1.4984709317988031E-2</v>
      </c>
      <c r="V221" s="100">
        <f t="shared" si="92"/>
        <v>-1.2778810111234131E-2</v>
      </c>
      <c r="W221" s="100">
        <f t="shared" si="93"/>
        <v>1.7124162756384131E-2</v>
      </c>
      <c r="X221" s="100">
        <f t="shared" si="94"/>
        <v>7.6870849936066007E-2</v>
      </c>
      <c r="Y221" s="100">
        <f t="shared" si="95"/>
        <v>0.13666738440593312</v>
      </c>
      <c r="Z221" s="100">
        <f t="shared" si="96"/>
        <v>0.19641490304584291</v>
      </c>
      <c r="AA221" s="101">
        <v>4.0000000000000002E-4</v>
      </c>
      <c r="AB221" s="100">
        <f t="shared" si="111"/>
        <v>4.0000000000000002E-4</v>
      </c>
      <c r="AC221" s="100">
        <f t="shared" si="97"/>
        <v>2.0305549877006879E-2</v>
      </c>
      <c r="AD221" s="100">
        <f t="shared" si="98"/>
        <v>4.2337972178708196E-2</v>
      </c>
      <c r="AE221" s="100">
        <f t="shared" si="99"/>
        <v>8.6417815306499196E-2</v>
      </c>
      <c r="AF221" s="100">
        <f t="shared" si="100"/>
        <v>0.13037355328218458</v>
      </c>
      <c r="AG221" s="100">
        <f t="shared" si="101"/>
        <v>0.17437286362547139</v>
      </c>
      <c r="AH221" s="100">
        <f t="shared" si="102"/>
        <v>0.11325958036336364</v>
      </c>
      <c r="AI221" s="100">
        <f t="shared" si="112"/>
        <v>5.6766448118624253E-2</v>
      </c>
      <c r="AJ221" s="187"/>
    </row>
    <row r="222" spans="1:36" x14ac:dyDescent="0.3">
      <c r="A222" s="106">
        <v>43497</v>
      </c>
      <c r="B222" s="100">
        <v>4.3390479924683353E-2</v>
      </c>
      <c r="C222" s="100">
        <v>1.9357354813737404E-2</v>
      </c>
      <c r="D222" s="100">
        <v>2.8406373908885504E-2</v>
      </c>
      <c r="E222" s="100">
        <v>6.0559142628498985E-2</v>
      </c>
      <c r="F222" s="100">
        <v>0.13350628979183421</v>
      </c>
      <c r="G222" s="100">
        <v>4.4567018963273662E-2</v>
      </c>
      <c r="H222" s="100">
        <v>5.616380881826253E-2</v>
      </c>
      <c r="I222" s="100">
        <v>-0.12977615627005709</v>
      </c>
      <c r="J222" s="100">
        <v>-3.7957449440488296E-2</v>
      </c>
      <c r="K222" s="100">
        <v>7.9535092160498186E-2</v>
      </c>
      <c r="L222" s="100">
        <v>2.9775195529912854E-2</v>
      </c>
      <c r="M222" s="100">
        <f t="shared" si="103"/>
        <v>2.7123102973888639E-2</v>
      </c>
      <c r="N222" s="100">
        <f t="shared" si="104"/>
        <v>3.0555031948303803E-2</v>
      </c>
      <c r="O222" s="100">
        <f t="shared" si="105"/>
        <v>3.5507189205009074E-2</v>
      </c>
      <c r="P222" s="100">
        <f t="shared" si="106"/>
        <v>5.141663335428244E-2</v>
      </c>
      <c r="Q222" s="100">
        <f t="shared" si="107"/>
        <v>7.2595011965431167E-2</v>
      </c>
      <c r="R222" s="100">
        <f t="shared" si="108"/>
        <v>5.4002725740493772E-2</v>
      </c>
      <c r="S222" s="100">
        <f t="shared" si="109"/>
        <v>-0.11004406797637629</v>
      </c>
      <c r="T222" s="100">
        <f t="shared" si="110"/>
        <v>-0.12977620163183162</v>
      </c>
      <c r="U222" s="100">
        <f t="shared" si="91"/>
        <v>3.1305955841674907E-2</v>
      </c>
      <c r="V222" s="100">
        <f t="shared" si="92"/>
        <v>2.4007089185768066E-2</v>
      </c>
      <c r="W222" s="100">
        <f t="shared" si="93"/>
        <v>3.1872190886895836E-2</v>
      </c>
      <c r="X222" s="100">
        <f t="shared" si="94"/>
        <v>4.7550214993122376E-2</v>
      </c>
      <c r="Y222" s="100">
        <f t="shared" si="95"/>
        <v>6.3319197080340658E-2</v>
      </c>
      <c r="Z222" s="100">
        <f t="shared" si="96"/>
        <v>7.9003430756600782E-2</v>
      </c>
      <c r="AA222" s="101">
        <v>4.0000000000000002E-4</v>
      </c>
      <c r="AB222" s="100">
        <f t="shared" si="111"/>
        <v>4.0000000000000002E-4</v>
      </c>
      <c r="AC222" s="100">
        <f t="shared" si="97"/>
        <v>1.0401510000897174E-2</v>
      </c>
      <c r="AD222" s="100">
        <f t="shared" si="98"/>
        <v>2.1463688371471043E-2</v>
      </c>
      <c r="AE222" s="100">
        <f t="shared" si="99"/>
        <v>4.3633853160883827E-2</v>
      </c>
      <c r="AF222" s="100">
        <f t="shared" si="100"/>
        <v>6.5738661961463288E-2</v>
      </c>
      <c r="AG222" s="100">
        <f t="shared" si="101"/>
        <v>8.7894613540869929E-2</v>
      </c>
      <c r="AH222" s="100">
        <f t="shared" si="102"/>
        <v>5.715177633953622E-2</v>
      </c>
      <c r="AI222" s="100">
        <f t="shared" si="112"/>
        <v>2.8285962431325258E-2</v>
      </c>
      <c r="AJ222" s="187"/>
    </row>
    <row r="223" spans="1:36" x14ac:dyDescent="0.3">
      <c r="A223" s="106">
        <v>43525</v>
      </c>
      <c r="B223" s="100">
        <v>-1.9765049696215454E-3</v>
      </c>
      <c r="C223" s="100">
        <v>-7.7858372975397345E-3</v>
      </c>
      <c r="D223" s="100">
        <v>1.404494160864546E-2</v>
      </c>
      <c r="E223" s="100">
        <v>6.1493416022604781E-2</v>
      </c>
      <c r="F223" s="100">
        <v>3.7852160618188586E-2</v>
      </c>
      <c r="G223" s="100">
        <v>3.5579739874973773E-2</v>
      </c>
      <c r="H223" s="100">
        <v>8.0666931171542694E-2</v>
      </c>
      <c r="I223" s="100">
        <v>2.2338639160331918E-2</v>
      </c>
      <c r="J223" s="100">
        <v>-8.5204351622630403E-2</v>
      </c>
      <c r="K223" s="100">
        <v>8.5761763041574068E-2</v>
      </c>
      <c r="L223" s="100">
        <v>2.4277089760806961E-2</v>
      </c>
      <c r="M223" s="100">
        <f t="shared" si="103"/>
        <v>1.6715837199880536E-2</v>
      </c>
      <c r="N223" s="100">
        <f t="shared" si="104"/>
        <v>2.5025302056951144E-2</v>
      </c>
      <c r="O223" s="100">
        <f t="shared" si="105"/>
        <v>3.2108042413156422E-2</v>
      </c>
      <c r="P223" s="100">
        <f t="shared" si="106"/>
        <v>4.9274763877276993E-2</v>
      </c>
      <c r="Q223" s="100">
        <f t="shared" si="107"/>
        <v>7.3971268492239783E-2</v>
      </c>
      <c r="R223" s="100">
        <f t="shared" si="108"/>
        <v>7.3842828018007511E-2</v>
      </c>
      <c r="S223" s="100">
        <f t="shared" si="109"/>
        <v>2.8317641351498946E-2</v>
      </c>
      <c r="T223" s="100">
        <f t="shared" si="110"/>
        <v>2.2338633693502096E-2</v>
      </c>
      <c r="U223" s="100">
        <f t="shared" si="91"/>
        <v>1.9266964483537614E-2</v>
      </c>
      <c r="V223" s="100">
        <f t="shared" si="92"/>
        <v>-5.149036879877316E-4</v>
      </c>
      <c r="W223" s="100">
        <f t="shared" si="93"/>
        <v>2.0774993866382988E-2</v>
      </c>
      <c r="X223" s="100">
        <f t="shared" si="94"/>
        <v>6.3288144934140214E-2</v>
      </c>
      <c r="Y223" s="100">
        <f t="shared" si="95"/>
        <v>0.10587411747131092</v>
      </c>
      <c r="Z223" s="100">
        <f t="shared" si="96"/>
        <v>0.14845494596511433</v>
      </c>
      <c r="AA223" s="101">
        <v>4.0000000000000002E-4</v>
      </c>
      <c r="AB223" s="100">
        <f t="shared" si="111"/>
        <v>4.0000000000000002E-4</v>
      </c>
      <c r="AC223" s="100">
        <f t="shared" si="97"/>
        <v>1.6038325632610585E-2</v>
      </c>
      <c r="AD223" s="100">
        <f t="shared" si="98"/>
        <v>3.3360409724386655E-2</v>
      </c>
      <c r="AE223" s="100">
        <f t="shared" si="99"/>
        <v>6.8086216857464341E-2</v>
      </c>
      <c r="AF223" s="100">
        <f t="shared" si="100"/>
        <v>0.10269704368615187</v>
      </c>
      <c r="AG223" s="100">
        <f t="shared" si="101"/>
        <v>0.13738216325840547</v>
      </c>
      <c r="AH223" s="100">
        <f t="shared" si="102"/>
        <v>8.923371665958521E-2</v>
      </c>
      <c r="AI223" s="100">
        <f t="shared" si="112"/>
        <v>4.4611375057163054E-2</v>
      </c>
      <c r="AJ223" s="187"/>
    </row>
    <row r="224" spans="1:36" x14ac:dyDescent="0.3">
      <c r="A224" s="106">
        <v>43556</v>
      </c>
      <c r="B224" s="100">
        <v>0.11257029439671271</v>
      </c>
      <c r="C224" s="100">
        <v>0.116554971351986</v>
      </c>
      <c r="D224" s="100">
        <v>5.7710065501921252E-2</v>
      </c>
      <c r="E224" s="100">
        <v>6.5517106472388564E-2</v>
      </c>
      <c r="F224" s="100">
        <v>3.3757379552209678E-2</v>
      </c>
      <c r="G224" s="100">
        <v>4.9352093715858761E-2</v>
      </c>
      <c r="H224" s="100">
        <v>2.2101831667168871E-2</v>
      </c>
      <c r="I224" s="100">
        <v>3.4810155921739291E-2</v>
      </c>
      <c r="J224" s="100">
        <v>0.11419177631055789</v>
      </c>
      <c r="K224" s="100">
        <v>6.4501377664763507E-2</v>
      </c>
      <c r="L224" s="100">
        <v>6.7106705255530655E-2</v>
      </c>
      <c r="M224" s="100">
        <f t="shared" si="103"/>
        <v>6.0873165221576327E-2</v>
      </c>
      <c r="N224" s="100">
        <f t="shared" si="104"/>
        <v>5.8438327723871683E-2</v>
      </c>
      <c r="O224" s="100">
        <f t="shared" si="105"/>
        <v>5.7911794333882265E-2</v>
      </c>
      <c r="P224" s="100">
        <f t="shared" si="106"/>
        <v>5.5805870900099128E-2</v>
      </c>
      <c r="Q224" s="100">
        <f t="shared" si="107"/>
        <v>5.2267069547416556E-2</v>
      </c>
      <c r="R224" s="100">
        <f t="shared" si="108"/>
        <v>5.8380403257307735E-2</v>
      </c>
      <c r="S224" s="100">
        <f t="shared" si="109"/>
        <v>3.7609195818184581E-2</v>
      </c>
      <c r="T224" s="100">
        <f t="shared" si="110"/>
        <v>3.4810152956321887E-2</v>
      </c>
      <c r="U224" s="100">
        <f t="shared" si="91"/>
        <v>5.8992475385674412E-2</v>
      </c>
      <c r="V224" s="100">
        <f t="shared" si="92"/>
        <v>7.2321610905289491E-2</v>
      </c>
      <c r="W224" s="100">
        <f t="shared" si="93"/>
        <v>5.7996182332455848E-2</v>
      </c>
      <c r="X224" s="100">
        <f t="shared" si="94"/>
        <v>2.9374218059251556E-2</v>
      </c>
      <c r="Y224" s="100">
        <f t="shared" si="95"/>
        <v>7.7972325754862432E-4</v>
      </c>
      <c r="Z224" s="100">
        <f t="shared" si="96"/>
        <v>-2.7946282938854067E-2</v>
      </c>
      <c r="AA224" s="101">
        <v>4.0000000000000002E-4</v>
      </c>
      <c r="AB224" s="100">
        <f t="shared" si="111"/>
        <v>4.0000000000000002E-4</v>
      </c>
      <c r="AC224" s="100">
        <f t="shared" si="97"/>
        <v>2.4693175931138215E-3</v>
      </c>
      <c r="AD224" s="100">
        <f t="shared" si="98"/>
        <v>4.7502059346080962E-3</v>
      </c>
      <c r="AE224" s="100">
        <f t="shared" si="99"/>
        <v>9.2474545329679202E-3</v>
      </c>
      <c r="AF224" s="100">
        <f t="shared" si="100"/>
        <v>1.3829484310899205E-2</v>
      </c>
      <c r="AG224" s="100">
        <f t="shared" si="101"/>
        <v>1.8398364899049578E-2</v>
      </c>
      <c r="AH224" s="100">
        <f t="shared" si="102"/>
        <v>1.1932186878059206E-2</v>
      </c>
      <c r="AI224" s="100">
        <f t="shared" si="112"/>
        <v>5.1204375411312564E-3</v>
      </c>
      <c r="AJ224" s="187"/>
    </row>
    <row r="225" spans="1:36" x14ac:dyDescent="0.3">
      <c r="A225" s="106">
        <v>43586</v>
      </c>
      <c r="B225" s="100">
        <v>-4.9653297739571486E-2</v>
      </c>
      <c r="C225" s="100">
        <v>-0.20406226359972474</v>
      </c>
      <c r="D225" s="100">
        <v>0.11828901544443153</v>
      </c>
      <c r="E225" s="100">
        <v>-0.14627824626157859</v>
      </c>
      <c r="F225" s="100">
        <v>-4.430166550913036E-2</v>
      </c>
      <c r="G225" s="100">
        <v>-9.4340085227103791E-3</v>
      </c>
      <c r="H225" s="100">
        <v>-3.432069420720581E-3</v>
      </c>
      <c r="I225" s="100">
        <v>-0.12852605821167679</v>
      </c>
      <c r="J225" s="100">
        <v>-4.9308662404255806E-2</v>
      </c>
      <c r="K225" s="100">
        <v>-1.8754422436992053E-2</v>
      </c>
      <c r="L225" s="100">
        <v>-5.3546167866192922E-2</v>
      </c>
      <c r="M225" s="100">
        <f t="shared" si="103"/>
        <v>-1.8577809546449039E-2</v>
      </c>
      <c r="N225" s="100">
        <f t="shared" si="104"/>
        <v>-1.5417085489493216E-2</v>
      </c>
      <c r="O225" s="100">
        <f t="shared" si="105"/>
        <v>-1.5116384449479488E-2</v>
      </c>
      <c r="P225" s="100">
        <f t="shared" si="106"/>
        <v>-1.7131290655817005E-2</v>
      </c>
      <c r="Q225" s="100">
        <f t="shared" si="107"/>
        <v>-2.0111925397494384E-2</v>
      </c>
      <c r="R225" s="100">
        <f t="shared" si="108"/>
        <v>-3.564947383094183E-2</v>
      </c>
      <c r="S225" s="100">
        <f t="shared" si="109"/>
        <v>-0.11817770276691598</v>
      </c>
      <c r="T225" s="100">
        <f t="shared" si="110"/>
        <v>-0.12852606485889728</v>
      </c>
      <c r="U225" s="100">
        <f t="shared" si="91"/>
        <v>8.1222548762803406E-3</v>
      </c>
      <c r="V225" s="100">
        <f t="shared" si="92"/>
        <v>-7.3010336980948746E-3</v>
      </c>
      <c r="W225" s="100">
        <f t="shared" si="93"/>
        <v>9.3976597235353211E-3</v>
      </c>
      <c r="X225" s="100">
        <f t="shared" si="94"/>
        <v>4.2773213646412532E-2</v>
      </c>
      <c r="Y225" s="100">
        <f t="shared" si="95"/>
        <v>7.6145316630323895E-2</v>
      </c>
      <c r="Z225" s="100">
        <f t="shared" si="96"/>
        <v>0.10958635940015898</v>
      </c>
      <c r="AA225" s="101">
        <v>4.0000000000000002E-4</v>
      </c>
      <c r="AB225" s="100">
        <f t="shared" si="111"/>
        <v>4.0000000000000002E-4</v>
      </c>
      <c r="AC225" s="100">
        <f t="shared" si="97"/>
        <v>1.1468923377049347E-2</v>
      </c>
      <c r="AD225" s="100">
        <f t="shared" si="98"/>
        <v>2.367416859515677E-2</v>
      </c>
      <c r="AE225" s="100">
        <f t="shared" si="99"/>
        <v>4.8013446294368323E-2</v>
      </c>
      <c r="AF225" s="100">
        <f t="shared" si="100"/>
        <v>7.2493999144295454E-2</v>
      </c>
      <c r="AG225" s="100">
        <f t="shared" si="101"/>
        <v>9.6984238849465526E-2</v>
      </c>
      <c r="AH225" s="100">
        <f t="shared" si="102"/>
        <v>6.3109136682191869E-2</v>
      </c>
      <c r="AI225" s="100">
        <f t="shared" si="112"/>
        <v>3.1649512087729731E-2</v>
      </c>
      <c r="AJ225" s="187"/>
    </row>
    <row r="226" spans="1:36" x14ac:dyDescent="0.3">
      <c r="A226" s="106">
        <v>43617</v>
      </c>
      <c r="B226" s="100">
        <v>3.115137610714622E-2</v>
      </c>
      <c r="C226" s="100">
        <v>0.12559194022242201</v>
      </c>
      <c r="D226" s="100">
        <v>7.4120809450340414E-2</v>
      </c>
      <c r="E226" s="100">
        <v>0.14089443430007642</v>
      </c>
      <c r="F226" s="100">
        <v>8.5495391707170548E-2</v>
      </c>
      <c r="G226" s="100">
        <v>7.2129835356978325E-2</v>
      </c>
      <c r="H226" s="100">
        <v>4.201333411528483E-2</v>
      </c>
      <c r="I226" s="100">
        <v>0.18791111798321056</v>
      </c>
      <c r="J226" s="100">
        <v>0.13378459416385216</v>
      </c>
      <c r="K226" s="100">
        <v>0.10543395336858549</v>
      </c>
      <c r="L226" s="100">
        <v>9.9852678677506704E-2</v>
      </c>
      <c r="M226" s="100">
        <f t="shared" si="103"/>
        <v>7.7451748093703254E-2</v>
      </c>
      <c r="N226" s="100">
        <f t="shared" si="104"/>
        <v>8.1178997941503211E-2</v>
      </c>
      <c r="O226" s="100">
        <f t="shared" si="105"/>
        <v>8.2418188921081131E-2</v>
      </c>
      <c r="P226" s="100">
        <f t="shared" si="106"/>
        <v>8.5087850450861507E-2</v>
      </c>
      <c r="Q226" s="100">
        <f t="shared" si="107"/>
        <v>9.0289291772064767E-2</v>
      </c>
      <c r="R226" s="100">
        <f t="shared" si="108"/>
        <v>0.11558119202437642</v>
      </c>
      <c r="S226" s="100">
        <f t="shared" si="109"/>
        <v>0.18013586787069552</v>
      </c>
      <c r="T226" s="100">
        <f t="shared" si="110"/>
        <v>0.18791113292645162</v>
      </c>
      <c r="U226" s="100">
        <f t="shared" si="91"/>
        <v>7.0359224910206034E-2</v>
      </c>
      <c r="V226" s="100">
        <f t="shared" si="92"/>
        <v>5.8058885575258359E-2</v>
      </c>
      <c r="W226" s="100">
        <f t="shared" si="93"/>
        <v>7.1329451874117475E-2</v>
      </c>
      <c r="X226" s="100">
        <f t="shared" si="94"/>
        <v>9.7880493401362012E-2</v>
      </c>
      <c r="Y226" s="100">
        <f t="shared" si="95"/>
        <v>0.12451747386804103</v>
      </c>
      <c r="Z226" s="100">
        <f t="shared" si="96"/>
        <v>0.15086347299330474</v>
      </c>
      <c r="AA226" s="101">
        <v>4.0000000000000002E-4</v>
      </c>
      <c r="AB226" s="100">
        <f t="shared" si="111"/>
        <v>4.0000000000000002E-4</v>
      </c>
      <c r="AC226" s="100">
        <f t="shared" si="97"/>
        <v>2.0486465613254966E-2</v>
      </c>
      <c r="AD226" s="100">
        <f t="shared" si="98"/>
        <v>4.2672863073587683E-2</v>
      </c>
      <c r="AE226" s="100">
        <f t="shared" si="99"/>
        <v>8.7110546864432342E-2</v>
      </c>
      <c r="AF226" s="100">
        <f t="shared" si="100"/>
        <v>0.13149416783308626</v>
      </c>
      <c r="AG226" s="100">
        <f t="shared" si="101"/>
        <v>0.17589578806883835</v>
      </c>
      <c r="AH226" s="100">
        <f t="shared" si="102"/>
        <v>0.11400519262085514</v>
      </c>
      <c r="AI226" s="100">
        <f t="shared" si="112"/>
        <v>5.6300035148396751E-2</v>
      </c>
      <c r="AJ226" s="187"/>
    </row>
    <row r="227" spans="1:36" x14ac:dyDescent="0.3">
      <c r="A227" s="106">
        <v>43647</v>
      </c>
      <c r="B227" s="100">
        <v>-5.3632813184975231E-2</v>
      </c>
      <c r="C227" s="100">
        <v>-4.1491934467827257E-2</v>
      </c>
      <c r="D227" s="100">
        <v>6.6482474646026204E-2</v>
      </c>
      <c r="E227" s="100">
        <v>2.1107260692714482E-2</v>
      </c>
      <c r="F227" s="100">
        <v>2.7109448503116328E-2</v>
      </c>
      <c r="G227" s="100">
        <v>5.2348979778215746E-2</v>
      </c>
      <c r="H227" s="100">
        <v>-3.3932072603270087E-2</v>
      </c>
      <c r="I227" s="100">
        <v>-1.875099237853288E-2</v>
      </c>
      <c r="J227" s="100">
        <v>6.8845224311167436E-2</v>
      </c>
      <c r="K227" s="100">
        <v>2.6716672478405271E-3</v>
      </c>
      <c r="L227" s="100">
        <v>9.0757242544475276E-3</v>
      </c>
      <c r="M227" s="100">
        <f t="shared" si="103"/>
        <v>2.6111938526165383E-2</v>
      </c>
      <c r="N227" s="100">
        <f t="shared" si="104"/>
        <v>2.0890514242450964E-2</v>
      </c>
      <c r="O227" s="100">
        <f t="shared" si="105"/>
        <v>1.1162527732466961E-2</v>
      </c>
      <c r="P227" s="100">
        <f t="shared" si="106"/>
        <v>3.3167148128610668E-3</v>
      </c>
      <c r="Q227" s="100">
        <f t="shared" si="107"/>
        <v>-2.1821754747410383E-3</v>
      </c>
      <c r="R227" s="100">
        <f t="shared" si="108"/>
        <v>1.2894317557689198E-3</v>
      </c>
      <c r="S227" s="100">
        <f t="shared" si="109"/>
        <v>-1.6731449750108457E-2</v>
      </c>
      <c r="T227" s="100">
        <f t="shared" si="110"/>
        <v>-1.8751000950402281E-2</v>
      </c>
      <c r="U227" s="100">
        <f t="shared" si="91"/>
        <v>3.1777738438077012E-2</v>
      </c>
      <c r="V227" s="100">
        <f t="shared" si="92"/>
        <v>3.0155387136530702E-2</v>
      </c>
      <c r="W227" s="100">
        <f t="shared" si="93"/>
        <v>3.1992983602361268E-2</v>
      </c>
      <c r="X227" s="100">
        <f t="shared" si="94"/>
        <v>3.566734001435367E-2</v>
      </c>
      <c r="Y227" s="100">
        <f t="shared" si="95"/>
        <v>3.9459491001579403E-2</v>
      </c>
      <c r="Z227" s="100">
        <f t="shared" si="96"/>
        <v>4.2892689965998584E-2</v>
      </c>
      <c r="AA227" s="101">
        <v>4.0000000000000002E-4</v>
      </c>
      <c r="AB227" s="100">
        <f t="shared" si="111"/>
        <v>4.0000000000000002E-4</v>
      </c>
      <c r="AC227" s="100">
        <f t="shared" si="97"/>
        <v>7.0586202125722617E-3</v>
      </c>
      <c r="AD227" s="100">
        <f t="shared" si="98"/>
        <v>1.4343990037521672E-2</v>
      </c>
      <c r="AE227" s="100">
        <f t="shared" si="99"/>
        <v>2.8981702782810041E-2</v>
      </c>
      <c r="AF227" s="100">
        <f t="shared" si="100"/>
        <v>4.3614007361217427E-2</v>
      </c>
      <c r="AG227" s="100">
        <f t="shared" si="101"/>
        <v>5.8269323830423443E-2</v>
      </c>
      <c r="AH227" s="100">
        <f t="shared" si="102"/>
        <v>3.7875601450183059E-2</v>
      </c>
      <c r="AI227" s="100">
        <f t="shared" si="112"/>
        <v>1.8578373711096264E-2</v>
      </c>
      <c r="AJ227" s="187"/>
    </row>
    <row r="228" spans="1:36" x14ac:dyDescent="0.3">
      <c r="A228" s="106">
        <v>43678</v>
      </c>
      <c r="B228" s="100">
        <v>-8.1220391336729036E-2</v>
      </c>
      <c r="C228" s="100">
        <v>-8.9348571215556782E-2</v>
      </c>
      <c r="D228" s="100">
        <v>-6.8554640800673819E-2</v>
      </c>
      <c r="E228" s="100">
        <v>1.3215831636107121E-2</v>
      </c>
      <c r="F228" s="100">
        <v>-2.1240090553536459E-2</v>
      </c>
      <c r="G228" s="100">
        <v>3.9030660946548015E-2</v>
      </c>
      <c r="H228" s="100">
        <v>2.727274702828078E-2</v>
      </c>
      <c r="I228" s="100">
        <v>-1.6450539309989336E-2</v>
      </c>
      <c r="J228" s="100">
        <v>9.4578199810920902E-2</v>
      </c>
      <c r="K228" s="100">
        <v>-3.4372522022080569E-2</v>
      </c>
      <c r="L228" s="100">
        <v>-1.3708931581670919E-2</v>
      </c>
      <c r="M228" s="100">
        <f t="shared" si="103"/>
        <v>4.2696797027808688E-2</v>
      </c>
      <c r="N228" s="100">
        <f t="shared" si="104"/>
        <v>3.8558140999211343E-2</v>
      </c>
      <c r="O228" s="100">
        <f t="shared" si="105"/>
        <v>2.9517647798737376E-2</v>
      </c>
      <c r="P228" s="100">
        <f t="shared" si="106"/>
        <v>1.1949143010375241E-2</v>
      </c>
      <c r="Q228" s="100">
        <f t="shared" si="107"/>
        <v>-1.4259285634150744E-2</v>
      </c>
      <c r="R228" s="100">
        <f t="shared" si="108"/>
        <v>-3.1030905167556432E-2</v>
      </c>
      <c r="S228" s="100">
        <f t="shared" si="109"/>
        <v>-1.8140078126451433E-2</v>
      </c>
      <c r="T228" s="100">
        <f t="shared" si="110"/>
        <v>-1.645054179767131E-2</v>
      </c>
      <c r="U228" s="100">
        <f t="shared" si="91"/>
        <v>4.8193390846324298E-2</v>
      </c>
      <c r="V228" s="100">
        <f t="shared" si="92"/>
        <v>4.431256516294136E-2</v>
      </c>
      <c r="W228" s="100">
        <f t="shared" si="93"/>
        <v>4.8451601340138484E-2</v>
      </c>
      <c r="X228" s="100">
        <f t="shared" si="94"/>
        <v>5.6779029191978053E-2</v>
      </c>
      <c r="Y228" s="100">
        <f t="shared" si="95"/>
        <v>6.5034244893229315E-2</v>
      </c>
      <c r="Z228" s="100">
        <f t="shared" si="96"/>
        <v>7.3330034144704251E-2</v>
      </c>
      <c r="AA228" s="101">
        <v>4.0000000000000002E-4</v>
      </c>
      <c r="AB228" s="100">
        <f t="shared" si="111"/>
        <v>4.0000000000000002E-4</v>
      </c>
      <c r="AC228" s="100">
        <f t="shared" si="97"/>
        <v>1.1266227304148203E-2</v>
      </c>
      <c r="AD228" s="100">
        <f t="shared" si="98"/>
        <v>2.3223524421512546E-2</v>
      </c>
      <c r="AE228" s="100">
        <f t="shared" si="99"/>
        <v>4.7227766088541852E-2</v>
      </c>
      <c r="AF228" s="100">
        <f t="shared" si="100"/>
        <v>7.129746044680646E-2</v>
      </c>
      <c r="AG228" s="100">
        <f t="shared" si="101"/>
        <v>9.5352418249702114E-2</v>
      </c>
      <c r="AH228" s="100">
        <f t="shared" si="102"/>
        <v>6.1783576755789826E-2</v>
      </c>
      <c r="AI228" s="100">
        <f t="shared" si="112"/>
        <v>3.0356945284078399E-2</v>
      </c>
      <c r="AJ228" s="188"/>
    </row>
    <row r="229" spans="1:36" x14ac:dyDescent="0.3">
      <c r="A229" s="106">
        <v>43709</v>
      </c>
      <c r="B229" s="100">
        <v>8.0263995049705314E-2</v>
      </c>
      <c r="C229" s="100">
        <v>6.8258966908942231E-2</v>
      </c>
      <c r="D229" s="100">
        <v>5.9139783229695632E-2</v>
      </c>
      <c r="E229" s="100">
        <v>2.4916467962138408E-2</v>
      </c>
      <c r="F229" s="100">
        <v>-4.8986795320191935E-2</v>
      </c>
      <c r="G229" s="100">
        <v>-7.8566937041518441E-3</v>
      </c>
      <c r="H229" s="100">
        <v>3.3386904333936498E-2</v>
      </c>
      <c r="I229" s="100">
        <v>2.8720669400476087E-3</v>
      </c>
      <c r="J229" s="100">
        <v>-1.4897603734824174E-2</v>
      </c>
      <c r="K229" s="100">
        <v>6.2087074746825901E-3</v>
      </c>
      <c r="L229" s="100">
        <v>2.0330579913998035E-2</v>
      </c>
      <c r="M229" s="100">
        <f t="shared" si="103"/>
        <v>7.1300962808307673E-3</v>
      </c>
      <c r="N229" s="100">
        <f t="shared" si="104"/>
        <v>8.252301880400369E-3</v>
      </c>
      <c r="O229" s="100">
        <f t="shared" si="105"/>
        <v>1.2001331058124782E-2</v>
      </c>
      <c r="P229" s="100">
        <f t="shared" si="106"/>
        <v>1.0822649666598154E-2</v>
      </c>
      <c r="Q229" s="100">
        <f t="shared" si="107"/>
        <v>6.7106902488245114E-3</v>
      </c>
      <c r="R229" s="100">
        <f t="shared" si="108"/>
        <v>2.1534466979340559E-3</v>
      </c>
      <c r="S229" s="100">
        <f t="shared" si="109"/>
        <v>3.1866207995917693E-3</v>
      </c>
      <c r="T229" s="100">
        <f t="shared" si="110"/>
        <v>2.872069921493733E-3</v>
      </c>
      <c r="U229" s="100">
        <f t="shared" si="91"/>
        <v>2.8849224377977033E-3</v>
      </c>
      <c r="V229" s="100">
        <f t="shared" si="92"/>
        <v>1.3772719611846842E-2</v>
      </c>
      <c r="W229" s="100">
        <f t="shared" si="93"/>
        <v>2.0145038628962891E-3</v>
      </c>
      <c r="X229" s="100">
        <f t="shared" si="94"/>
        <v>-2.1511860645134093E-2</v>
      </c>
      <c r="Y229" s="100">
        <f t="shared" si="95"/>
        <v>-4.5090909694783035E-2</v>
      </c>
      <c r="Z229" s="100">
        <f t="shared" si="96"/>
        <v>-6.8498782134488567E-2</v>
      </c>
      <c r="AA229" s="101">
        <v>4.0000000000000002E-4</v>
      </c>
      <c r="AB229" s="100">
        <f t="shared" si="111"/>
        <v>4.0000000000000002E-4</v>
      </c>
      <c r="AC229" s="100">
        <f t="shared" si="97"/>
        <v>-6.0140387784098324E-3</v>
      </c>
      <c r="AD229" s="100">
        <f t="shared" si="98"/>
        <v>-1.3051525127172448E-2</v>
      </c>
      <c r="AE229" s="100">
        <f t="shared" si="99"/>
        <v>-2.7226406097162675E-2</v>
      </c>
      <c r="AF229" s="100">
        <f t="shared" si="100"/>
        <v>-4.1371375071100822E-2</v>
      </c>
      <c r="AG229" s="100">
        <f t="shared" si="101"/>
        <v>-5.5531846694007805E-2</v>
      </c>
      <c r="AH229" s="100">
        <f t="shared" si="102"/>
        <v>-3.5809716465137385E-2</v>
      </c>
      <c r="AI229" s="100">
        <f t="shared" si="112"/>
        <v>-1.804903740759663E-2</v>
      </c>
      <c r="AJ229" s="187" t="s">
        <v>54</v>
      </c>
    </row>
    <row r="230" spans="1:36" x14ac:dyDescent="0.3">
      <c r="A230" s="106">
        <v>43739</v>
      </c>
      <c r="B230" s="100">
        <v>5.2213638367805501E-2</v>
      </c>
      <c r="C230" s="100">
        <v>0.14883829202436988</v>
      </c>
      <c r="D230" s="100">
        <v>-3.08069712804015E-2</v>
      </c>
      <c r="E230" s="100">
        <v>3.6058039516690822E-2</v>
      </c>
      <c r="F230" s="100">
        <v>7.7349043275718815E-2</v>
      </c>
      <c r="G230" s="100">
        <v>-7.9930530250899356E-2</v>
      </c>
      <c r="H230" s="100">
        <v>1.9073597506232724E-2</v>
      </c>
      <c r="I230" s="100">
        <v>0.17318058238722392</v>
      </c>
      <c r="J230" s="100">
        <v>3.4404506772150345E-2</v>
      </c>
      <c r="K230" s="100">
        <v>4.8951097232457108E-2</v>
      </c>
      <c r="L230" s="100">
        <v>4.7933129555134818E-2</v>
      </c>
      <c r="M230" s="100">
        <f t="shared" si="103"/>
        <v>-1.4228625791336448E-2</v>
      </c>
      <c r="N230" s="100">
        <f t="shared" si="104"/>
        <v>4.6421229182214314E-4</v>
      </c>
      <c r="O230" s="100">
        <f t="shared" si="105"/>
        <v>2.0113785175863506E-2</v>
      </c>
      <c r="P230" s="100">
        <f t="shared" si="106"/>
        <v>3.5021405676746845E-2</v>
      </c>
      <c r="Q230" s="100">
        <f t="shared" si="107"/>
        <v>4.6003836537256468E-2</v>
      </c>
      <c r="R230" s="100">
        <f t="shared" si="108"/>
        <v>6.8037927176019072E-2</v>
      </c>
      <c r="S230" s="100">
        <f t="shared" si="109"/>
        <v>0.16146927710663567</v>
      </c>
      <c r="T230" s="100">
        <f t="shared" si="110"/>
        <v>0.17318060568263216</v>
      </c>
      <c r="U230" s="100">
        <f t="shared" si="91"/>
        <v>-2.9383262706454513E-2</v>
      </c>
      <c r="V230" s="100">
        <f t="shared" si="92"/>
        <v>-4.8898418716758076E-2</v>
      </c>
      <c r="W230" s="100">
        <f t="shared" si="93"/>
        <v>-2.7987453592333792E-2</v>
      </c>
      <c r="X230" s="100">
        <f t="shared" si="94"/>
        <v>1.3867163080959911E-2</v>
      </c>
      <c r="Y230" s="100">
        <f t="shared" si="95"/>
        <v>5.5599007120123216E-2</v>
      </c>
      <c r="Z230" s="100">
        <f t="shared" si="96"/>
        <v>9.7584050267934916E-2</v>
      </c>
      <c r="AA230" s="101">
        <v>4.0000000000000002E-4</v>
      </c>
      <c r="AB230" s="100">
        <f t="shared" si="111"/>
        <v>4.0000000000000002E-4</v>
      </c>
      <c r="AC230" s="100">
        <f t="shared" si="97"/>
        <v>7.2474619282316185E-3</v>
      </c>
      <c r="AD230" s="100">
        <f t="shared" si="98"/>
        <v>1.4895495171553808E-2</v>
      </c>
      <c r="AE230" s="100">
        <f t="shared" si="99"/>
        <v>3.0170855694814154E-2</v>
      </c>
      <c r="AF230" s="100">
        <f t="shared" si="100"/>
        <v>4.5357713629765761E-2</v>
      </c>
      <c r="AG230" s="100">
        <f t="shared" si="101"/>
        <v>6.0475542313544788E-2</v>
      </c>
      <c r="AH230" s="100">
        <f t="shared" si="102"/>
        <v>3.9313839300501127E-2</v>
      </c>
      <c r="AI230" s="100">
        <f t="shared" si="112"/>
        <v>2.0211841508394425E-2</v>
      </c>
      <c r="AJ230" s="187"/>
    </row>
    <row r="231" spans="1:36" x14ac:dyDescent="0.3">
      <c r="A231" s="106">
        <v>43770</v>
      </c>
      <c r="B231" s="100">
        <v>0.13290787397803319</v>
      </c>
      <c r="C231" s="100">
        <v>-2.3087240666666481E-2</v>
      </c>
      <c r="D231" s="100">
        <v>2.1311190793526939E-2</v>
      </c>
      <c r="E231" s="100">
        <v>6.58267632081182E-2</v>
      </c>
      <c r="F231" s="100">
        <v>3.8778991568883946E-2</v>
      </c>
      <c r="G231" s="100">
        <v>4.8410837666278657E-3</v>
      </c>
      <c r="H231" s="100">
        <v>-1.1841115003758939E-2</v>
      </c>
      <c r="I231" s="100">
        <v>-3.6473498486016907E-2</v>
      </c>
      <c r="J231" s="100">
        <v>3.0701739471766326E-2</v>
      </c>
      <c r="K231" s="100">
        <v>6.4836451610203016E-2</v>
      </c>
      <c r="L231" s="100">
        <v>2.878022402407172E-2</v>
      </c>
      <c r="M231" s="100">
        <f t="shared" si="103"/>
        <v>1.2945382821568248E-2</v>
      </c>
      <c r="N231" s="100">
        <f t="shared" si="104"/>
        <v>1.2615925018581223E-2</v>
      </c>
      <c r="O231" s="100">
        <f t="shared" si="105"/>
        <v>1.7462646875847171E-2</v>
      </c>
      <c r="P231" s="100">
        <f t="shared" si="106"/>
        <v>2.7733495537463793E-2</v>
      </c>
      <c r="Q231" s="100">
        <f t="shared" si="107"/>
        <v>4.1297745865363188E-2</v>
      </c>
      <c r="R231" s="100">
        <f t="shared" si="108"/>
        <v>4.908236158645779E-2</v>
      </c>
      <c r="S231" s="100">
        <f t="shared" si="109"/>
        <v>-2.6922851903300883E-2</v>
      </c>
      <c r="T231" s="100">
        <f t="shared" si="110"/>
        <v>-3.6473516241292095E-2</v>
      </c>
      <c r="U231" s="100">
        <f t="shared" si="91"/>
        <v>2.8775800983425276E-2</v>
      </c>
      <c r="V231" s="100">
        <f t="shared" si="92"/>
        <v>2.6922750384071423E-2</v>
      </c>
      <c r="W231" s="100">
        <f t="shared" si="93"/>
        <v>2.8987272351301278E-2</v>
      </c>
      <c r="X231" s="100">
        <f t="shared" si="94"/>
        <v>3.3131850259200228E-2</v>
      </c>
      <c r="Y231" s="100">
        <f t="shared" si="95"/>
        <v>3.742985610749186E-2</v>
      </c>
      <c r="Z231" s="100">
        <f t="shared" si="96"/>
        <v>4.1353094012519319E-2</v>
      </c>
      <c r="AA231" s="101">
        <v>4.0000000000000002E-4</v>
      </c>
      <c r="AB231" s="100">
        <f t="shared" si="111"/>
        <v>4.0000000000000002E-4</v>
      </c>
      <c r="AC231" s="100">
        <f t="shared" si="97"/>
        <v>6.648858506998972E-3</v>
      </c>
      <c r="AD231" s="100">
        <f t="shared" si="98"/>
        <v>1.353716134659718E-2</v>
      </c>
      <c r="AE231" s="100">
        <f t="shared" si="99"/>
        <v>2.7244281863569392E-2</v>
      </c>
      <c r="AF231" s="100">
        <f t="shared" si="100"/>
        <v>4.1030345486062124E-2</v>
      </c>
      <c r="AG231" s="100">
        <f t="shared" si="101"/>
        <v>5.4798800614328416E-2</v>
      </c>
      <c r="AH231" s="100">
        <f t="shared" si="102"/>
        <v>3.5660470495286367E-2</v>
      </c>
      <c r="AI231" s="100">
        <f t="shared" si="112"/>
        <v>1.7496636137199002E-2</v>
      </c>
      <c r="AJ231" s="187"/>
    </row>
    <row r="232" spans="1:36" x14ac:dyDescent="0.3">
      <c r="A232" s="106">
        <v>43800</v>
      </c>
      <c r="B232" s="100">
        <v>-4.9522645861611175E-3</v>
      </c>
      <c r="C232" s="100">
        <v>-3.5742140351814999E-2</v>
      </c>
      <c r="D232" s="100">
        <v>2.4933695246158544E-2</v>
      </c>
      <c r="E232" s="100">
        <v>5.0236663325632569E-3</v>
      </c>
      <c r="F232" s="100">
        <v>-2.1889050007245177E-2</v>
      </c>
      <c r="G232" s="100">
        <v>-1.0974152865767639E-2</v>
      </c>
      <c r="H232" s="100">
        <v>2.0486948262666897E-2</v>
      </c>
      <c r="I232" s="100">
        <v>-1.6840307386314472E-2</v>
      </c>
      <c r="J232" s="100">
        <v>-3.6879368461020558E-2</v>
      </c>
      <c r="K232" s="100">
        <v>1.6940934615423075E-2</v>
      </c>
      <c r="L232" s="100">
        <v>-5.9892039201512185E-3</v>
      </c>
      <c r="M232" s="100">
        <f t="shared" si="103"/>
        <v>-7.473348100424256E-3</v>
      </c>
      <c r="N232" s="100">
        <f t="shared" si="104"/>
        <v>-2.5638093787810085E-3</v>
      </c>
      <c r="O232" s="100">
        <f t="shared" si="105"/>
        <v>1.9726326984610978E-3</v>
      </c>
      <c r="P232" s="100">
        <f t="shared" si="106"/>
        <v>6.7671284663601118E-3</v>
      </c>
      <c r="Q232" s="100">
        <f t="shared" si="107"/>
        <v>1.1941650010531126E-2</v>
      </c>
      <c r="R232" s="100">
        <f t="shared" si="108"/>
        <v>9.726157615015326E-3</v>
      </c>
      <c r="S232" s="100">
        <f t="shared" si="109"/>
        <v>-1.3655692917374361E-2</v>
      </c>
      <c r="T232" s="100">
        <f t="shared" si="110"/>
        <v>-1.6840309067837587E-2</v>
      </c>
      <c r="U232" s="100">
        <f t="shared" si="91"/>
        <v>-2.7373629882202332E-3</v>
      </c>
      <c r="V232" s="100">
        <f t="shared" si="92"/>
        <v>-1.302618734968135E-2</v>
      </c>
      <c r="W232" s="100">
        <f t="shared" si="93"/>
        <v>-1.9494044523210717E-3</v>
      </c>
      <c r="X232" s="100">
        <f t="shared" si="94"/>
        <v>2.0183652867469003E-2</v>
      </c>
      <c r="Y232" s="100">
        <f t="shared" si="95"/>
        <v>4.2330377246479395E-2</v>
      </c>
      <c r="Z232" s="100">
        <f t="shared" si="96"/>
        <v>6.449722284157712E-2</v>
      </c>
      <c r="AA232" s="101">
        <v>4.0000000000000002E-4</v>
      </c>
      <c r="AB232" s="100">
        <f t="shared" si="111"/>
        <v>4.0000000000000002E-4</v>
      </c>
      <c r="AC232" s="100">
        <f t="shared" si="97"/>
        <v>6.255418751506087E-3</v>
      </c>
      <c r="AD232" s="100">
        <f t="shared" si="98"/>
        <v>1.2744722102441819E-2</v>
      </c>
      <c r="AE232" s="100">
        <f t="shared" si="99"/>
        <v>2.5743008475003843E-2</v>
      </c>
      <c r="AF232" s="100">
        <f t="shared" si="100"/>
        <v>3.8699577818366533E-2</v>
      </c>
      <c r="AG232" s="100">
        <f t="shared" si="101"/>
        <v>5.166458340658122E-2</v>
      </c>
      <c r="AH232" s="100">
        <f t="shared" si="102"/>
        <v>3.3675705333196304E-2</v>
      </c>
      <c r="AI232" s="100">
        <f t="shared" si="112"/>
        <v>1.6987528493332616E-2</v>
      </c>
      <c r="AJ232" s="187"/>
    </row>
    <row r="233" spans="1:36" x14ac:dyDescent="0.3">
      <c r="A233" s="106">
        <v>43831</v>
      </c>
      <c r="B233" s="100">
        <v>-4.2045587041518472E-2</v>
      </c>
      <c r="C233" s="100">
        <v>-0.15323076624483842</v>
      </c>
      <c r="D233" s="100">
        <v>-1.3802674853639577E-2</v>
      </c>
      <c r="E233" s="100">
        <v>-7.1596565555955824E-2</v>
      </c>
      <c r="F233" s="100">
        <v>2.1152714794891621E-2</v>
      </c>
      <c r="G233" s="100">
        <v>-2.0297667723826639E-2</v>
      </c>
      <c r="H233" s="100">
        <v>-4.5833244871543166E-2</v>
      </c>
      <c r="I233" s="100">
        <v>-0.11080791144095109</v>
      </c>
      <c r="J233" s="100">
        <v>-1.1413842007449456E-2</v>
      </c>
      <c r="K233" s="100">
        <v>-4.0301264300495188E-2</v>
      </c>
      <c r="L233" s="100">
        <v>-4.8817680924532626E-2</v>
      </c>
      <c r="M233" s="100">
        <f t="shared" si="103"/>
        <v>-2.6644189573699399E-2</v>
      </c>
      <c r="N233" s="100">
        <f t="shared" si="104"/>
        <v>-2.9081939429575317E-2</v>
      </c>
      <c r="O233" s="100">
        <f t="shared" si="105"/>
        <v>-3.1732128086504843E-2</v>
      </c>
      <c r="P233" s="100">
        <f t="shared" si="106"/>
        <v>-3.3522318645030476E-2</v>
      </c>
      <c r="Q233" s="100">
        <f t="shared" si="107"/>
        <v>-3.5882626990545285E-2</v>
      </c>
      <c r="R233" s="100">
        <f t="shared" si="108"/>
        <v>-4.6085502008617205E-2</v>
      </c>
      <c r="S233" s="100">
        <f t="shared" si="109"/>
        <v>-0.10416114490268183</v>
      </c>
      <c r="T233" s="100">
        <f t="shared" si="110"/>
        <v>-0.11080792855814833</v>
      </c>
      <c r="U233" s="100">
        <f t="shared" si="91"/>
        <v>-9.6510112579556231E-3</v>
      </c>
      <c r="V233" s="100">
        <f t="shared" si="92"/>
        <v>-1.7763143536501078E-2</v>
      </c>
      <c r="W233" s="100">
        <f t="shared" si="93"/>
        <v>-8.9761498803504272E-3</v>
      </c>
      <c r="X233" s="100">
        <f t="shared" si="94"/>
        <v>8.6115078051885972E-3</v>
      </c>
      <c r="Y233" s="100">
        <f t="shared" si="95"/>
        <v>2.6236475935966792E-2</v>
      </c>
      <c r="Z233" s="100">
        <f t="shared" si="96"/>
        <v>4.3742252350984029E-2</v>
      </c>
      <c r="AA233" s="101">
        <v>4.0000000000000002E-4</v>
      </c>
      <c r="AB233" s="100">
        <f t="shared" si="111"/>
        <v>4.0000000000000002E-4</v>
      </c>
      <c r="AC233" s="100">
        <f t="shared" si="97"/>
        <v>3.7569905841975003E-3</v>
      </c>
      <c r="AD233" s="100">
        <f t="shared" si="98"/>
        <v>7.4146739614756579E-3</v>
      </c>
      <c r="AE233" s="100">
        <f t="shared" si="99"/>
        <v>1.4721690572330559E-2</v>
      </c>
      <c r="AF233" s="100">
        <f t="shared" si="100"/>
        <v>2.2109144695094306E-2</v>
      </c>
      <c r="AG233" s="100">
        <f t="shared" si="101"/>
        <v>2.94808461237651E-2</v>
      </c>
      <c r="AH233" s="100">
        <f t="shared" si="102"/>
        <v>1.9302226336148906E-2</v>
      </c>
      <c r="AI233" s="100">
        <f t="shared" si="112"/>
        <v>9.849792433211043E-3</v>
      </c>
      <c r="AJ233" s="187"/>
    </row>
    <row r="234" spans="1:36" x14ac:dyDescent="0.3">
      <c r="A234" s="106">
        <v>43862</v>
      </c>
      <c r="B234" s="100">
        <v>-0.16517391253476296</v>
      </c>
      <c r="C234" s="100">
        <v>-0.10202121792313287</v>
      </c>
      <c r="D234" s="100">
        <v>-0.12333792368268263</v>
      </c>
      <c r="E234" s="100">
        <v>-0.14109266660109265</v>
      </c>
      <c r="F234" s="100">
        <v>-0.18868215229789931</v>
      </c>
      <c r="G234" s="100">
        <v>-0.1198896089817931</v>
      </c>
      <c r="H234" s="100">
        <v>-4.3271140129769847E-2</v>
      </c>
      <c r="I234" s="100">
        <v>-4.1766133539910051E-2</v>
      </c>
      <c r="J234" s="100">
        <v>-8.3054095198797168E-2</v>
      </c>
      <c r="K234" s="100">
        <v>-6.1851634984859898E-2</v>
      </c>
      <c r="L234" s="100">
        <v>-0.10701404858747007</v>
      </c>
      <c r="M234" s="100">
        <f t="shared" si="103"/>
        <v>-8.9525910873329714E-2</v>
      </c>
      <c r="N234" s="100">
        <f t="shared" si="104"/>
        <v>-7.6766892608291629E-2</v>
      </c>
      <c r="O234" s="100">
        <f t="shared" si="105"/>
        <v>-6.8161104193518479E-2</v>
      </c>
      <c r="P234" s="100">
        <f t="shared" si="106"/>
        <v>-6.6382047563872615E-2</v>
      </c>
      <c r="Q234" s="100">
        <f t="shared" si="107"/>
        <v>-7.00547796406817E-2</v>
      </c>
      <c r="R234" s="100">
        <f t="shared" si="108"/>
        <v>-6.731890153933251E-2</v>
      </c>
      <c r="S234" s="100">
        <f t="shared" si="109"/>
        <v>-4.3659603899896419E-2</v>
      </c>
      <c r="T234" s="100">
        <f t="shared" si="110"/>
        <v>-4.1766108915654881E-2</v>
      </c>
      <c r="U234" s="100">
        <f t="shared" si="91"/>
        <v>-9.0732006431776424E-2</v>
      </c>
      <c r="V234" s="100">
        <f t="shared" si="92"/>
        <v>-0.10959009388090157</v>
      </c>
      <c r="W234" s="100">
        <f t="shared" si="93"/>
        <v>-8.9337821072600784E-2</v>
      </c>
      <c r="X234" s="100">
        <f t="shared" si="94"/>
        <v>-4.8822561151985903E-2</v>
      </c>
      <c r="Y234" s="100">
        <f t="shared" si="95"/>
        <v>-8.4298240717463821E-3</v>
      </c>
      <c r="Z234" s="100">
        <f t="shared" si="96"/>
        <v>3.2257065265595103E-2</v>
      </c>
      <c r="AA234" s="101">
        <v>4.0000000000000002E-4</v>
      </c>
      <c r="AB234" s="100">
        <f t="shared" si="111"/>
        <v>4.0000000000000002E-4</v>
      </c>
      <c r="AC234" s="100">
        <f t="shared" si="97"/>
        <v>-3.9761801859611737E-3</v>
      </c>
      <c r="AD234" s="100">
        <f t="shared" si="98"/>
        <v>-8.7837602236802599E-3</v>
      </c>
      <c r="AE234" s="100">
        <f t="shared" si="99"/>
        <v>-1.8191501320551334E-2</v>
      </c>
      <c r="AF234" s="100">
        <f t="shared" si="100"/>
        <v>-2.7822811237053928E-2</v>
      </c>
      <c r="AG234" s="100">
        <f t="shared" si="101"/>
        <v>-3.7480859595366921E-2</v>
      </c>
      <c r="AH234" s="100">
        <f t="shared" si="102"/>
        <v>-2.417381947436912E-2</v>
      </c>
      <c r="AI234" s="100">
        <f t="shared" si="112"/>
        <v>-1.0802405432247274E-2</v>
      </c>
      <c r="AJ234" s="187"/>
    </row>
    <row r="235" spans="1:36" x14ac:dyDescent="0.3">
      <c r="A235" s="106">
        <v>43891</v>
      </c>
      <c r="B235" s="100">
        <v>-0.13925773074481324</v>
      </c>
      <c r="C235" s="100">
        <v>-0.26691530082132503</v>
      </c>
      <c r="D235" s="100">
        <v>-0.17820793836031998</v>
      </c>
      <c r="E235" s="100">
        <v>-8.6467631827861074E-2</v>
      </c>
      <c r="F235" s="100">
        <v>-0.45106380195305529</v>
      </c>
      <c r="G235" s="100">
        <v>-7.9723818110349495E-2</v>
      </c>
      <c r="H235" s="100">
        <v>-8.7137333122473317E-3</v>
      </c>
      <c r="I235" s="100">
        <v>-0.41540654973325425</v>
      </c>
      <c r="J235" s="100">
        <v>-0.20162471248934258</v>
      </c>
      <c r="K235" s="100">
        <v>-8.7366786836079374E-2</v>
      </c>
      <c r="L235" s="100">
        <v>-0.19147480041886478</v>
      </c>
      <c r="M235" s="100">
        <f t="shared" si="103"/>
        <v>-9.3448917832311268E-2</v>
      </c>
      <c r="N235" s="100">
        <f t="shared" si="104"/>
        <v>-8.9633644529179463E-2</v>
      </c>
      <c r="O235" s="100">
        <f t="shared" si="105"/>
        <v>-9.1957681877926051E-2</v>
      </c>
      <c r="P235" s="100">
        <f t="shared" si="106"/>
        <v>-9.8773989610655824E-2</v>
      </c>
      <c r="Q235" s="100">
        <f t="shared" si="107"/>
        <v>-0.11220516044355092</v>
      </c>
      <c r="R235" s="100">
        <f t="shared" si="108"/>
        <v>-0.15655726274211895</v>
      </c>
      <c r="S235" s="100">
        <f t="shared" si="109"/>
        <v>-0.38448170285755795</v>
      </c>
      <c r="T235" s="100">
        <f t="shared" si="110"/>
        <v>-0.41540657906142098</v>
      </c>
      <c r="U235" s="100">
        <f t="shared" si="91"/>
        <v>-7.5265323743958834E-2</v>
      </c>
      <c r="V235" s="100">
        <f t="shared" si="92"/>
        <v>-6.6180418290696597E-2</v>
      </c>
      <c r="W235" s="100">
        <f t="shared" si="93"/>
        <v>-7.5995483035329853E-2</v>
      </c>
      <c r="X235" s="100">
        <f t="shared" si="94"/>
        <v>-9.5667990775220424E-2</v>
      </c>
      <c r="Y235" s="100">
        <f t="shared" si="95"/>
        <v>-0.11531113257735112</v>
      </c>
      <c r="Z235" s="100">
        <f t="shared" si="96"/>
        <v>-0.13486762016036496</v>
      </c>
      <c r="AA235" s="101">
        <v>4.0000000000000002E-4</v>
      </c>
      <c r="AB235" s="100">
        <f t="shared" si="111"/>
        <v>4.0000000000000002E-4</v>
      </c>
      <c r="AC235" s="100">
        <f t="shared" si="97"/>
        <v>-1.8727499913406522E-2</v>
      </c>
      <c r="AD235" s="100">
        <f t="shared" si="98"/>
        <v>-3.9853475873286824E-2</v>
      </c>
      <c r="AE235" s="100">
        <f t="shared" si="99"/>
        <v>-8.1760355979325905E-2</v>
      </c>
      <c r="AF235" s="100">
        <f t="shared" si="100"/>
        <v>-0.1239846528868431</v>
      </c>
      <c r="AG235" s="100">
        <f t="shared" si="101"/>
        <v>-0.16617175613810306</v>
      </c>
      <c r="AH235" s="100">
        <f t="shared" si="102"/>
        <v>-0.1075685217205149</v>
      </c>
      <c r="AI235" s="100">
        <f t="shared" si="112"/>
        <v>-5.2988223095339113E-2</v>
      </c>
      <c r="AJ235" s="187"/>
    </row>
    <row r="236" spans="1:36" x14ac:dyDescent="0.3">
      <c r="A236" s="106">
        <v>43922</v>
      </c>
      <c r="B236" s="100">
        <v>9.3068225761749945E-2</v>
      </c>
      <c r="C236" s="100">
        <v>0.14589380981665148</v>
      </c>
      <c r="D236" s="100">
        <v>1.602712117979822E-2</v>
      </c>
      <c r="E236" s="100">
        <v>9.5862836931240397E-2</v>
      </c>
      <c r="F236" s="100">
        <v>-2.4603917714024249E-2</v>
      </c>
      <c r="G236" s="100">
        <v>7.8785766851934391E-2</v>
      </c>
      <c r="H236" s="100">
        <v>0.11050642616542374</v>
      </c>
      <c r="I236" s="100">
        <v>0.21972001097523206</v>
      </c>
      <c r="J236" s="100">
        <v>0.14621500051760272</v>
      </c>
      <c r="K236" s="100">
        <v>4.1364881865630594E-2</v>
      </c>
      <c r="L236" s="100">
        <v>9.2284016235123931E-2</v>
      </c>
      <c r="M236" s="100">
        <f t="shared" si="103"/>
        <v>0.1049928166795896</v>
      </c>
      <c r="N236" s="100">
        <f t="shared" si="104"/>
        <v>0.10197139383441955</v>
      </c>
      <c r="O236" s="100">
        <f t="shared" si="105"/>
        <v>9.8471891128419531E-2</v>
      </c>
      <c r="P236" s="100">
        <f t="shared" si="106"/>
        <v>8.228977467587914E-2</v>
      </c>
      <c r="Q236" s="100">
        <f t="shared" si="107"/>
        <v>5.7321381470285884E-2</v>
      </c>
      <c r="R236" s="100">
        <f t="shared" si="108"/>
        <v>6.1820806949161616E-2</v>
      </c>
      <c r="S236" s="100">
        <f t="shared" si="109"/>
        <v>0.20290620108364546</v>
      </c>
      <c r="T236" s="100">
        <f t="shared" si="110"/>
        <v>0.21972004779334239</v>
      </c>
      <c r="U236" s="100">
        <f t="shared" si="91"/>
        <v>9.3375735403570748E-2</v>
      </c>
      <c r="V236" s="100">
        <f t="shared" si="92"/>
        <v>0.10738451307334437</v>
      </c>
      <c r="W236" s="100">
        <f t="shared" si="93"/>
        <v>9.2207968100486884E-2</v>
      </c>
      <c r="X236" s="100">
        <f t="shared" si="94"/>
        <v>6.1909984518236233E-2</v>
      </c>
      <c r="Y236" s="100">
        <f t="shared" si="95"/>
        <v>3.1445719606071502E-2</v>
      </c>
      <c r="Z236" s="100">
        <f t="shared" si="96"/>
        <v>1.2751327709954602E-3</v>
      </c>
      <c r="AA236" s="101">
        <v>4.0000000000000002E-4</v>
      </c>
      <c r="AB236" s="100">
        <f t="shared" si="111"/>
        <v>4.0000000000000002E-4</v>
      </c>
      <c r="AC236" s="100">
        <f t="shared" si="97"/>
        <v>8.0083567362327062E-3</v>
      </c>
      <c r="AD236" s="100">
        <f t="shared" si="98"/>
        <v>1.6453285064112436E-2</v>
      </c>
      <c r="AE236" s="100">
        <f t="shared" si="99"/>
        <v>3.3226991071044577E-2</v>
      </c>
      <c r="AF236" s="100">
        <f t="shared" si="100"/>
        <v>5.0188129883219315E-2</v>
      </c>
      <c r="AG236" s="100">
        <f t="shared" si="101"/>
        <v>6.7128657460542321E-2</v>
      </c>
      <c r="AH236" s="100">
        <f t="shared" si="102"/>
        <v>4.3419785136604563E-2</v>
      </c>
      <c r="AI236" s="100">
        <f t="shared" si="112"/>
        <v>2.045567943632073E-2</v>
      </c>
      <c r="AJ236" s="187"/>
    </row>
    <row r="237" spans="1:36" x14ac:dyDescent="0.3">
      <c r="A237" s="106">
        <v>43952</v>
      </c>
      <c r="B237" s="100">
        <v>0.16355691557415389</v>
      </c>
      <c r="C237" s="100">
        <v>9.7193102983168717E-2</v>
      </c>
      <c r="D237" s="100">
        <v>0.1338433083588835</v>
      </c>
      <c r="E237" s="100">
        <v>3.0570834829366348E-2</v>
      </c>
      <c r="F237" s="100">
        <v>1.1672982457207161E-2</v>
      </c>
      <c r="G237" s="100">
        <v>-2.6873085818027862E-2</v>
      </c>
      <c r="H237" s="100">
        <v>4.524855619964907E-3</v>
      </c>
      <c r="I237" s="100">
        <v>3.9677351801450031E-2</v>
      </c>
      <c r="J237" s="100">
        <v>2.7518869158421468E-2</v>
      </c>
      <c r="K237" s="100">
        <v>7.7734608202934208E-2</v>
      </c>
      <c r="L237" s="100">
        <v>5.5941974316752248E-2</v>
      </c>
      <c r="M237" s="100">
        <f t="shared" si="103"/>
        <v>7.0794174179153076E-3</v>
      </c>
      <c r="N237" s="100">
        <f t="shared" si="104"/>
        <v>1.4052786341978943E-2</v>
      </c>
      <c r="O237" s="100">
        <f t="shared" si="105"/>
        <v>2.7029901867991209E-2</v>
      </c>
      <c r="P237" s="100">
        <f t="shared" si="106"/>
        <v>3.893566414665757E-2</v>
      </c>
      <c r="Q237" s="100">
        <f t="shared" si="107"/>
        <v>5.1630781643105556E-2</v>
      </c>
      <c r="R237" s="100">
        <f t="shared" si="108"/>
        <v>6.8154177597960483E-2</v>
      </c>
      <c r="S237" s="100">
        <f t="shared" si="109"/>
        <v>4.3265078941187411E-2</v>
      </c>
      <c r="T237" s="100">
        <f t="shared" si="110"/>
        <v>3.9677355512538676E-2</v>
      </c>
      <c r="U237" s="100">
        <f t="shared" si="91"/>
        <v>1.1215992126713066E-2</v>
      </c>
      <c r="V237" s="100">
        <f t="shared" si="92"/>
        <v>1.1081583450414866E-2</v>
      </c>
      <c r="W237" s="100">
        <f t="shared" si="93"/>
        <v>1.1271821409212308E-2</v>
      </c>
      <c r="X237" s="100">
        <f t="shared" si="94"/>
        <v>1.1653292536068005E-2</v>
      </c>
      <c r="Y237" s="100">
        <f t="shared" si="95"/>
        <v>1.2080688379672577E-2</v>
      </c>
      <c r="Z237" s="100">
        <f t="shared" si="96"/>
        <v>1.2422839415709763E-2</v>
      </c>
      <c r="AA237" s="101">
        <v>4.0000000000000002E-4</v>
      </c>
      <c r="AB237" s="100">
        <f t="shared" si="111"/>
        <v>4.0000000000000002E-4</v>
      </c>
      <c r="AC237" s="100">
        <f t="shared" si="97"/>
        <v>2.4305246829327467E-3</v>
      </c>
      <c r="AD237" s="100">
        <f t="shared" si="98"/>
        <v>4.7214639732100806E-3</v>
      </c>
      <c r="AE237" s="100">
        <f t="shared" si="99"/>
        <v>9.1469770739295454E-3</v>
      </c>
      <c r="AF237" s="100">
        <f t="shared" si="100"/>
        <v>1.3628199038232008E-2</v>
      </c>
      <c r="AG237" s="100">
        <f t="shared" si="101"/>
        <v>1.8071501487359559E-2</v>
      </c>
      <c r="AH237" s="100">
        <f t="shared" si="102"/>
        <v>1.190243022622945E-2</v>
      </c>
      <c r="AI237" s="100">
        <f t="shared" si="112"/>
        <v>5.8265506733776937E-3</v>
      </c>
      <c r="AJ237" s="187"/>
    </row>
    <row r="238" spans="1:36" x14ac:dyDescent="0.3">
      <c r="A238" s="106">
        <v>43983</v>
      </c>
      <c r="B238" s="100">
        <v>6.3229521251715423E-2</v>
      </c>
      <c r="C238" s="100">
        <v>8.2833966544369891E-2</v>
      </c>
      <c r="D238" s="100">
        <v>4.6325285412065816E-3</v>
      </c>
      <c r="E238" s="100">
        <v>0.21986921223066877</v>
      </c>
      <c r="F238" s="100">
        <v>0.12028222987115873</v>
      </c>
      <c r="G238" s="100">
        <v>3.389281535297875E-2</v>
      </c>
      <c r="H238" s="100">
        <v>9.0874525717261886E-2</v>
      </c>
      <c r="I238" s="100">
        <v>0.1261646815860491</v>
      </c>
      <c r="J238" s="100">
        <v>-1.2959018487627457E-2</v>
      </c>
      <c r="K238" s="100">
        <v>4.1333376980756641E-2</v>
      </c>
      <c r="L238" s="100">
        <v>7.7015383958853836E-2</v>
      </c>
      <c r="M238" s="100">
        <f t="shared" si="103"/>
        <v>3.9848760905473492E-2</v>
      </c>
      <c r="N238" s="100">
        <f t="shared" si="104"/>
        <v>4.2005860548994099E-2</v>
      </c>
      <c r="O238" s="100">
        <f t="shared" si="105"/>
        <v>4.7040889574596394E-2</v>
      </c>
      <c r="P238" s="100">
        <f t="shared" si="106"/>
        <v>5.3505137793729347E-2</v>
      </c>
      <c r="Q238" s="100">
        <f t="shared" si="107"/>
        <v>6.0700224359572272E-2</v>
      </c>
      <c r="R238" s="100">
        <f t="shared" si="108"/>
        <v>5.8243095773476493E-2</v>
      </c>
      <c r="S238" s="100">
        <f t="shared" si="109"/>
        <v>0.11816747889673195</v>
      </c>
      <c r="T238" s="100">
        <f t="shared" si="110"/>
        <v>0.12616467280384125</v>
      </c>
      <c r="U238" s="100">
        <f t="shared" si="91"/>
        <v>2.8802292465878808E-2</v>
      </c>
      <c r="V238" s="100">
        <f t="shared" si="92"/>
        <v>1.6464837505515202E-2</v>
      </c>
      <c r="W238" s="100">
        <f t="shared" si="93"/>
        <v>2.9635728243737173E-2</v>
      </c>
      <c r="X238" s="100">
        <f t="shared" si="94"/>
        <v>5.5947213640236651E-2</v>
      </c>
      <c r="Y238" s="100">
        <f t="shared" si="95"/>
        <v>8.2284542457710219E-2</v>
      </c>
      <c r="Z238" s="100">
        <f t="shared" si="96"/>
        <v>0.10860760657412361</v>
      </c>
      <c r="AA238" s="101">
        <v>4.0000000000000002E-4</v>
      </c>
      <c r="AB238" s="100">
        <f t="shared" si="111"/>
        <v>4.0000000000000002E-4</v>
      </c>
      <c r="AC238" s="100">
        <f t="shared" si="97"/>
        <v>1.3002409014331548E-2</v>
      </c>
      <c r="AD238" s="100">
        <f t="shared" si="98"/>
        <v>2.6983386701701851E-2</v>
      </c>
      <c r="AE238" s="100">
        <f t="shared" si="99"/>
        <v>5.4926811373389173E-2</v>
      </c>
      <c r="AF238" s="100">
        <f t="shared" si="100"/>
        <v>8.2800284354881071E-2</v>
      </c>
      <c r="AG238" s="100">
        <f t="shared" si="101"/>
        <v>0.11068150489474317</v>
      </c>
      <c r="AH238" s="100">
        <f t="shared" si="102"/>
        <v>7.1978020308624199E-2</v>
      </c>
      <c r="AI238" s="100">
        <f t="shared" si="112"/>
        <v>3.5771107259878879E-2</v>
      </c>
      <c r="AJ238" s="187"/>
    </row>
    <row r="239" spans="1:36" x14ac:dyDescent="0.3">
      <c r="A239" s="106">
        <v>44013</v>
      </c>
      <c r="B239" s="100">
        <v>3.3982412802103894E-2</v>
      </c>
      <c r="C239" s="100">
        <v>3.472131535207762E-2</v>
      </c>
      <c r="D239" s="100">
        <v>1.2842322819026917E-3</v>
      </c>
      <c r="E239" s="100">
        <v>5.2534540132596563E-2</v>
      </c>
      <c r="F239" s="100">
        <v>-2.3772067870553807E-2</v>
      </c>
      <c r="G239" s="100">
        <v>-8.1546430096119157E-2</v>
      </c>
      <c r="H239" s="100">
        <v>-9.4505266034960664E-3</v>
      </c>
      <c r="I239" s="100">
        <v>-3.622552936913051E-2</v>
      </c>
      <c r="J239" s="100">
        <v>-1.7943143040754915E-2</v>
      </c>
      <c r="K239" s="100">
        <v>-6.081950572159274E-2</v>
      </c>
      <c r="L239" s="100">
        <v>-1.0723470213296643E-2</v>
      </c>
      <c r="M239" s="100">
        <f t="shared" si="103"/>
        <v>-3.8105520322683856E-2</v>
      </c>
      <c r="N239" s="100">
        <f t="shared" si="104"/>
        <v>-3.4885702514365305E-2</v>
      </c>
      <c r="O239" s="100">
        <f t="shared" si="105"/>
        <v>-2.730151474017635E-2</v>
      </c>
      <c r="P239" s="100">
        <f t="shared" si="106"/>
        <v>-3.0721884719439929E-2</v>
      </c>
      <c r="Q239" s="100">
        <f t="shared" si="107"/>
        <v>-4.3223488942851503E-2</v>
      </c>
      <c r="R239" s="100">
        <f t="shared" si="108"/>
        <v>-5.4995616136548742E-2</v>
      </c>
      <c r="S239" s="100">
        <f t="shared" si="109"/>
        <v>-3.8544056207309288E-2</v>
      </c>
      <c r="T239" s="100">
        <f t="shared" si="110"/>
        <v>-3.622553949048362E-2</v>
      </c>
      <c r="U239" s="100">
        <f t="shared" si="91"/>
        <v>-4.6248772540910456E-2</v>
      </c>
      <c r="V239" s="100">
        <f t="shared" si="92"/>
        <v>-4.5022397800167618E-2</v>
      </c>
      <c r="W239" s="100">
        <f t="shared" si="93"/>
        <v>-4.6446293968967725E-2</v>
      </c>
      <c r="X239" s="100">
        <f t="shared" si="94"/>
        <v>-4.9280506118355813E-2</v>
      </c>
      <c r="Y239" s="100">
        <f t="shared" si="95"/>
        <v>-5.2206556074430685E-2</v>
      </c>
      <c r="Z239" s="100">
        <f t="shared" si="96"/>
        <v>-5.4946274980951115E-2</v>
      </c>
      <c r="AA239" s="101">
        <v>4.0000000000000002E-4</v>
      </c>
      <c r="AB239" s="100">
        <f t="shared" si="111"/>
        <v>4.0000000000000002E-4</v>
      </c>
      <c r="AC239" s="100">
        <f t="shared" si="97"/>
        <v>-8.7035666260578196E-3</v>
      </c>
      <c r="AD239" s="100">
        <f t="shared" si="98"/>
        <v>-1.8712681727279447E-2</v>
      </c>
      <c r="AE239" s="100">
        <f t="shared" si="99"/>
        <v>-3.8785571799008427E-2</v>
      </c>
      <c r="AF239" s="100">
        <f t="shared" si="100"/>
        <v>-5.8922228319612899E-2</v>
      </c>
      <c r="AG239" s="100">
        <f t="shared" si="101"/>
        <v>-7.9138982423085313E-2</v>
      </c>
      <c r="AH239" s="100">
        <f t="shared" si="102"/>
        <v>-5.1023420260743184E-2</v>
      </c>
      <c r="AI239" s="100">
        <f t="shared" si="112"/>
        <v>-2.4983009140215076E-2</v>
      </c>
      <c r="AJ239" s="187"/>
    </row>
    <row r="240" spans="1:36" x14ac:dyDescent="0.3">
      <c r="A240" s="106">
        <v>44044</v>
      </c>
      <c r="B240" s="100">
        <v>6.776215842885705E-2</v>
      </c>
      <c r="C240" s="100">
        <v>0.16851886136310182</v>
      </c>
      <c r="D240" s="100">
        <v>8.8499466438189497E-2</v>
      </c>
      <c r="E240" s="100">
        <v>0.11266785085533616</v>
      </c>
      <c r="F240" s="100">
        <v>0.11014340551657036</v>
      </c>
      <c r="G240" s="100">
        <v>9.0192220046962941E-3</v>
      </c>
      <c r="H240" s="100">
        <v>-8.6915998976741272E-3</v>
      </c>
      <c r="I240" s="100">
        <v>7.0881988949965113E-2</v>
      </c>
      <c r="J240" s="100">
        <v>-8.9123078037462149E-4</v>
      </c>
      <c r="K240" s="100">
        <v>7.7966656876966495E-2</v>
      </c>
      <c r="L240" s="100">
        <v>6.9587677975563395E-2</v>
      </c>
      <c r="M240" s="100">
        <f t="shared" si="103"/>
        <v>5.2596642506120674E-3</v>
      </c>
      <c r="N240" s="100">
        <f t="shared" si="104"/>
        <v>9.6981713567804301E-3</v>
      </c>
      <c r="O240" s="100">
        <f t="shared" si="105"/>
        <v>1.6833929420340586E-2</v>
      </c>
      <c r="P240" s="100">
        <f t="shared" si="106"/>
        <v>3.3116815629686366E-2</v>
      </c>
      <c r="Q240" s="100">
        <f t="shared" si="107"/>
        <v>5.7857139051137679E-2</v>
      </c>
      <c r="R240" s="100">
        <f t="shared" si="108"/>
        <v>7.9077691949604845E-2</v>
      </c>
      <c r="S240" s="100">
        <f t="shared" si="109"/>
        <v>7.1549864752520412E-2</v>
      </c>
      <c r="T240" s="100">
        <f t="shared" si="110"/>
        <v>7.0881980845237294E-2</v>
      </c>
      <c r="U240" s="100">
        <f t="shared" si="91"/>
        <v>-8.5352482882663401E-3</v>
      </c>
      <c r="V240" s="100">
        <f t="shared" si="92"/>
        <v>-1.1293694592792253E-2</v>
      </c>
      <c r="W240" s="100">
        <f t="shared" si="93"/>
        <v>-8.2937909047136778E-3</v>
      </c>
      <c r="X240" s="100">
        <f t="shared" si="94"/>
        <v>-2.3383085656486433E-3</v>
      </c>
      <c r="Y240" s="100">
        <f t="shared" si="95"/>
        <v>3.7540492050562868E-3</v>
      </c>
      <c r="Z240" s="100">
        <f t="shared" si="96"/>
        <v>9.5720875103470632E-3</v>
      </c>
      <c r="AA240" s="101">
        <v>4.0000000000000002E-4</v>
      </c>
      <c r="AB240" s="100">
        <f t="shared" si="111"/>
        <v>4.0000000000000002E-4</v>
      </c>
      <c r="AC240" s="100">
        <f t="shared" si="97"/>
        <v>5.5537538682307725E-4</v>
      </c>
      <c r="AD240" s="100">
        <f t="shared" si="98"/>
        <v>7.5504657253121893E-4</v>
      </c>
      <c r="AE240" s="100">
        <f t="shared" si="99"/>
        <v>1.1716216771119352E-3</v>
      </c>
      <c r="AF240" s="100">
        <f t="shared" si="100"/>
        <v>1.4197175752664322E-3</v>
      </c>
      <c r="AG240" s="100">
        <f t="shared" si="101"/>
        <v>1.689673521124133E-3</v>
      </c>
      <c r="AH240" s="100">
        <f t="shared" si="102"/>
        <v>1.3169868246681107E-3</v>
      </c>
      <c r="AI240" s="100">
        <f t="shared" si="112"/>
        <v>7.8702684079974897E-4</v>
      </c>
      <c r="AJ240" s="188"/>
    </row>
    <row r="241" spans="1:36" x14ac:dyDescent="0.3">
      <c r="A241" s="106">
        <v>44075</v>
      </c>
      <c r="B241" s="100">
        <v>-6.7266166751556E-2</v>
      </c>
      <c r="C241" s="100">
        <v>7.9493375588578066E-2</v>
      </c>
      <c r="D241" s="100">
        <v>8.4446139323738345E-2</v>
      </c>
      <c r="E241" s="100">
        <v>5.1086393521951698E-2</v>
      </c>
      <c r="F241" s="100">
        <v>-9.8343916860967301E-2</v>
      </c>
      <c r="G241" s="100">
        <v>2.1778940007221217E-3</v>
      </c>
      <c r="H241" s="100">
        <v>2.5280820297210356E-3</v>
      </c>
      <c r="I241" s="100">
        <v>0.13400469158813494</v>
      </c>
      <c r="J241" s="100">
        <v>3.6128450421480413E-2</v>
      </c>
      <c r="K241" s="100">
        <v>1.6802458062562912E-2</v>
      </c>
      <c r="L241" s="100">
        <v>2.4105740092436621E-2</v>
      </c>
      <c r="M241" s="100">
        <f t="shared" si="103"/>
        <v>8.662740521463437E-3</v>
      </c>
      <c r="N241" s="100">
        <f t="shared" si="104"/>
        <v>1.4882010375992419E-2</v>
      </c>
      <c r="O241" s="100">
        <f t="shared" si="105"/>
        <v>1.5506582966028942E-2</v>
      </c>
      <c r="P241" s="100">
        <f t="shared" si="106"/>
        <v>1.0335423653489152E-2</v>
      </c>
      <c r="Q241" s="100">
        <f t="shared" si="107"/>
        <v>4.4755361034328166E-3</v>
      </c>
      <c r="R241" s="100">
        <f t="shared" si="108"/>
        <v>2.5571951839393002E-2</v>
      </c>
      <c r="S241" s="100">
        <f t="shared" si="109"/>
        <v>0.12295586571234465</v>
      </c>
      <c r="T241" s="100">
        <f t="shared" si="110"/>
        <v>0.13400472311482564</v>
      </c>
      <c r="U241" s="100">
        <f t="shared" si="91"/>
        <v>-4.1660611232276056E-3</v>
      </c>
      <c r="V241" s="100">
        <f t="shared" si="92"/>
        <v>-1.1691657074782561E-2</v>
      </c>
      <c r="W241" s="100">
        <f t="shared" si="93"/>
        <v>-3.5840207522873091E-3</v>
      </c>
      <c r="X241" s="100">
        <f t="shared" si="94"/>
        <v>1.2614423767216987E-2</v>
      </c>
      <c r="Y241" s="100">
        <f t="shared" si="95"/>
        <v>2.8823407179127562E-2</v>
      </c>
      <c r="Z241" s="100">
        <f t="shared" si="96"/>
        <v>4.4965831283173788E-2</v>
      </c>
      <c r="AA241" s="101">
        <v>4.0000000000000002E-4</v>
      </c>
      <c r="AB241" s="100">
        <f t="shared" si="111"/>
        <v>4.0000000000000002E-4</v>
      </c>
      <c r="AC241" s="100">
        <f t="shared" si="97"/>
        <v>4.2873174743022361E-3</v>
      </c>
      <c r="AD241" s="100">
        <f t="shared" si="98"/>
        <v>8.6013544222092557E-3</v>
      </c>
      <c r="AE241" s="100">
        <f t="shared" si="99"/>
        <v>1.7347730627167213E-2</v>
      </c>
      <c r="AF241" s="100">
        <f t="shared" si="100"/>
        <v>2.5906053830745582E-2</v>
      </c>
      <c r="AG241" s="100">
        <f t="shared" si="101"/>
        <v>3.4475812582462836E-2</v>
      </c>
      <c r="AH241" s="100">
        <f t="shared" si="102"/>
        <v>2.2455284312955133E-2</v>
      </c>
      <c r="AI241" s="100">
        <f t="shared" si="112"/>
        <v>1.1369657484544556E-2</v>
      </c>
      <c r="AJ241" s="187" t="s">
        <v>55</v>
      </c>
    </row>
    <row r="242" spans="1:36" x14ac:dyDescent="0.3">
      <c r="A242" s="106">
        <v>44105</v>
      </c>
      <c r="B242" s="100">
        <v>-6.6555395566315484E-2</v>
      </c>
      <c r="C242" s="100">
        <v>-3.5516412179255323E-2</v>
      </c>
      <c r="D242" s="100">
        <v>-7.6421636435856768E-2</v>
      </c>
      <c r="E242" s="100">
        <v>-2.2108047450795993E-2</v>
      </c>
      <c r="F242" s="100">
        <v>8.3777065876645389E-3</v>
      </c>
      <c r="G242" s="100">
        <v>-0.14161537531544025</v>
      </c>
      <c r="H242" s="100">
        <v>3.6027765371224812E-4</v>
      </c>
      <c r="I242" s="100">
        <v>7.0692172010961337E-3</v>
      </c>
      <c r="J242" s="100">
        <v>-8.5665116871187719E-2</v>
      </c>
      <c r="K242" s="100">
        <v>7.2609167906581276E-3</v>
      </c>
      <c r="L242" s="100">
        <v>-4.0481386558572051E-2</v>
      </c>
      <c r="M242" s="100">
        <f t="shared" si="103"/>
        <v>-8.0358705426429825E-2</v>
      </c>
      <c r="N242" s="100">
        <f t="shared" si="104"/>
        <v>-5.8564176159602216E-2</v>
      </c>
      <c r="O242" s="100">
        <f t="shared" si="105"/>
        <v>-3.4474018622045868E-2</v>
      </c>
      <c r="P242" s="100">
        <f t="shared" si="106"/>
        <v>-1.3601741172035614E-2</v>
      </c>
      <c r="Q242" s="100">
        <f t="shared" si="107"/>
        <v>3.0303514823403961E-3</v>
      </c>
      <c r="R242" s="100">
        <f t="shared" si="108"/>
        <v>7.3070019446436945E-3</v>
      </c>
      <c r="S242" s="100">
        <f t="shared" si="109"/>
        <v>7.0872918400661606E-3</v>
      </c>
      <c r="T242" s="100">
        <f t="shared" si="110"/>
        <v>7.0692199879736628E-3</v>
      </c>
      <c r="U242" s="100">
        <f t="shared" si="91"/>
        <v>-8.2540959005401843E-2</v>
      </c>
      <c r="V242" s="100">
        <f t="shared" si="92"/>
        <v>-0.12430832435079568</v>
      </c>
      <c r="W242" s="100">
        <f t="shared" si="93"/>
        <v>-7.9441708505028741E-2</v>
      </c>
      <c r="X242" s="100">
        <f t="shared" si="94"/>
        <v>1.028744965217889E-2</v>
      </c>
      <c r="Y242" s="100">
        <f t="shared" si="95"/>
        <v>9.9925003308144716E-2</v>
      </c>
      <c r="Z242" s="100">
        <f t="shared" si="96"/>
        <v>0.1898261829403948</v>
      </c>
      <c r="AA242" s="101">
        <v>4.0000000000000002E-4</v>
      </c>
      <c r="AB242" s="100">
        <f t="shared" si="111"/>
        <v>4.0000000000000002E-4</v>
      </c>
      <c r="AC242" s="100">
        <f t="shared" si="97"/>
        <v>1.1729852975784086E-2</v>
      </c>
      <c r="AD242" s="100">
        <f t="shared" si="98"/>
        <v>2.4327894802004056E-2</v>
      </c>
      <c r="AE242" s="100">
        <f t="shared" si="99"/>
        <v>4.9654196505149607E-2</v>
      </c>
      <c r="AF242" s="100">
        <f t="shared" si="100"/>
        <v>7.4732734358355105E-2</v>
      </c>
      <c r="AG242" s="100">
        <f t="shared" si="101"/>
        <v>9.9754047298114629E-2</v>
      </c>
      <c r="AH242" s="100">
        <f t="shared" si="102"/>
        <v>6.4903855720122805E-2</v>
      </c>
      <c r="AI242" s="100">
        <f t="shared" si="112"/>
        <v>3.3880860518404374E-2</v>
      </c>
      <c r="AJ242" s="187"/>
    </row>
    <row r="243" spans="1:36" x14ac:dyDescent="0.3">
      <c r="A243" s="106">
        <v>44136</v>
      </c>
      <c r="B243" s="100">
        <v>0.11221450553700735</v>
      </c>
      <c r="C243" s="100">
        <v>0.2713964111559557</v>
      </c>
      <c r="D243" s="100">
        <v>4.823524651580318E-2</v>
      </c>
      <c r="E243" s="100">
        <v>6.4668779748518229E-2</v>
      </c>
      <c r="F243" s="100">
        <v>0.40166160129918183</v>
      </c>
      <c r="G243" s="100">
        <v>0.13628690625414638</v>
      </c>
      <c r="H243" s="100">
        <v>0.1047892160520502</v>
      </c>
      <c r="I243" s="100">
        <v>0.23942339605414445</v>
      </c>
      <c r="J243" s="100">
        <v>0.1426553869330251</v>
      </c>
      <c r="K243" s="100">
        <v>0.20034797133526144</v>
      </c>
      <c r="L243" s="100">
        <v>0.17216794208850941</v>
      </c>
      <c r="M243" s="100">
        <f t="shared" si="103"/>
        <v>0.12740068676715899</v>
      </c>
      <c r="N243" s="100">
        <f t="shared" si="104"/>
        <v>0.13144322081177839</v>
      </c>
      <c r="O243" s="100">
        <f t="shared" si="105"/>
        <v>0.1380266324883315</v>
      </c>
      <c r="P243" s="100">
        <f t="shared" si="106"/>
        <v>0.16145611746193933</v>
      </c>
      <c r="Q243" s="100">
        <f t="shared" si="107"/>
        <v>0.19591091785684542</v>
      </c>
      <c r="R243" s="100">
        <f t="shared" si="108"/>
        <v>0.21887222179219892</v>
      </c>
      <c r="S243" s="100">
        <f t="shared" si="109"/>
        <v>0.23573968938765866</v>
      </c>
      <c r="T243" s="100">
        <f t="shared" si="110"/>
        <v>0.23942339730578566</v>
      </c>
      <c r="U243" s="100">
        <f t="shared" si="91"/>
        <v>0.11240116890725427</v>
      </c>
      <c r="V243" s="100">
        <f t="shared" si="92"/>
        <v>0.10168835084617221</v>
      </c>
      <c r="W243" s="100">
        <f t="shared" si="93"/>
        <v>0.11323632085568017</v>
      </c>
      <c r="X243" s="100">
        <f t="shared" si="94"/>
        <v>0.13633230971343563</v>
      </c>
      <c r="Y243" s="100">
        <f t="shared" si="95"/>
        <v>0.15942049811140072</v>
      </c>
      <c r="Z243" s="100">
        <f t="shared" si="96"/>
        <v>0.18255212472625321</v>
      </c>
      <c r="AA243" s="101">
        <v>4.0000000000000002E-4</v>
      </c>
      <c r="AB243" s="100">
        <f t="shared" si="111"/>
        <v>4.0000000000000002E-4</v>
      </c>
      <c r="AC243" s="100">
        <f t="shared" si="97"/>
        <v>2.6911631689274754E-2</v>
      </c>
      <c r="AD243" s="100">
        <f t="shared" si="98"/>
        <v>5.6219342856296928E-2</v>
      </c>
      <c r="AE243" s="100">
        <f t="shared" si="99"/>
        <v>0.11475051295531327</v>
      </c>
      <c r="AF243" s="100">
        <f t="shared" si="100"/>
        <v>0.17342111550550418</v>
      </c>
      <c r="AG243" s="100">
        <f t="shared" si="101"/>
        <v>0.23215668647623056</v>
      </c>
      <c r="AH243" s="100">
        <f t="shared" si="102"/>
        <v>0.15039502470434127</v>
      </c>
      <c r="AI243" s="100">
        <f t="shared" si="112"/>
        <v>7.398510199494153E-2</v>
      </c>
      <c r="AJ243" s="187"/>
    </row>
    <row r="244" spans="1:36" x14ac:dyDescent="0.3">
      <c r="A244" s="106">
        <v>44166</v>
      </c>
      <c r="B244" s="100">
        <v>4.9285714925267482E-2</v>
      </c>
      <c r="C244" s="100">
        <v>2.3737860051574088E-2</v>
      </c>
      <c r="D244" s="100">
        <v>0.11447810673698915</v>
      </c>
      <c r="E244" s="100">
        <v>0</v>
      </c>
      <c r="F244" s="100">
        <v>2.3367098029338645E-2</v>
      </c>
      <c r="G244" s="100">
        <v>-1.85667585578433E-3</v>
      </c>
      <c r="H244" s="100">
        <v>1.3037829327954158E-2</v>
      </c>
      <c r="I244" s="100">
        <v>0.12199593391276548</v>
      </c>
      <c r="J244" s="100">
        <v>5.1091956379313519E-2</v>
      </c>
      <c r="K244" s="100">
        <v>5.7983074743757683E-2</v>
      </c>
      <c r="L244" s="100">
        <v>4.5312089825117585E-2</v>
      </c>
      <c r="M244" s="100">
        <f t="shared" si="103"/>
        <v>1.9844690101692358E-2</v>
      </c>
      <c r="N244" s="100">
        <f t="shared" si="104"/>
        <v>2.6791058668581384E-2</v>
      </c>
      <c r="O244" s="100">
        <f t="shared" si="105"/>
        <v>3.4271106586592631E-2</v>
      </c>
      <c r="P244" s="100">
        <f t="shared" si="106"/>
        <v>3.9198986443888986E-2</v>
      </c>
      <c r="Q244" s="100">
        <f t="shared" si="107"/>
        <v>4.4559825457915578E-2</v>
      </c>
      <c r="R244" s="100">
        <f t="shared" si="108"/>
        <v>6.4612894930144785E-2</v>
      </c>
      <c r="S244" s="100">
        <f t="shared" si="109"/>
        <v>0.11596135295098232</v>
      </c>
      <c r="T244" s="100">
        <f t="shared" si="110"/>
        <v>0.1219959559752425</v>
      </c>
      <c r="U244" s="100">
        <f t="shared" si="91"/>
        <v>2.5592225992077375E-2</v>
      </c>
      <c r="V244" s="100">
        <f t="shared" si="92"/>
        <v>1.0734006130980939E-2</v>
      </c>
      <c r="W244" s="100">
        <f t="shared" si="93"/>
        <v>2.6779084944839687E-2</v>
      </c>
      <c r="X244" s="100">
        <f t="shared" si="94"/>
        <v>5.8877743557920401E-2</v>
      </c>
      <c r="Y244" s="100">
        <f t="shared" si="95"/>
        <v>9.0985743221898285E-2</v>
      </c>
      <c r="Z244" s="100">
        <f t="shared" si="96"/>
        <v>0.12304554844567164</v>
      </c>
      <c r="AA244" s="101">
        <v>4.0000000000000002E-4</v>
      </c>
      <c r="AB244" s="100">
        <f t="shared" si="111"/>
        <v>4.0000000000000002E-4</v>
      </c>
      <c r="AC244" s="100">
        <f t="shared" si="97"/>
        <v>1.4180109316151339E-2</v>
      </c>
      <c r="AD244" s="100">
        <f t="shared" si="98"/>
        <v>2.9422919666627457E-2</v>
      </c>
      <c r="AE244" s="100">
        <f t="shared" si="99"/>
        <v>5.9823201867106775E-2</v>
      </c>
      <c r="AF244" s="100">
        <f t="shared" si="100"/>
        <v>9.0293391584953531E-2</v>
      </c>
      <c r="AG244" s="100">
        <f t="shared" si="101"/>
        <v>0.12074559131489697</v>
      </c>
      <c r="AH244" s="100">
        <f t="shared" si="102"/>
        <v>7.8401378432197633E-2</v>
      </c>
      <c r="AI244" s="100">
        <f t="shared" si="112"/>
        <v>3.9069135793280627E-2</v>
      </c>
      <c r="AJ244" s="187"/>
    </row>
    <row r="245" spans="1:36" x14ac:dyDescent="0.3">
      <c r="A245" s="106">
        <v>44197</v>
      </c>
      <c r="B245" s="100">
        <v>8.8665777820501626E-2</v>
      </c>
      <c r="C245" s="100">
        <v>5.7103014516608347E-3</v>
      </c>
      <c r="D245" s="100">
        <v>-0.12051018620279084</v>
      </c>
      <c r="E245" s="100">
        <v>7.6543504899520545E-3</v>
      </c>
      <c r="F245" s="100">
        <v>-7.3290254451304562E-2</v>
      </c>
      <c r="G245" s="100">
        <v>2.2321414696194704E-2</v>
      </c>
      <c r="H245" s="100">
        <v>-6.6602307523998899E-2</v>
      </c>
      <c r="I245" s="100">
        <v>-0.1452932419015554</v>
      </c>
      <c r="J245" s="100">
        <v>-7.4422909589452718E-2</v>
      </c>
      <c r="K245" s="100">
        <v>-2.0606036574500622E-2</v>
      </c>
      <c r="L245" s="100">
        <v>-3.7637309178529386E-2</v>
      </c>
      <c r="M245" s="100">
        <f t="shared" si="103"/>
        <v>-2.7087292060691406E-2</v>
      </c>
      <c r="N245" s="100">
        <f t="shared" si="104"/>
        <v>-4.2947983370020364E-2</v>
      </c>
      <c r="O245" s="100">
        <f t="shared" si="105"/>
        <v>-5.4511325847517701E-2</v>
      </c>
      <c r="P245" s="100">
        <f t="shared" si="106"/>
        <v>-5.219028988074767E-2</v>
      </c>
      <c r="Q245" s="100">
        <f t="shared" si="107"/>
        <v>-4.0276642114520193E-2</v>
      </c>
      <c r="R245" s="100">
        <f t="shared" si="108"/>
        <v>-4.1336990550953114E-2</v>
      </c>
      <c r="S245" s="100">
        <f t="shared" si="109"/>
        <v>-0.13353878574777514</v>
      </c>
      <c r="T245" s="100">
        <f t="shared" si="110"/>
        <v>-0.14529326439661344</v>
      </c>
      <c r="U245" s="100">
        <f t="shared" ref="U245:U264" si="113">SUMPRODUCT($L$3:$U$3,$B245:$K245)</f>
        <v>-2.5548725108342534E-2</v>
      </c>
      <c r="V245" s="100">
        <f t="shared" ref="V245:V264" si="114">SUMPRODUCT($L$8:$U$8,$B245:$K245)</f>
        <v>1.4997918379796239E-2</v>
      </c>
      <c r="W245" s="100">
        <f t="shared" ref="W245:W264" si="115">SUMPRODUCT($L$14:$U$14,$B245:$K245)</f>
        <v>-2.8591420826022888E-2</v>
      </c>
      <c r="X245" s="100">
        <f t="shared" ref="X245:X264" si="116">SUMPRODUCT($L$20:$U$20,$B245:$K245)</f>
        <v>-0.11578198946448676</v>
      </c>
      <c r="Y245" s="100">
        <f t="shared" ref="Y245:Y264" si="117">SUMPRODUCT($L$25:$U$25,$B245:$K245)</f>
        <v>-0.2027967196623274</v>
      </c>
      <c r="Z245" s="100">
        <f t="shared" ref="Z245:Z264" si="118">SUMPRODUCT($L$30:$U$30,$B245:$K245)</f>
        <v>-0.29016062752260935</v>
      </c>
      <c r="AA245" s="101">
        <v>4.0000000000000002E-4</v>
      </c>
      <c r="AB245" s="100">
        <f t="shared" si="111"/>
        <v>4.0000000000000002E-4</v>
      </c>
      <c r="AC245" s="100">
        <f t="shared" ref="AC245:AC264" si="119">SUMPRODUCT($W$8:$AF$8,$B245:$K245)+($AG$8*$AA245)</f>
        <v>-2.9457260059752459E-2</v>
      </c>
      <c r="AD245" s="100">
        <f t="shared" ref="AD245:AD264" si="120">SUMPRODUCT($W$14:$AF$14,$B245:$K245)+($AG$14*$AA245)</f>
        <v>-6.2488966030553719E-2</v>
      </c>
      <c r="AE245" s="100">
        <f t="shared" ref="AE245:AE264" si="121">SUMPRODUCT($W$20:$AF$20,$B245:$K245)+($AG$20*$AA245)</f>
        <v>-0.128560697929229</v>
      </c>
      <c r="AF245" s="100">
        <f t="shared" ref="AF245:AF264" si="122">SUMPRODUCT($W$25:$AF$25,$B245:$K245)+($AG$25*$AA245)</f>
        <v>-0.19462099580202288</v>
      </c>
      <c r="AG245" s="100">
        <f t="shared" ref="AG245:AG264" si="123">SUMPRODUCT($W$30:$AF$30,$B245:$K245)+($AG$30*$AA245)</f>
        <v>-0.26063820492337214</v>
      </c>
      <c r="AH245" s="100">
        <f t="shared" ref="AH245:AH264" si="124">SUMPRODUCT($W$36:$AF$36,$B245:$K245)+($AG$36*$AA245)</f>
        <v>-0.16879813033937682</v>
      </c>
      <c r="AI245" s="100">
        <f t="shared" si="112"/>
        <v>-8.4557696045982955E-2</v>
      </c>
      <c r="AJ245" s="187"/>
    </row>
    <row r="246" spans="1:36" x14ac:dyDescent="0.3">
      <c r="A246" s="106">
        <v>44228</v>
      </c>
      <c r="B246" s="100">
        <v>3.1266173768088452E-4</v>
      </c>
      <c r="C246" s="100">
        <v>0.13988299500549015</v>
      </c>
      <c r="D246" s="100">
        <v>0.10267175600562062</v>
      </c>
      <c r="E246" s="100">
        <v>6.1260137548418449E-3</v>
      </c>
      <c r="F246" s="100">
        <v>0.15276447475623348</v>
      </c>
      <c r="G246" s="100">
        <v>2.7292574440587823E-2</v>
      </c>
      <c r="H246" s="100">
        <v>4.3778058943812349E-2</v>
      </c>
      <c r="I246" s="100">
        <v>0.23616795651812122</v>
      </c>
      <c r="J246" s="100">
        <v>0.15384622524279729</v>
      </c>
      <c r="K246" s="100">
        <v>5.358208897589424E-2</v>
      </c>
      <c r="L246" s="100">
        <v>9.1642480538107987E-2</v>
      </c>
      <c r="M246" s="100">
        <f t="shared" ref="M246:M264" si="125">SUMPRODUCT($A$3:$J$3,$B246:$K246)</f>
        <v>6.4011815367606431E-2</v>
      </c>
      <c r="N246" s="100">
        <f t="shared" si="104"/>
        <v>7.0997598978004867E-2</v>
      </c>
      <c r="O246" s="100">
        <f t="shared" si="105"/>
        <v>7.6536957559478883E-2</v>
      </c>
      <c r="P246" s="100">
        <f t="shared" si="106"/>
        <v>7.3956633545840242E-2</v>
      </c>
      <c r="Q246" s="100">
        <f t="shared" si="107"/>
        <v>6.6571024806014317E-2</v>
      </c>
      <c r="R246" s="100">
        <f t="shared" si="108"/>
        <v>8.5373524524552241E-2</v>
      </c>
      <c r="S246" s="100">
        <f t="shared" si="109"/>
        <v>0.21895530211856326</v>
      </c>
      <c r="T246" s="100">
        <f t="shared" si="110"/>
        <v>0.23616798786266374</v>
      </c>
      <c r="U246" s="100">
        <f t="shared" si="113"/>
        <v>5.2243661112939682E-2</v>
      </c>
      <c r="V246" s="100">
        <f t="shared" si="114"/>
        <v>3.5670440570213277E-2</v>
      </c>
      <c r="W246" s="100">
        <f t="shared" si="115"/>
        <v>5.3485720770080805E-2</v>
      </c>
      <c r="X246" s="100">
        <f t="shared" si="116"/>
        <v>8.9157417521808058E-2</v>
      </c>
      <c r="Y246" s="100">
        <f t="shared" si="117"/>
        <v>0.12468268858555423</v>
      </c>
      <c r="Z246" s="100">
        <f t="shared" si="118"/>
        <v>0.16042972183679147</v>
      </c>
      <c r="AA246" s="101">
        <v>4.0000000000000002E-4</v>
      </c>
      <c r="AB246" s="100">
        <f t="shared" si="111"/>
        <v>4.0000000000000002E-4</v>
      </c>
      <c r="AC246" s="100">
        <f t="shared" si="119"/>
        <v>1.9916444334922016E-2</v>
      </c>
      <c r="AD246" s="100">
        <f t="shared" si="120"/>
        <v>4.149873392835407E-2</v>
      </c>
      <c r="AE246" s="100">
        <f t="shared" si="121"/>
        <v>8.4583298571222806E-2</v>
      </c>
      <c r="AF246" s="100">
        <f t="shared" si="122"/>
        <v>0.12776733654415459</v>
      </c>
      <c r="AG246" s="100">
        <f t="shared" si="123"/>
        <v>0.17091518168151937</v>
      </c>
      <c r="AH246" s="100">
        <f t="shared" si="124"/>
        <v>0.11080098203554356</v>
      </c>
      <c r="AI246" s="100">
        <f t="shared" si="112"/>
        <v>5.4973153491692323E-2</v>
      </c>
      <c r="AJ246" s="187"/>
    </row>
    <row r="247" spans="1:36" x14ac:dyDescent="0.3">
      <c r="A247" s="106">
        <v>44256</v>
      </c>
      <c r="B247" s="100">
        <v>0.12281698638540611</v>
      </c>
      <c r="C247" s="100">
        <v>0.1473207563085141</v>
      </c>
      <c r="D247" s="100">
        <v>-7.8573920378668893E-2</v>
      </c>
      <c r="E247" s="100">
        <v>0.13784701988680192</v>
      </c>
      <c r="F247" s="100">
        <v>6.568647455043322E-3</v>
      </c>
      <c r="G247" s="100">
        <v>3.6131815410982863E-2</v>
      </c>
      <c r="H247" s="100">
        <v>7.9260161391258188E-2</v>
      </c>
      <c r="I247" s="100">
        <v>0.18311041871490064</v>
      </c>
      <c r="J247" s="100">
        <v>2.8518529482783779E-2</v>
      </c>
      <c r="K247" s="100">
        <v>8.2095318252404237E-2</v>
      </c>
      <c r="L247" s="100">
        <v>7.4509573290942613E-2</v>
      </c>
      <c r="M247" s="100">
        <f t="shared" si="125"/>
        <v>5.0170538122380197E-2</v>
      </c>
      <c r="N247" s="100">
        <f t="shared" si="104"/>
        <v>5.1542859616444489E-2</v>
      </c>
      <c r="O247" s="100">
        <f t="shared" si="105"/>
        <v>5.6672067655674979E-2</v>
      </c>
      <c r="P247" s="100">
        <f t="shared" si="106"/>
        <v>6.4403302901887574E-2</v>
      </c>
      <c r="Q247" s="100">
        <f t="shared" si="107"/>
        <v>7.4043608877111228E-2</v>
      </c>
      <c r="R247" s="100">
        <f t="shared" si="108"/>
        <v>9.1197155660277363E-2</v>
      </c>
      <c r="S247" s="100">
        <f t="shared" si="109"/>
        <v>0.17358757254270929</v>
      </c>
      <c r="T247" s="100">
        <f t="shared" si="110"/>
        <v>0.18311044089541773</v>
      </c>
      <c r="U247" s="100">
        <f t="shared" si="113"/>
        <v>3.8442728607562343E-2</v>
      </c>
      <c r="V247" s="100">
        <f t="shared" si="114"/>
        <v>4.4282116727858138E-2</v>
      </c>
      <c r="W247" s="100">
        <f t="shared" si="115"/>
        <v>3.7915831004693049E-2</v>
      </c>
      <c r="X247" s="100">
        <f t="shared" si="116"/>
        <v>2.51979019237389E-2</v>
      </c>
      <c r="Y247" s="100">
        <f t="shared" si="117"/>
        <v>1.2470149444041768E-2</v>
      </c>
      <c r="Z247" s="100">
        <f t="shared" si="118"/>
        <v>-2.1320553549548926E-4</v>
      </c>
      <c r="AA247" s="101">
        <v>4.0000000000000002E-4</v>
      </c>
      <c r="AB247" s="100">
        <f t="shared" si="111"/>
        <v>4.0000000000000002E-4</v>
      </c>
      <c r="AC247" s="100">
        <f t="shared" si="119"/>
        <v>3.3972851972783697E-3</v>
      </c>
      <c r="AD247" s="100">
        <f t="shared" si="120"/>
        <v>6.7681370779545148E-3</v>
      </c>
      <c r="AE247" s="100">
        <f t="shared" si="121"/>
        <v>1.348319668252076E-2</v>
      </c>
      <c r="AF247" s="100">
        <f t="shared" si="122"/>
        <v>2.0202969173751389E-2</v>
      </c>
      <c r="AG247" s="100">
        <f t="shared" si="123"/>
        <v>2.6932944940328593E-2</v>
      </c>
      <c r="AH247" s="100">
        <f t="shared" si="124"/>
        <v>1.7467663540311845E-2</v>
      </c>
      <c r="AI247" s="100">
        <f t="shared" si="112"/>
        <v>8.2030280585330614E-3</v>
      </c>
      <c r="AJ247" s="187"/>
    </row>
    <row r="248" spans="1:36" x14ac:dyDescent="0.3">
      <c r="A248" s="106">
        <v>44287</v>
      </c>
      <c r="B248" s="100">
        <v>-8.4285249339424093E-3</v>
      </c>
      <c r="C248" s="100">
        <v>-2.5786049526211715E-2</v>
      </c>
      <c r="D248" s="100">
        <v>-3.5123873550271766E-2</v>
      </c>
      <c r="E248" s="100">
        <v>4.7838108985438887E-2</v>
      </c>
      <c r="F248" s="100">
        <v>3.521859085142947E-2</v>
      </c>
      <c r="G248" s="100">
        <v>2.2222127014875988E-3</v>
      </c>
      <c r="H248" s="100">
        <v>4.544070346477553E-2</v>
      </c>
      <c r="I248" s="100">
        <v>-7.7443876376735804E-2</v>
      </c>
      <c r="J248" s="100">
        <v>-3.2409470900990876E-3</v>
      </c>
      <c r="K248" s="100">
        <v>0.10227074406977153</v>
      </c>
      <c r="L248" s="100">
        <v>8.2967088595642235E-3</v>
      </c>
      <c r="M248" s="100">
        <f t="shared" si="125"/>
        <v>1.3660538314255524E-2</v>
      </c>
      <c r="N248" s="100">
        <f t="shared" si="104"/>
        <v>2.612110511048818E-2</v>
      </c>
      <c r="O248" s="100">
        <f t="shared" si="105"/>
        <v>3.7573166369640858E-2</v>
      </c>
      <c r="P248" s="100">
        <f t="shared" si="106"/>
        <v>5.5863230006721623E-2</v>
      </c>
      <c r="Q248" s="100">
        <f t="shared" si="107"/>
        <v>7.6261105681568964E-2</v>
      </c>
      <c r="R248" s="100">
        <f t="shared" si="108"/>
        <v>7.2968855977805044E-2</v>
      </c>
      <c r="S248" s="100">
        <f t="shared" si="109"/>
        <v>-6.050189186021139E-2</v>
      </c>
      <c r="T248" s="100">
        <f t="shared" si="110"/>
        <v>-7.7443900171181093E-2</v>
      </c>
      <c r="U248" s="100">
        <f t="shared" si="113"/>
        <v>2.2346064105672213E-2</v>
      </c>
      <c r="V248" s="100">
        <f t="shared" si="114"/>
        <v>-3.2905914834141818E-3</v>
      </c>
      <c r="W248" s="100">
        <f t="shared" si="115"/>
        <v>2.4316808188777767E-2</v>
      </c>
      <c r="X248" s="100">
        <f t="shared" si="116"/>
        <v>7.9513538709941059E-2</v>
      </c>
      <c r="Y248" s="100">
        <f t="shared" si="117"/>
        <v>0.13479565142309799</v>
      </c>
      <c r="Z248" s="100">
        <f t="shared" si="118"/>
        <v>0.18993541517447898</v>
      </c>
      <c r="AA248" s="101">
        <v>4.0000000000000002E-4</v>
      </c>
      <c r="AB248" s="100">
        <f t="shared" si="111"/>
        <v>4.0000000000000002E-4</v>
      </c>
      <c r="AC248" s="100">
        <f t="shared" si="119"/>
        <v>2.0288649410527826E-2</v>
      </c>
      <c r="AD248" s="100">
        <f t="shared" si="120"/>
        <v>4.2276493926146033E-2</v>
      </c>
      <c r="AE248" s="100">
        <f t="shared" si="121"/>
        <v>8.644020337446795E-2</v>
      </c>
      <c r="AF248" s="100">
        <f t="shared" si="122"/>
        <v>0.13043297784783564</v>
      </c>
      <c r="AG248" s="100">
        <f t="shared" si="123"/>
        <v>0.17445349154257339</v>
      </c>
      <c r="AH248" s="100">
        <f t="shared" si="124"/>
        <v>0.1131330469124817</v>
      </c>
      <c r="AI248" s="100">
        <f t="shared" si="112"/>
        <v>5.6577489829514008E-2</v>
      </c>
      <c r="AJ248" s="187"/>
    </row>
    <row r="249" spans="1:36" x14ac:dyDescent="0.3">
      <c r="A249" s="106">
        <v>44317</v>
      </c>
      <c r="B249" s="100">
        <v>-4.4518186773386995E-2</v>
      </c>
      <c r="C249" s="100">
        <v>4.7228851178848445E-2</v>
      </c>
      <c r="D249" s="100">
        <v>0.1615729383520545</v>
      </c>
      <c r="E249" s="100">
        <v>0.13982220764442913</v>
      </c>
      <c r="F249" s="100">
        <v>6.7240359096603725E-2</v>
      </c>
      <c r="G249" s="100">
        <v>-5.628564026171852E-3</v>
      </c>
      <c r="H249" s="100">
        <v>9.0732890245483366E-2</v>
      </c>
      <c r="I249" s="100">
        <v>0.20125739146918589</v>
      </c>
      <c r="J249" s="100">
        <v>2.5144526029489769E-2</v>
      </c>
      <c r="K249" s="100">
        <v>4.7908518603926808E-2</v>
      </c>
      <c r="L249" s="100">
        <v>7.3076093182046289E-2</v>
      </c>
      <c r="M249" s="100">
        <f t="shared" si="125"/>
        <v>3.073136235300504E-2</v>
      </c>
      <c r="N249" s="100">
        <f t="shared" si="104"/>
        <v>4.6860263266374033E-2</v>
      </c>
      <c r="O249" s="100">
        <f t="shared" si="105"/>
        <v>5.9801108002345678E-2</v>
      </c>
      <c r="P249" s="100">
        <f t="shared" si="106"/>
        <v>6.3099910406279713E-2</v>
      </c>
      <c r="Q249" s="100">
        <f t="shared" si="107"/>
        <v>6.1794471536627316E-2</v>
      </c>
      <c r="R249" s="100">
        <f t="shared" si="108"/>
        <v>7.0446027733932562E-2</v>
      </c>
      <c r="S249" s="100">
        <f t="shared" si="109"/>
        <v>0.18680094736049815</v>
      </c>
      <c r="T249" s="100">
        <f t="shared" si="110"/>
        <v>0.20125741101440758</v>
      </c>
      <c r="U249" s="100">
        <f t="shared" si="113"/>
        <v>2.2645053830744222E-2</v>
      </c>
      <c r="V249" s="100">
        <f t="shared" si="114"/>
        <v>-1.9087412445518443E-2</v>
      </c>
      <c r="W249" s="100">
        <f t="shared" si="115"/>
        <v>2.5763909795509372E-2</v>
      </c>
      <c r="X249" s="100">
        <f t="shared" si="116"/>
        <v>0.11543101006244866</v>
      </c>
      <c r="Y249" s="100">
        <f t="shared" si="117"/>
        <v>0.20504165079096309</v>
      </c>
      <c r="Z249" s="100">
        <f t="shared" si="118"/>
        <v>0.29478713972874016</v>
      </c>
      <c r="AA249" s="101">
        <v>4.0000000000000002E-4</v>
      </c>
      <c r="AB249" s="100">
        <f t="shared" si="111"/>
        <v>4.0000000000000002E-4</v>
      </c>
      <c r="AC249" s="100">
        <f t="shared" si="119"/>
        <v>3.0300844230838262E-2</v>
      </c>
      <c r="AD249" s="100">
        <f t="shared" si="120"/>
        <v>6.3411516624218581E-2</v>
      </c>
      <c r="AE249" s="100">
        <f t="shared" si="121"/>
        <v>0.12966158318505341</v>
      </c>
      <c r="AF249" s="100">
        <f t="shared" si="122"/>
        <v>0.19576975925309084</v>
      </c>
      <c r="AG249" s="100">
        <f t="shared" si="123"/>
        <v>0.26186254989940155</v>
      </c>
      <c r="AH249" s="100">
        <f t="shared" si="124"/>
        <v>0.16999116479337792</v>
      </c>
      <c r="AI249" s="100">
        <f t="shared" si="112"/>
        <v>8.5196774310335704E-2</v>
      </c>
      <c r="AJ249" s="187"/>
    </row>
    <row r="250" spans="1:36" x14ac:dyDescent="0.3">
      <c r="A250" s="106">
        <v>44348</v>
      </c>
      <c r="B250" s="100">
        <v>7.3884608445171475E-3</v>
      </c>
      <c r="C250" s="100">
        <v>-1.1421786102762671E-2</v>
      </c>
      <c r="D250" s="100">
        <v>6.3251430846666554E-2</v>
      </c>
      <c r="E250" s="100">
        <v>5.5628852116498859E-2</v>
      </c>
      <c r="F250" s="100">
        <v>1.6688515277838701E-2</v>
      </c>
      <c r="G250" s="100">
        <v>5.2879886029451269E-2</v>
      </c>
      <c r="H250" s="100">
        <v>2.036383702062337E-2</v>
      </c>
      <c r="I250" s="100">
        <v>1.8206485083995933E-2</v>
      </c>
      <c r="J250" s="100">
        <v>0.10535840704884612</v>
      </c>
      <c r="K250" s="100">
        <v>1.4263765507839171E-2</v>
      </c>
      <c r="L250" s="100">
        <v>3.426078536735145E-2</v>
      </c>
      <c r="M250" s="100">
        <f t="shared" si="125"/>
        <v>5.4365477524584274E-2</v>
      </c>
      <c r="N250" s="100">
        <f t="shared" si="104"/>
        <v>5.1057797460556262E-2</v>
      </c>
      <c r="O250" s="100">
        <f t="shared" si="105"/>
        <v>4.5260661346875668E-2</v>
      </c>
      <c r="P250" s="100">
        <f t="shared" si="106"/>
        <v>3.4002191012312909E-2</v>
      </c>
      <c r="Q250" s="100">
        <f t="shared" si="107"/>
        <v>1.8651609625715881E-2</v>
      </c>
      <c r="R250" s="100">
        <f t="shared" si="108"/>
        <v>1.4968678673905337E-2</v>
      </c>
      <c r="S250" s="100">
        <f t="shared" si="109"/>
        <v>1.7834794495241276E-2</v>
      </c>
      <c r="T250" s="100">
        <f t="shared" si="110"/>
        <v>1.8206481493556217E-2</v>
      </c>
      <c r="U250" s="100">
        <f t="shared" si="113"/>
        <v>5.9633213146955744E-2</v>
      </c>
      <c r="V250" s="100">
        <f t="shared" si="114"/>
        <v>5.9098438575202174E-2</v>
      </c>
      <c r="W250" s="100">
        <f t="shared" si="115"/>
        <v>5.9698016094088743E-2</v>
      </c>
      <c r="X250" s="100">
        <f t="shared" si="116"/>
        <v>6.092189617951909E-2</v>
      </c>
      <c r="Y250" s="100">
        <f t="shared" si="117"/>
        <v>6.2165697468904921E-2</v>
      </c>
      <c r="Z250" s="100">
        <f t="shared" si="118"/>
        <v>6.3262617182044345E-2</v>
      </c>
      <c r="AA250" s="101">
        <v>4.0000000000000002E-4</v>
      </c>
      <c r="AB250" s="100">
        <f t="shared" si="111"/>
        <v>4.0000000000000002E-4</v>
      </c>
      <c r="AC250" s="100">
        <f t="shared" si="119"/>
        <v>1.1243512811312403E-2</v>
      </c>
      <c r="AD250" s="100">
        <f t="shared" si="120"/>
        <v>2.3188358973763895E-2</v>
      </c>
      <c r="AE250" s="100">
        <f t="shared" si="121"/>
        <v>4.7071709976928618E-2</v>
      </c>
      <c r="AF250" s="100">
        <f t="shared" si="122"/>
        <v>7.1034815371164198E-2</v>
      </c>
      <c r="AG250" s="100">
        <f t="shared" si="123"/>
        <v>9.4988373312730412E-2</v>
      </c>
      <c r="AH250" s="100">
        <f t="shared" si="124"/>
        <v>6.162480585270131E-2</v>
      </c>
      <c r="AI250" s="100">
        <f t="shared" si="112"/>
        <v>3.0112126574508256E-2</v>
      </c>
      <c r="AJ250" s="187"/>
    </row>
    <row r="251" spans="1:36" x14ac:dyDescent="0.3">
      <c r="A251" s="106">
        <v>44378</v>
      </c>
      <c r="B251" s="100">
        <v>-1.5267154715044608E-2</v>
      </c>
      <c r="C251" s="100">
        <v>-2.6558004041172097E-4</v>
      </c>
      <c r="D251" s="100">
        <v>-2.4848573938238017E-2</v>
      </c>
      <c r="E251" s="100">
        <v>-4.3584425635227768E-3</v>
      </c>
      <c r="F251" s="100">
        <v>6.6949384733271125E-2</v>
      </c>
      <c r="G251" s="100">
        <v>4.5309126959781149E-2</v>
      </c>
      <c r="H251" s="100">
        <v>2.6876031509032693E-2</v>
      </c>
      <c r="I251" s="100">
        <v>-2.1988630556083348E-2</v>
      </c>
      <c r="J251" s="100">
        <v>2.2616411965469652E-2</v>
      </c>
      <c r="K251" s="100">
        <v>1.9053492564570378E-2</v>
      </c>
      <c r="L251" s="100">
        <v>1.1407606591882455E-2</v>
      </c>
      <c r="M251" s="100">
        <f t="shared" si="125"/>
        <v>3.0555512608872078E-2</v>
      </c>
      <c r="N251" s="100">
        <f t="shared" si="104"/>
        <v>2.815088484415389E-2</v>
      </c>
      <c r="O251" s="100">
        <f t="shared" si="105"/>
        <v>2.4435425995365693E-2</v>
      </c>
      <c r="P251" s="100">
        <f t="shared" si="106"/>
        <v>2.4228792913998771E-2</v>
      </c>
      <c r="Q251" s="100">
        <f t="shared" si="107"/>
        <v>2.5086559926317614E-2</v>
      </c>
      <c r="R251" s="100">
        <f t="shared" si="108"/>
        <v>1.6475487719818927E-2</v>
      </c>
      <c r="S251" s="100">
        <f t="shared" si="109"/>
        <v>-1.8119529232574146E-2</v>
      </c>
      <c r="T251" s="100">
        <f t="shared" si="110"/>
        <v>-2.1988641212903681E-2</v>
      </c>
      <c r="U251" s="100">
        <f t="shared" si="113"/>
        <v>3.1166711655978528E-2</v>
      </c>
      <c r="V251" s="100">
        <f t="shared" si="114"/>
        <v>3.1939536740704086E-2</v>
      </c>
      <c r="W251" s="100">
        <f t="shared" si="115"/>
        <v>3.1106513726330071E-2</v>
      </c>
      <c r="X251" s="100">
        <f t="shared" si="116"/>
        <v>2.9440331722491934E-2</v>
      </c>
      <c r="Y251" s="100">
        <f t="shared" si="117"/>
        <v>2.7765392859248221E-2</v>
      </c>
      <c r="Z251" s="100">
        <f t="shared" si="118"/>
        <v>2.6118194814608996E-2</v>
      </c>
      <c r="AA251" s="101">
        <v>4.0000000000000002E-4</v>
      </c>
      <c r="AB251" s="100">
        <f t="shared" si="111"/>
        <v>4.0000000000000002E-4</v>
      </c>
      <c r="AC251" s="100">
        <f t="shared" si="119"/>
        <v>5.3574763854646219E-3</v>
      </c>
      <c r="AD251" s="100">
        <f t="shared" si="120"/>
        <v>1.0815857270068251E-2</v>
      </c>
      <c r="AE251" s="100">
        <f t="shared" si="121"/>
        <v>2.1757374764518996E-2</v>
      </c>
      <c r="AF251" s="100">
        <f t="shared" si="122"/>
        <v>3.2740127518035164E-2</v>
      </c>
      <c r="AG251" s="100">
        <f t="shared" si="123"/>
        <v>4.3750108311253699E-2</v>
      </c>
      <c r="AH251" s="100">
        <f t="shared" si="124"/>
        <v>2.8427485714941227E-2</v>
      </c>
      <c r="AI251" s="100">
        <f t="shared" si="112"/>
        <v>1.3835992014496524E-2</v>
      </c>
      <c r="AJ251" s="187"/>
    </row>
    <row r="252" spans="1:36" x14ac:dyDescent="0.3">
      <c r="A252" s="106">
        <v>44409</v>
      </c>
      <c r="B252" s="100">
        <v>7.0375404878190953E-2</v>
      </c>
      <c r="C252" s="100">
        <v>-5.1275286468595922E-2</v>
      </c>
      <c r="D252" s="100">
        <v>-1.8458018436567768E-2</v>
      </c>
      <c r="E252" s="100">
        <v>4.3249927265614892E-2</v>
      </c>
      <c r="F252" s="100">
        <v>0</v>
      </c>
      <c r="G252" s="100">
        <v>-3.0615882920517466E-3</v>
      </c>
      <c r="H252" s="100">
        <v>2.6949950166525717E-2</v>
      </c>
      <c r="I252" s="100">
        <v>4.5830635244719427E-2</v>
      </c>
      <c r="J252" s="100">
        <v>4.4609086875308943E-2</v>
      </c>
      <c r="K252" s="100">
        <v>-6.9891779503244988E-2</v>
      </c>
      <c r="L252" s="100">
        <v>8.832833172989954E-3</v>
      </c>
      <c r="M252" s="100">
        <f t="shared" si="125"/>
        <v>2.0405648455449565E-2</v>
      </c>
      <c r="N252" s="100">
        <f t="shared" si="104"/>
        <v>1.2378412778937271E-2</v>
      </c>
      <c r="O252" s="100">
        <f t="shared" si="105"/>
        <v>8.1436100726683235E-3</v>
      </c>
      <c r="P252" s="100">
        <f t="shared" si="106"/>
        <v>-8.3773747756774493E-3</v>
      </c>
      <c r="Q252" s="100">
        <f t="shared" si="107"/>
        <v>-3.4686732445213836E-2</v>
      </c>
      <c r="R252" s="100">
        <f t="shared" si="108"/>
        <v>-4.9284924753911871E-2</v>
      </c>
      <c r="S252" s="100">
        <f t="shared" si="109"/>
        <v>3.4921287760737482E-2</v>
      </c>
      <c r="T252" s="100">
        <f t="shared" si="110"/>
        <v>4.5830640085853767E-2</v>
      </c>
      <c r="U252" s="100">
        <f t="shared" si="113"/>
        <v>2.5413390676913738E-2</v>
      </c>
      <c r="V252" s="100">
        <f t="shared" si="114"/>
        <v>3.4242675408118289E-2</v>
      </c>
      <c r="W252" s="100">
        <f t="shared" si="115"/>
        <v>2.465666233018364E-2</v>
      </c>
      <c r="X252" s="100">
        <f t="shared" si="116"/>
        <v>5.5380863731108662E-3</v>
      </c>
      <c r="Y252" s="100">
        <f t="shared" si="117"/>
        <v>-1.3698026628096299E-2</v>
      </c>
      <c r="Z252" s="100">
        <f t="shared" si="118"/>
        <v>-3.2748374939536327E-2</v>
      </c>
      <c r="AA252" s="101">
        <v>4.0000000000000002E-4</v>
      </c>
      <c r="AB252" s="100">
        <f t="shared" si="111"/>
        <v>4.0000000000000002E-4</v>
      </c>
      <c r="AC252" s="100">
        <f t="shared" si="119"/>
        <v>-7.4567711185410956E-4</v>
      </c>
      <c r="AD252" s="100">
        <f t="shared" si="120"/>
        <v>-2.0072772118108137E-3</v>
      </c>
      <c r="AE252" s="100">
        <f t="shared" si="121"/>
        <v>-4.7293026883390068E-3</v>
      </c>
      <c r="AF252" s="100">
        <f t="shared" si="122"/>
        <v>-7.202774193880726E-3</v>
      </c>
      <c r="AG252" s="100">
        <f t="shared" si="123"/>
        <v>-9.7460331618778873E-3</v>
      </c>
      <c r="AH252" s="100">
        <f t="shared" si="124"/>
        <v>-6.1439654991943399E-3</v>
      </c>
      <c r="AI252" s="100">
        <f t="shared" si="112"/>
        <v>-3.4774624372186438E-3</v>
      </c>
      <c r="AJ252" s="188"/>
    </row>
    <row r="253" spans="1:36" x14ac:dyDescent="0.3">
      <c r="A253" s="106">
        <v>44440</v>
      </c>
      <c r="B253" s="100">
        <v>7.6682686562523431E-3</v>
      </c>
      <c r="C253" s="100">
        <v>7.420892079924063E-2</v>
      </c>
      <c r="D253" s="100">
        <v>-9.5357103617689856E-2</v>
      </c>
      <c r="E253" s="100">
        <v>-8.5599235140766158E-2</v>
      </c>
      <c r="F253" s="100">
        <v>-5.1857902290319263E-3</v>
      </c>
      <c r="G253" s="100">
        <v>-4.5579426971378852E-2</v>
      </c>
      <c r="H253" s="100">
        <v>-9.954575459111667E-2</v>
      </c>
      <c r="I253" s="100">
        <v>-2.4214442534749647E-2</v>
      </c>
      <c r="J253" s="100">
        <v>-4.5710955554154565E-3</v>
      </c>
      <c r="K253" s="100">
        <v>-1.0689156319793785E-2</v>
      </c>
      <c r="L253" s="100">
        <v>-2.8886481550444938E-2</v>
      </c>
      <c r="M253" s="100">
        <f t="shared" si="125"/>
        <v>-4.8738504787138683E-2</v>
      </c>
      <c r="N253" s="100">
        <f t="shared" si="104"/>
        <v>-5.1572718690769348E-2</v>
      </c>
      <c r="O253" s="100">
        <f t="shared" si="105"/>
        <v>-5.169090079985899E-2</v>
      </c>
      <c r="P253" s="100">
        <f t="shared" si="106"/>
        <v>-4.4315677521708959E-2</v>
      </c>
      <c r="Q253" s="100">
        <f t="shared" si="107"/>
        <v>-3.1583093068234522E-2</v>
      </c>
      <c r="R253" s="100">
        <f t="shared" si="108"/>
        <v>-1.2207804500902598E-2</v>
      </c>
      <c r="S253" s="100">
        <f t="shared" si="109"/>
        <v>-2.2939386158732658E-2</v>
      </c>
      <c r="T253" s="100">
        <f t="shared" si="110"/>
        <v>-2.4214438299135624E-2</v>
      </c>
      <c r="U253" s="100">
        <f t="shared" si="113"/>
        <v>-5.7038061284561646E-2</v>
      </c>
      <c r="V253" s="100">
        <f t="shared" si="114"/>
        <v>-4.0322977770563637E-2</v>
      </c>
      <c r="W253" s="100">
        <f t="shared" si="115"/>
        <v>-5.8269758125133832E-2</v>
      </c>
      <c r="X253" s="100">
        <f t="shared" si="116"/>
        <v>-9.4139692944797265E-2</v>
      </c>
      <c r="Y253" s="100">
        <f t="shared" si="117"/>
        <v>-0.12996841355052738</v>
      </c>
      <c r="Z253" s="100">
        <f t="shared" si="118"/>
        <v>-0.16592665405406815</v>
      </c>
      <c r="AA253" s="101">
        <v>4.0000000000000002E-4</v>
      </c>
      <c r="AB253" s="100">
        <f t="shared" si="111"/>
        <v>4.0000000000000002E-4</v>
      </c>
      <c r="AC253" s="100">
        <f t="shared" si="119"/>
        <v>-2.0123287452616326E-2</v>
      </c>
      <c r="AD253" s="100">
        <f t="shared" si="120"/>
        <v>-4.282411284510166E-2</v>
      </c>
      <c r="AE253" s="100">
        <f t="shared" si="121"/>
        <v>-8.8187990587751786E-2</v>
      </c>
      <c r="AF253" s="100">
        <f t="shared" si="122"/>
        <v>-0.13361469077663676</v>
      </c>
      <c r="AG253" s="100">
        <f t="shared" si="123"/>
        <v>-0.17905136851438236</v>
      </c>
      <c r="AH253" s="100">
        <f t="shared" si="124"/>
        <v>-0.11597687022877001</v>
      </c>
      <c r="AI253" s="100">
        <f t="shared" si="112"/>
        <v>-5.7507004314221677E-2</v>
      </c>
      <c r="AJ253" s="187" t="s">
        <v>56</v>
      </c>
    </row>
    <row r="254" spans="1:36" x14ac:dyDescent="0.3">
      <c r="A254" s="106">
        <v>44470</v>
      </c>
      <c r="B254" s="100">
        <v>-1.1555744024367272E-2</v>
      </c>
      <c r="C254" s="100">
        <v>0.11757038866397485</v>
      </c>
      <c r="D254" s="100">
        <v>4.2310550636220648E-2</v>
      </c>
      <c r="E254" s="100">
        <v>-1.7621130132986707E-2</v>
      </c>
      <c r="F254" s="100">
        <v>-3.9096448859565452E-2</v>
      </c>
      <c r="G254" s="100">
        <v>-4.5723976989389438E-2</v>
      </c>
      <c r="H254" s="100">
        <v>0.10676757681202668</v>
      </c>
      <c r="I254" s="100">
        <v>4.406243862779842E-2</v>
      </c>
      <c r="J254" s="100">
        <v>8.0966735623300007E-2</v>
      </c>
      <c r="K254" s="100">
        <v>9.2081939224714235E-2</v>
      </c>
      <c r="L254" s="100">
        <v>3.6976232958172602E-2</v>
      </c>
      <c r="M254" s="100">
        <f t="shared" si="125"/>
        <v>3.4877082220236923E-2</v>
      </c>
      <c r="N254" s="100">
        <f t="shared" si="104"/>
        <v>5.8913246633368492E-2</v>
      </c>
      <c r="O254" s="100">
        <f t="shared" si="105"/>
        <v>8.0785462098136529E-2</v>
      </c>
      <c r="P254" s="100">
        <f t="shared" si="106"/>
        <v>8.7907524125310291E-2</v>
      </c>
      <c r="Q254" s="100">
        <f t="shared" si="107"/>
        <v>8.1767169549570737E-2</v>
      </c>
      <c r="R254" s="100">
        <f t="shared" si="108"/>
        <v>7.6881159640496313E-2</v>
      </c>
      <c r="S254" s="100">
        <f t="shared" si="109"/>
        <v>4.8589334543172345E-2</v>
      </c>
      <c r="T254" s="100">
        <f t="shared" si="110"/>
        <v>4.4062453112044056E-2</v>
      </c>
      <c r="U254" s="100">
        <f t="shared" si="113"/>
        <v>2.6472270209894313E-2</v>
      </c>
      <c r="V254" s="100">
        <f t="shared" si="114"/>
        <v>-1.0458624796594145E-4</v>
      </c>
      <c r="W254" s="100">
        <f t="shared" si="115"/>
        <v>2.8393037015781858E-2</v>
      </c>
      <c r="X254" s="100">
        <f t="shared" si="116"/>
        <v>8.5412121677529512E-2</v>
      </c>
      <c r="Y254" s="100">
        <f t="shared" si="117"/>
        <v>0.14219492577981049</v>
      </c>
      <c r="Z254" s="100">
        <f t="shared" si="118"/>
        <v>0.19952824649271858</v>
      </c>
      <c r="AA254" s="101">
        <v>4.0000000000000002E-4</v>
      </c>
      <c r="AB254" s="100">
        <f t="shared" si="111"/>
        <v>4.0000000000000002E-4</v>
      </c>
      <c r="AC254" s="100">
        <f t="shared" si="119"/>
        <v>2.149544520702279E-2</v>
      </c>
      <c r="AD254" s="100">
        <f t="shared" si="120"/>
        <v>4.4903677212007713E-2</v>
      </c>
      <c r="AE254" s="100">
        <f t="shared" si="121"/>
        <v>9.1830863873817517E-2</v>
      </c>
      <c r="AF254" s="100">
        <f t="shared" si="122"/>
        <v>0.13861688085354901</v>
      </c>
      <c r="AG254" s="100">
        <f t="shared" si="123"/>
        <v>0.18535608042362045</v>
      </c>
      <c r="AH254" s="100">
        <f t="shared" si="124"/>
        <v>0.12009278376197785</v>
      </c>
      <c r="AI254" s="100">
        <f t="shared" si="112"/>
        <v>6.0043607679399986E-2</v>
      </c>
      <c r="AJ254" s="187"/>
    </row>
    <row r="255" spans="1:36" x14ac:dyDescent="0.3">
      <c r="A255" s="106">
        <v>44501</v>
      </c>
      <c r="B255" s="100">
        <v>7.1285864217910735E-3</v>
      </c>
      <c r="C255" s="100">
        <v>-0.19483273739062335</v>
      </c>
      <c r="D255" s="100">
        <v>-9.7952640688704212E-2</v>
      </c>
      <c r="E255" s="100">
        <v>-2.5224268855590593E-2</v>
      </c>
      <c r="F255" s="100">
        <v>-0.10741407978016645</v>
      </c>
      <c r="G255" s="100">
        <v>-7.7373506711177473E-2</v>
      </c>
      <c r="H255" s="100">
        <v>6.4564762625919153E-3</v>
      </c>
      <c r="I255" s="100">
        <v>-0.12231876078265524</v>
      </c>
      <c r="J255" s="100">
        <v>-1.0508621210690629E-2</v>
      </c>
      <c r="K255" s="100">
        <v>1.3880575166639434E-2</v>
      </c>
      <c r="L255" s="100">
        <v>-6.0815897756858563E-2</v>
      </c>
      <c r="M255" s="100">
        <f t="shared" si="125"/>
        <v>-3.1291003270060951E-2</v>
      </c>
      <c r="N255" s="100">
        <f t="shared" si="104"/>
        <v>-2.0670097852330191E-2</v>
      </c>
      <c r="O255" s="100">
        <f t="shared" si="105"/>
        <v>-8.3916297635229162E-3</v>
      </c>
      <c r="P255" s="100">
        <f t="shared" si="106"/>
        <v>-1.6824086111408339E-3</v>
      </c>
      <c r="Q255" s="100">
        <f t="shared" si="107"/>
        <v>-2.5230664312033135E-3</v>
      </c>
      <c r="R255" s="100">
        <f t="shared" si="108"/>
        <v>-1.2913172798106847E-2</v>
      </c>
      <c r="S255" s="100">
        <f t="shared" si="109"/>
        <v>-0.10947902485533016</v>
      </c>
      <c r="T255" s="100">
        <f t="shared" si="110"/>
        <v>-0.12231877198257259</v>
      </c>
      <c r="U255" s="100">
        <f t="shared" si="113"/>
        <v>-4.8131697663317628E-3</v>
      </c>
      <c r="V255" s="100">
        <f t="shared" si="114"/>
        <v>-3.0449007689339343E-2</v>
      </c>
      <c r="W255" s="100">
        <f t="shared" si="115"/>
        <v>-2.8625393713662631E-3</v>
      </c>
      <c r="X255" s="100">
        <f t="shared" si="116"/>
        <v>5.2355003252219444E-2</v>
      </c>
      <c r="Y255" s="100">
        <f t="shared" si="117"/>
        <v>0.10757450735751628</v>
      </c>
      <c r="Z255" s="100">
        <f t="shared" si="118"/>
        <v>0.16276140364221686</v>
      </c>
      <c r="AA255" s="101">
        <v>4.0000000000000002E-4</v>
      </c>
      <c r="AB255" s="100">
        <f t="shared" si="111"/>
        <v>4.0000000000000002E-4</v>
      </c>
      <c r="AC255" s="100">
        <f t="shared" si="119"/>
        <v>1.5495532192579315E-2</v>
      </c>
      <c r="AD255" s="100">
        <f t="shared" si="120"/>
        <v>3.2179017697026524E-2</v>
      </c>
      <c r="AE255" s="100">
        <f t="shared" si="121"/>
        <v>6.5628680246950122E-2</v>
      </c>
      <c r="AF255" s="100">
        <f t="shared" si="122"/>
        <v>9.9073543536334269E-2</v>
      </c>
      <c r="AG255" s="100">
        <f t="shared" si="123"/>
        <v>0.13246127318682141</v>
      </c>
      <c r="AH255" s="100">
        <f t="shared" si="124"/>
        <v>8.5945192911188656E-2</v>
      </c>
      <c r="AI255" s="100">
        <f t="shared" si="112"/>
        <v>4.3298063721280838E-2</v>
      </c>
      <c r="AJ255" s="187"/>
    </row>
    <row r="256" spans="1:36" x14ac:dyDescent="0.3">
      <c r="A256" s="106">
        <v>44531</v>
      </c>
      <c r="B256" s="100">
        <v>8.0690730083379431E-2</v>
      </c>
      <c r="C256" s="100">
        <v>-2.0932011391302525E-2</v>
      </c>
      <c r="D256" s="100">
        <v>-9.1958748931449293E-3</v>
      </c>
      <c r="E256" s="100">
        <v>8.3764672822159755E-2</v>
      </c>
      <c r="F256" s="100">
        <v>0.13816853087503059</v>
      </c>
      <c r="G256" s="100">
        <v>5.0009529668753043E-2</v>
      </c>
      <c r="H256" s="100">
        <v>4.893089586898914E-2</v>
      </c>
      <c r="I256" s="100">
        <v>0.10211358790302906</v>
      </c>
      <c r="J256" s="100">
        <v>5.7733546925972198E-2</v>
      </c>
      <c r="K256" s="100">
        <v>6.3416536022319697E-2</v>
      </c>
      <c r="L256" s="100">
        <v>5.9470014388518545E-2</v>
      </c>
      <c r="M256" s="100">
        <f t="shared" si="125"/>
        <v>5.2635855867100428E-2</v>
      </c>
      <c r="N256" s="100">
        <f t="shared" si="104"/>
        <v>5.1572166071825826E-2</v>
      </c>
      <c r="O256" s="100">
        <f t="shared" si="105"/>
        <v>5.3342230638604292E-2</v>
      </c>
      <c r="P256" s="100">
        <f t="shared" si="106"/>
        <v>5.9371979423736218E-2</v>
      </c>
      <c r="Q256" s="100">
        <f t="shared" si="107"/>
        <v>6.7648298467328422E-2</v>
      </c>
      <c r="R256" s="100">
        <f t="shared" si="108"/>
        <v>7.3651339618177061E-2</v>
      </c>
      <c r="S256" s="100">
        <f t="shared" si="109"/>
        <v>9.8465548076623582E-2</v>
      </c>
      <c r="T256" s="100">
        <f t="shared" si="110"/>
        <v>0.10211358613242631</v>
      </c>
      <c r="U256" s="100">
        <f t="shared" si="113"/>
        <v>6.2809341325369472E-2</v>
      </c>
      <c r="V256" s="100">
        <f t="shared" si="114"/>
        <v>4.9678462347898987E-2</v>
      </c>
      <c r="W256" s="100">
        <f t="shared" si="115"/>
        <v>6.3820744445128724E-2</v>
      </c>
      <c r="X256" s="100">
        <f t="shared" si="116"/>
        <v>9.2128094194193516E-2</v>
      </c>
      <c r="Y256" s="100">
        <f t="shared" si="117"/>
        <v>0.12048551191887961</v>
      </c>
      <c r="Z256" s="100">
        <f t="shared" si="118"/>
        <v>0.14869481957647518</v>
      </c>
      <c r="AA256" s="101">
        <v>4.0000000000000002E-4</v>
      </c>
      <c r="AB256" s="100">
        <f t="shared" si="111"/>
        <v>4.0000000000000002E-4</v>
      </c>
      <c r="AC256" s="100">
        <f t="shared" si="119"/>
        <v>1.9652968494147955E-2</v>
      </c>
      <c r="AD256" s="100">
        <f t="shared" si="120"/>
        <v>4.0914664899004971E-2</v>
      </c>
      <c r="AE256" s="100">
        <f t="shared" si="121"/>
        <v>8.3350373128994293E-2</v>
      </c>
      <c r="AF256" s="100">
        <f t="shared" si="122"/>
        <v>0.12594908267369087</v>
      </c>
      <c r="AG256" s="100">
        <f t="shared" si="123"/>
        <v>0.16854707568692828</v>
      </c>
      <c r="AH256" s="100">
        <f t="shared" si="124"/>
        <v>0.10934274316272394</v>
      </c>
      <c r="AI256" s="100">
        <f t="shared" si="112"/>
        <v>5.4059006265579454E-2</v>
      </c>
      <c r="AJ256" s="187"/>
    </row>
    <row r="257" spans="1:36" x14ac:dyDescent="0.3">
      <c r="A257" s="106">
        <v>44562</v>
      </c>
      <c r="B257" s="100">
        <v>-8.3835411405710006E-2</v>
      </c>
      <c r="C257" s="100">
        <v>3.4620580538069358E-2</v>
      </c>
      <c r="D257" s="100">
        <v>-4.324639403985539E-2</v>
      </c>
      <c r="E257" s="100">
        <v>-6.2787420687170026E-2</v>
      </c>
      <c r="F257" s="100">
        <v>-2.1359498212347528E-3</v>
      </c>
      <c r="G257" s="100">
        <v>1.2090151342661332E-2</v>
      </c>
      <c r="H257" s="100">
        <v>-9.6174629797811884E-2</v>
      </c>
      <c r="I257" s="100">
        <v>1.7020204572746941E-2</v>
      </c>
      <c r="J257" s="100">
        <v>-0.10905783529020477</v>
      </c>
      <c r="K257" s="100">
        <v>-6.052279955937487E-3</v>
      </c>
      <c r="L257" s="100">
        <v>-3.3955898454444661E-2</v>
      </c>
      <c r="M257" s="100">
        <f t="shared" si="125"/>
        <v>-5.5468629338629886E-2</v>
      </c>
      <c r="N257" s="100">
        <f t="shared" si="104"/>
        <v>-6.1468977678767064E-2</v>
      </c>
      <c r="O257" s="100">
        <f t="shared" si="105"/>
        <v>-7.0039182205495765E-2</v>
      </c>
      <c r="P257" s="100">
        <f t="shared" si="106"/>
        <v>-5.8919681510850579E-2</v>
      </c>
      <c r="Q257" s="100">
        <f t="shared" si="107"/>
        <v>-2.9988034080932136E-2</v>
      </c>
      <c r="R257" s="100">
        <f t="shared" si="108"/>
        <v>-2.595752004680262E-3</v>
      </c>
      <c r="S257" s="100">
        <f t="shared" si="109"/>
        <v>1.4845131419852121E-2</v>
      </c>
      <c r="T257" s="100">
        <f t="shared" si="110"/>
        <v>1.7020214469124911E-2</v>
      </c>
      <c r="U257" s="100">
        <f t="shared" si="113"/>
        <v>-6.622506980806446E-2</v>
      </c>
      <c r="V257" s="100">
        <f t="shared" si="114"/>
        <v>-5.4836216445949437E-2</v>
      </c>
      <c r="W257" s="100">
        <f t="shared" si="115"/>
        <v>-6.6984692288097905E-2</v>
      </c>
      <c r="X257" s="100">
        <f t="shared" si="116"/>
        <v>-9.1344031346571264E-2</v>
      </c>
      <c r="Y257" s="100">
        <f t="shared" si="117"/>
        <v>-0.11552018067586706</v>
      </c>
      <c r="Z257" s="100">
        <f t="shared" si="118"/>
        <v>-0.14003226321254469</v>
      </c>
      <c r="AA257" s="101">
        <v>4.0000000000000002E-4</v>
      </c>
      <c r="AB257" s="100">
        <f t="shared" si="111"/>
        <v>4.0000000000000002E-4</v>
      </c>
      <c r="AC257" s="100">
        <f t="shared" si="119"/>
        <v>-1.8404606510924796E-2</v>
      </c>
      <c r="AD257" s="100">
        <f t="shared" si="120"/>
        <v>-3.9223128909727262E-2</v>
      </c>
      <c r="AE257" s="100">
        <f t="shared" si="121"/>
        <v>-8.0738382558883603E-2</v>
      </c>
      <c r="AF257" s="100">
        <f t="shared" si="122"/>
        <v>-0.12243499068623558</v>
      </c>
      <c r="AG257" s="100">
        <f t="shared" si="123"/>
        <v>-0.16403720482748252</v>
      </c>
      <c r="AH257" s="100">
        <f t="shared" si="124"/>
        <v>-0.10611415035619338</v>
      </c>
      <c r="AI257" s="100">
        <f t="shared" si="112"/>
        <v>-5.2399471627061676E-2</v>
      </c>
      <c r="AJ257" s="187"/>
    </row>
    <row r="258" spans="1:36" x14ac:dyDescent="0.3">
      <c r="A258" s="106">
        <v>44593</v>
      </c>
      <c r="B258" s="100">
        <v>-9.4509549184708205E-2</v>
      </c>
      <c r="C258" s="100">
        <v>3.4319685785611813E-3</v>
      </c>
      <c r="D258" s="100">
        <v>-0.12466462321014007</v>
      </c>
      <c r="E258" s="100">
        <v>-0.14776373723607447</v>
      </c>
      <c r="F258" s="100">
        <v>2.4794817838741837E-2</v>
      </c>
      <c r="G258" s="100">
        <v>-1.7013563322160179E-2</v>
      </c>
      <c r="H258" s="100">
        <v>-5.7980624652449277E-2</v>
      </c>
      <c r="I258" s="100">
        <v>-3.535645202341562E-2</v>
      </c>
      <c r="J258" s="100">
        <v>-6.0544347130309296E-2</v>
      </c>
      <c r="K258" s="100">
        <v>-8.6769945368585774E-2</v>
      </c>
      <c r="L258" s="100">
        <v>-5.9637605571053992E-2</v>
      </c>
      <c r="M258" s="100">
        <f t="shared" si="125"/>
        <v>-4.5176411242658102E-2</v>
      </c>
      <c r="N258" s="100">
        <f t="shared" si="104"/>
        <v>-5.3341328217042738E-2</v>
      </c>
      <c r="O258" s="100">
        <f t="shared" si="105"/>
        <v>-6.2246414072282874E-2</v>
      </c>
      <c r="P258" s="100">
        <f t="shared" si="106"/>
        <v>-6.627203415671036E-2</v>
      </c>
      <c r="Q258" s="100">
        <f t="shared" si="107"/>
        <v>-6.7411453106198907E-2</v>
      </c>
      <c r="R258" s="100">
        <f t="shared" si="108"/>
        <v>-7.2374683992595057E-2</v>
      </c>
      <c r="S258" s="100">
        <f t="shared" si="109"/>
        <v>-4.0203285799480779E-2</v>
      </c>
      <c r="T258" s="100">
        <f t="shared" si="110"/>
        <v>-3.5356446797814092E-2</v>
      </c>
      <c r="U258" s="100">
        <f t="shared" si="113"/>
        <v>-5.7010852228327198E-2</v>
      </c>
      <c r="V258" s="100">
        <f t="shared" si="114"/>
        <v>-3.900098031827684E-2</v>
      </c>
      <c r="W258" s="100">
        <f t="shared" si="115"/>
        <v>-5.8410475109648571E-2</v>
      </c>
      <c r="X258" s="100">
        <f t="shared" si="116"/>
        <v>-9.7225787815904352E-2</v>
      </c>
      <c r="Y258" s="100">
        <f t="shared" si="117"/>
        <v>-0.1361433314174455</v>
      </c>
      <c r="Z258" s="100">
        <f t="shared" si="118"/>
        <v>-0.17480082243208928</v>
      </c>
      <c r="AA258" s="101">
        <v>4.0000000000000002E-4</v>
      </c>
      <c r="AB258" s="100">
        <f t="shared" si="111"/>
        <v>4.0000000000000002E-4</v>
      </c>
      <c r="AC258" s="100">
        <f t="shared" si="119"/>
        <v>-2.1005729372318246E-2</v>
      </c>
      <c r="AD258" s="100">
        <f t="shared" si="120"/>
        <v>-4.4682457231019504E-2</v>
      </c>
      <c r="AE258" s="100">
        <f t="shared" si="121"/>
        <v>-9.2028725977775769E-2</v>
      </c>
      <c r="AF258" s="100">
        <f t="shared" si="122"/>
        <v>-0.13935082066470261</v>
      </c>
      <c r="AG258" s="100">
        <f t="shared" si="123"/>
        <v>-0.18665381222577621</v>
      </c>
      <c r="AH258" s="100">
        <f t="shared" si="124"/>
        <v>-0.12084638406213687</v>
      </c>
      <c r="AI258" s="100">
        <f t="shared" si="112"/>
        <v>-5.9945603025462701E-2</v>
      </c>
      <c r="AJ258" s="187"/>
    </row>
    <row r="259" spans="1:36" x14ac:dyDescent="0.3">
      <c r="A259" s="106">
        <v>44621</v>
      </c>
      <c r="B259" s="100">
        <v>2.0313651681738105E-2</v>
      </c>
      <c r="C259" s="100">
        <v>-9.0637030972523153E-2</v>
      </c>
      <c r="D259" s="100">
        <v>-7.0740763585019223E-4</v>
      </c>
      <c r="E259" s="100">
        <v>-3.5651076072455753E-2</v>
      </c>
      <c r="F259" s="100">
        <v>-3.95125727279627E-2</v>
      </c>
      <c r="G259" s="100">
        <v>-7.8806893136523087E-2</v>
      </c>
      <c r="H259" s="100">
        <v>2.4929582412615631E-2</v>
      </c>
      <c r="I259" s="100">
        <v>-9.5907162492023565E-2</v>
      </c>
      <c r="J259" s="100">
        <v>6.1128138812558117E-2</v>
      </c>
      <c r="K259" s="100">
        <v>-1.591151725429546E-2</v>
      </c>
      <c r="L259" s="100">
        <v>-2.5076228738472209E-2</v>
      </c>
      <c r="M259" s="100">
        <f t="shared" si="125"/>
        <v>-7.0432317256864229E-3</v>
      </c>
      <c r="N259" s="100">
        <f t="shared" si="104"/>
        <v>3.5089551116179772E-3</v>
      </c>
      <c r="O259" s="100">
        <f t="shared" si="105"/>
        <v>1.6260218749389953E-2</v>
      </c>
      <c r="P259" s="100">
        <f t="shared" si="106"/>
        <v>1.2351950021811865E-2</v>
      </c>
      <c r="Q259" s="100">
        <f t="shared" si="107"/>
        <v>-7.3817525004867572E-3</v>
      </c>
      <c r="R259" s="100">
        <f t="shared" si="108"/>
        <v>-2.854807095375932E-2</v>
      </c>
      <c r="S259" s="100">
        <f t="shared" si="109"/>
        <v>-8.8365846227890385E-2</v>
      </c>
      <c r="T259" s="100">
        <f t="shared" si="110"/>
        <v>-9.5907174157091213E-2</v>
      </c>
      <c r="U259" s="100">
        <f t="shared" si="113"/>
        <v>7.2968137716337995E-3</v>
      </c>
      <c r="V259" s="100">
        <f t="shared" si="114"/>
        <v>-1.1135334175783912E-2</v>
      </c>
      <c r="W259" s="100">
        <f t="shared" si="115"/>
        <v>8.6381351656459136E-3</v>
      </c>
      <c r="X259" s="100">
        <f t="shared" si="116"/>
        <v>4.8246954898828534E-2</v>
      </c>
      <c r="Y259" s="100">
        <f t="shared" si="117"/>
        <v>8.7699981214687681E-2</v>
      </c>
      <c r="Z259" s="100">
        <f t="shared" si="118"/>
        <v>0.12743106732598158</v>
      </c>
      <c r="AA259" s="101">
        <v>4.0000000000000002E-4</v>
      </c>
      <c r="AB259" s="100">
        <f t="shared" si="111"/>
        <v>4.0000000000000002E-4</v>
      </c>
      <c r="AC259" s="100">
        <f t="shared" si="119"/>
        <v>1.3092468948299242E-2</v>
      </c>
      <c r="AD259" s="100">
        <f t="shared" si="120"/>
        <v>2.7143167709888744E-2</v>
      </c>
      <c r="AE259" s="100">
        <f t="shared" si="121"/>
        <v>5.5212613445085469E-2</v>
      </c>
      <c r="AF259" s="100">
        <f t="shared" si="122"/>
        <v>8.3353590623823332E-2</v>
      </c>
      <c r="AG259" s="100">
        <f t="shared" si="123"/>
        <v>0.11139047848515765</v>
      </c>
      <c r="AH259" s="100">
        <f t="shared" si="124"/>
        <v>7.2302203905666801E-2</v>
      </c>
      <c r="AI259" s="100">
        <f t="shared" si="112"/>
        <v>3.6266605852730505E-2</v>
      </c>
      <c r="AJ259" s="187"/>
    </row>
    <row r="260" spans="1:36" x14ac:dyDescent="0.3">
      <c r="A260" s="106">
        <v>44652</v>
      </c>
      <c r="B260" s="100">
        <v>-6.2708934817477774E-2</v>
      </c>
      <c r="C260" s="100">
        <v>5.1559273646499627E-2</v>
      </c>
      <c r="D260" s="100">
        <v>-8.5795156158189556E-2</v>
      </c>
      <c r="E260" s="100">
        <v>-6.0390345002668606E-2</v>
      </c>
      <c r="F260" s="100">
        <v>-4.3675237641386845E-2</v>
      </c>
      <c r="G260" s="100">
        <v>0.15210880558347059</v>
      </c>
      <c r="H260" s="100">
        <v>-4.1088372750254218E-2</v>
      </c>
      <c r="I260" s="100">
        <v>-0.12283778186655483</v>
      </c>
      <c r="J260" s="100">
        <v>-1.503308270084631E-2</v>
      </c>
      <c r="K260" s="100">
        <v>-4.6042580648099476E-2</v>
      </c>
      <c r="L260" s="100">
        <v>-2.7390341235550744E-2</v>
      </c>
      <c r="M260" s="100">
        <f t="shared" si="125"/>
        <v>3.930932589403565E-2</v>
      </c>
      <c r="N260" s="100">
        <f t="shared" si="104"/>
        <v>1.1975054302820226E-2</v>
      </c>
      <c r="O260" s="100">
        <f t="shared" si="105"/>
        <v>-2.155693355721322E-2</v>
      </c>
      <c r="P260" s="100">
        <f t="shared" si="106"/>
        <v>-3.9263608357546165E-2</v>
      </c>
      <c r="Q260" s="100">
        <f t="shared" si="107"/>
        <v>-4.4898259324763504E-2</v>
      </c>
      <c r="R260" s="100">
        <f t="shared" si="108"/>
        <v>-5.6544943364235947E-2</v>
      </c>
      <c r="S260" s="100">
        <f t="shared" si="109"/>
        <v>-0.11559817949522455</v>
      </c>
      <c r="T260" s="100">
        <f t="shared" si="110"/>
        <v>-0.12283779602755299</v>
      </c>
      <c r="U260" s="100">
        <f t="shared" si="113"/>
        <v>2.7234323186209285E-2</v>
      </c>
      <c r="V260" s="100">
        <f t="shared" si="114"/>
        <v>8.6238614630702537E-2</v>
      </c>
      <c r="W260" s="100">
        <f t="shared" si="115"/>
        <v>2.2809031698211388E-2</v>
      </c>
      <c r="X260" s="100">
        <f t="shared" si="116"/>
        <v>-0.10408528196728253</v>
      </c>
      <c r="Y260" s="100">
        <f t="shared" si="117"/>
        <v>-0.23086760241240073</v>
      </c>
      <c r="Z260" s="100">
        <f t="shared" si="118"/>
        <v>-0.35786705983747619</v>
      </c>
      <c r="AA260" s="101">
        <v>4.0000000000000002E-4</v>
      </c>
      <c r="AB260" s="100">
        <f t="shared" si="111"/>
        <v>4.0000000000000002E-4</v>
      </c>
      <c r="AC260" s="100">
        <f t="shared" si="119"/>
        <v>-3.1632902652986725E-2</v>
      </c>
      <c r="AD260" s="100">
        <f t="shared" si="120"/>
        <v>-6.7132444963493576E-2</v>
      </c>
      <c r="AE260" s="100">
        <f t="shared" si="121"/>
        <v>-0.13804815467488366</v>
      </c>
      <c r="AF260" s="100">
        <f t="shared" si="122"/>
        <v>-0.20891809126959729</v>
      </c>
      <c r="AG260" s="100">
        <f t="shared" si="123"/>
        <v>-0.27965013207219719</v>
      </c>
      <c r="AH260" s="100">
        <f t="shared" si="124"/>
        <v>-0.18127733050006273</v>
      </c>
      <c r="AI260" s="100">
        <f t="shared" si="112"/>
        <v>-9.1604482111439456E-2</v>
      </c>
      <c r="AJ260" s="187"/>
    </row>
    <row r="261" spans="1:36" x14ac:dyDescent="0.3">
      <c r="A261" s="106">
        <v>44682</v>
      </c>
      <c r="B261" s="100">
        <v>3.9565317028063512E-2</v>
      </c>
      <c r="C261" s="100">
        <v>-1.3412802364341447E-2</v>
      </c>
      <c r="D261" s="100">
        <v>-4.7800938949184163E-2</v>
      </c>
      <c r="E261" s="100">
        <v>-5.9017539736410156E-2</v>
      </c>
      <c r="F261" s="100">
        <v>4.5476960327705061E-2</v>
      </c>
      <c r="G261" s="100">
        <v>-5.0485847618091856E-2</v>
      </c>
      <c r="H261" s="100">
        <v>-4.4768849476966695E-2</v>
      </c>
      <c r="I261" s="100">
        <v>0.15897475566002453</v>
      </c>
      <c r="J261" s="100">
        <v>-8.3943846850523515E-2</v>
      </c>
      <c r="K261" s="100">
        <v>-2.4908931075916189E-2</v>
      </c>
      <c r="L261" s="100">
        <v>-8.032172305564092E-3</v>
      </c>
      <c r="M261" s="100">
        <f t="shared" si="125"/>
        <v>-5.3023816101200612E-2</v>
      </c>
      <c r="N261" s="100">
        <f t="shared" si="104"/>
        <v>-5.432402080579081E-2</v>
      </c>
      <c r="O261" s="100">
        <f t="shared" si="105"/>
        <v>-5.0342314387135559E-2</v>
      </c>
      <c r="P261" s="100">
        <f t="shared" si="106"/>
        <v>-3.9813252076155312E-2</v>
      </c>
      <c r="Q261" s="100">
        <f t="shared" si="107"/>
        <v>-2.1716668511326774E-2</v>
      </c>
      <c r="R261" s="100">
        <f t="shared" si="108"/>
        <v>5.1884511153825578E-3</v>
      </c>
      <c r="S261" s="100">
        <f t="shared" si="109"/>
        <v>0.14163975540333837</v>
      </c>
      <c r="T261" s="100">
        <f t="shared" si="110"/>
        <v>0.15897478880903368</v>
      </c>
      <c r="U261" s="100">
        <f t="shared" si="113"/>
        <v>-5.3407080845091895E-2</v>
      </c>
      <c r="V261" s="100">
        <f t="shared" si="114"/>
        <v>-5.6795352740770744E-2</v>
      </c>
      <c r="W261" s="100">
        <f t="shared" si="115"/>
        <v>-5.3135722309232081E-2</v>
      </c>
      <c r="X261" s="100">
        <f t="shared" si="116"/>
        <v>-4.5813963597627391E-2</v>
      </c>
      <c r="Y261" s="100">
        <f t="shared" si="117"/>
        <v>-3.8495683867190253E-2</v>
      </c>
      <c r="Z261" s="100">
        <f t="shared" si="118"/>
        <v>-3.1126728537019255E-2</v>
      </c>
      <c r="AA261" s="101">
        <v>4.0000000000000002E-4</v>
      </c>
      <c r="AB261" s="100">
        <f t="shared" si="111"/>
        <v>4.0000000000000002E-4</v>
      </c>
      <c r="AC261" s="100">
        <f t="shared" si="119"/>
        <v>-6.9824054792194763E-3</v>
      </c>
      <c r="AD261" s="100">
        <f t="shared" si="120"/>
        <v>-1.511786236156811E-2</v>
      </c>
      <c r="AE261" s="100">
        <f t="shared" si="121"/>
        <v>-3.1552821076179273E-2</v>
      </c>
      <c r="AF261" s="100">
        <f t="shared" si="122"/>
        <v>-4.7873435387249544E-2</v>
      </c>
      <c r="AG261" s="100">
        <f t="shared" si="123"/>
        <v>-6.4205925831363239E-2</v>
      </c>
      <c r="AH261" s="100">
        <f t="shared" si="124"/>
        <v>-4.1340820987228022E-2</v>
      </c>
      <c r="AI261" s="100">
        <f t="shared" si="112"/>
        <v>-2.0007457850865575E-2</v>
      </c>
      <c r="AJ261" s="187"/>
    </row>
    <row r="262" spans="1:36" x14ac:dyDescent="0.3">
      <c r="A262" s="106">
        <v>44713</v>
      </c>
      <c r="B262" s="100">
        <v>-0.20704022856843801</v>
      </c>
      <c r="C262" s="100">
        <v>-9.8700047038324606E-2</v>
      </c>
      <c r="D262" s="100">
        <v>-6.8073484406968143E-2</v>
      </c>
      <c r="E262" s="100">
        <v>-2.8026239047550673E-2</v>
      </c>
      <c r="F262" s="100">
        <v>-0.15011952702812589</v>
      </c>
      <c r="G262" s="100">
        <v>8.1342963647293536E-3</v>
      </c>
      <c r="H262" s="100">
        <v>2.2827576545216615E-3</v>
      </c>
      <c r="I262" s="100">
        <v>-0.15372470216736039</v>
      </c>
      <c r="J262" s="100">
        <v>-3.1734991995077205E-2</v>
      </c>
      <c r="K262" s="100">
        <v>-2.5954453597700194E-2</v>
      </c>
      <c r="L262" s="100">
        <v>-7.5295661983029422E-2</v>
      </c>
      <c r="M262" s="100">
        <f t="shared" si="125"/>
        <v>-1.433045883987815E-2</v>
      </c>
      <c r="N262" s="100">
        <f t="shared" si="104"/>
        <v>-1.0037507890179194E-2</v>
      </c>
      <c r="O262" s="100">
        <f t="shared" si="105"/>
        <v>-1.6212576315247477E-2</v>
      </c>
      <c r="P262" s="100">
        <f t="shared" si="106"/>
        <v>-2.3574358457216726E-2</v>
      </c>
      <c r="Q262" s="100">
        <f t="shared" si="107"/>
        <v>-3.3385093093659168E-2</v>
      </c>
      <c r="R262" s="100">
        <f t="shared" si="108"/>
        <v>-5.176536194901641E-2</v>
      </c>
      <c r="S262" s="100">
        <f t="shared" si="109"/>
        <v>-0.14167959262642163</v>
      </c>
      <c r="T262" s="100">
        <f t="shared" si="110"/>
        <v>-0.15372471509772426</v>
      </c>
      <c r="U262" s="100">
        <f t="shared" si="113"/>
        <v>-1.5226148974725965E-2</v>
      </c>
      <c r="V262" s="100">
        <f t="shared" si="114"/>
        <v>-2.47398389714839E-2</v>
      </c>
      <c r="W262" s="100">
        <f t="shared" si="115"/>
        <v>-1.4504307997456188E-2</v>
      </c>
      <c r="X262" s="100">
        <f t="shared" si="116"/>
        <v>5.9357479356042173E-3</v>
      </c>
      <c r="Y262" s="100">
        <f t="shared" si="117"/>
        <v>2.6393346868033778E-2</v>
      </c>
      <c r="Z262" s="100">
        <f t="shared" si="118"/>
        <v>4.6824587425864289E-2</v>
      </c>
      <c r="AA262" s="101">
        <v>4.0000000000000002E-4</v>
      </c>
      <c r="AB262" s="100">
        <f t="shared" si="111"/>
        <v>4.0000000000000002E-4</v>
      </c>
      <c r="AC262" s="100">
        <f t="shared" si="119"/>
        <v>3.5593060597205804E-3</v>
      </c>
      <c r="AD262" s="100">
        <f t="shared" si="120"/>
        <v>7.017836940398421E-3</v>
      </c>
      <c r="AE262" s="100">
        <f t="shared" si="121"/>
        <v>1.4288804938574736E-2</v>
      </c>
      <c r="AF262" s="100">
        <f t="shared" si="122"/>
        <v>2.1262076124670768E-2</v>
      </c>
      <c r="AG262" s="100">
        <f t="shared" si="123"/>
        <v>2.829159967766285E-2</v>
      </c>
      <c r="AH262" s="100">
        <f t="shared" si="124"/>
        <v>1.8380092990765057E-2</v>
      </c>
      <c r="AI262" s="100">
        <f t="shared" si="112"/>
        <v>9.4800792959230194E-3</v>
      </c>
      <c r="AJ262" s="187"/>
    </row>
    <row r="263" spans="1:36" x14ac:dyDescent="0.3">
      <c r="A263" s="106">
        <v>44743</v>
      </c>
      <c r="B263" s="100">
        <v>0.11793187219824383</v>
      </c>
      <c r="C263" s="100">
        <v>3.6218760662463587E-2</v>
      </c>
      <c r="D263" s="100">
        <v>-5.6885045534636313E-3</v>
      </c>
      <c r="E263" s="100">
        <v>8.8416335287278491E-2</v>
      </c>
      <c r="F263" s="100">
        <v>0.13445105898705445</v>
      </c>
      <c r="G263" s="100">
        <v>1.0326755926652432E-2</v>
      </c>
      <c r="H263" s="100">
        <v>0.11782574981448231</v>
      </c>
      <c r="I263" s="100">
        <v>0.18063093622795123</v>
      </c>
      <c r="J263" s="100">
        <v>6.6829974814414647E-2</v>
      </c>
      <c r="K263" s="100">
        <v>0.16039193067783533</v>
      </c>
      <c r="L263" s="100">
        <v>9.0733487004291263E-2</v>
      </c>
      <c r="M263" s="100">
        <f t="shared" si="125"/>
        <v>6.2350142244479032E-2</v>
      </c>
      <c r="N263" s="100">
        <f t="shared" si="104"/>
        <v>7.928018700683534E-2</v>
      </c>
      <c r="O263" s="100">
        <f t="shared" si="105"/>
        <v>0.10030960674548361</v>
      </c>
      <c r="P263" s="100">
        <f t="shared" si="106"/>
        <v>0.12303389264539484</v>
      </c>
      <c r="Q263" s="100">
        <f t="shared" si="107"/>
        <v>0.14522522012444264</v>
      </c>
      <c r="R263" s="100">
        <f t="shared" si="108"/>
        <v>0.16151209789901466</v>
      </c>
      <c r="S263" s="100">
        <f t="shared" si="109"/>
        <v>0.178722983985486</v>
      </c>
      <c r="T263" s="100">
        <f t="shared" si="110"/>
        <v>0.18063095006739913</v>
      </c>
      <c r="U263" s="100">
        <f t="shared" si="113"/>
        <v>7.2630260989050829E-2</v>
      </c>
      <c r="V263" s="100">
        <f t="shared" si="114"/>
        <v>3.3989026993120341E-2</v>
      </c>
      <c r="W263" s="100">
        <f t="shared" si="115"/>
        <v>7.5545363450022635E-2</v>
      </c>
      <c r="X263" s="100">
        <f t="shared" si="116"/>
        <v>0.15868609390815727</v>
      </c>
      <c r="Y263" s="100">
        <f t="shared" si="117"/>
        <v>0.24179656169557245</v>
      </c>
      <c r="Z263" s="100">
        <f t="shared" si="118"/>
        <v>0.32499604601925053</v>
      </c>
      <c r="AA263" s="101">
        <v>4.0000000000000002E-4</v>
      </c>
      <c r="AB263" s="100">
        <f t="shared" si="111"/>
        <v>4.0000000000000002E-4</v>
      </c>
      <c r="AC263" s="100">
        <f t="shared" si="119"/>
        <v>3.726464961611374E-2</v>
      </c>
      <c r="AD263" s="100">
        <f t="shared" si="120"/>
        <v>7.8062999219415161E-2</v>
      </c>
      <c r="AE263" s="100">
        <f t="shared" si="121"/>
        <v>0.15961725055637133</v>
      </c>
      <c r="AF263" s="100">
        <f t="shared" si="122"/>
        <v>0.24125165811814744</v>
      </c>
      <c r="AG263" s="100">
        <f t="shared" si="123"/>
        <v>0.3228674970289202</v>
      </c>
      <c r="AH263" s="100">
        <f t="shared" si="124"/>
        <v>0.20928466706670312</v>
      </c>
      <c r="AI263" s="100">
        <f t="shared" si="112"/>
        <v>0.10419950402402697</v>
      </c>
      <c r="AJ263" s="187"/>
    </row>
    <row r="264" spans="1:36" x14ac:dyDescent="0.3">
      <c r="A264" s="106">
        <v>44774</v>
      </c>
      <c r="B264" s="100">
        <v>-6.873041211783304E-2</v>
      </c>
      <c r="C264" s="100">
        <v>-1.9224082152672513E-2</v>
      </c>
      <c r="D264" s="100">
        <v>-0.11632898480937452</v>
      </c>
      <c r="E264" s="100">
        <v>-6.439593499249685E-2</v>
      </c>
      <c r="F264" s="100">
        <v>-6.664758009098723E-2</v>
      </c>
      <c r="G264" s="100">
        <v>-2.4159133540993555E-2</v>
      </c>
      <c r="H264" s="100">
        <v>-6.7508844322050912E-2</v>
      </c>
      <c r="I264" s="100">
        <v>-4.0798735813819952E-2</v>
      </c>
      <c r="J264" s="100">
        <v>-2.0990469419294226E-2</v>
      </c>
      <c r="K264" s="100">
        <v>-4.0740740740740744E-2</v>
      </c>
      <c r="L264" s="100">
        <v>-5.2952491800026355E-2</v>
      </c>
      <c r="M264" s="100">
        <f t="shared" si="125"/>
        <v>-3.9045057161463573E-2</v>
      </c>
      <c r="N264" s="100">
        <f t="shared" si="104"/>
        <v>-4.2953174732170786E-2</v>
      </c>
      <c r="O264" s="100">
        <f t="shared" si="105"/>
        <v>-4.843386402753385E-2</v>
      </c>
      <c r="P264" s="100">
        <f t="shared" si="106"/>
        <v>-5.0040862529374897E-2</v>
      </c>
      <c r="Q264" s="100">
        <f t="shared" si="107"/>
        <v>-4.9147737875727203E-2</v>
      </c>
      <c r="R264" s="100">
        <f t="shared" si="108"/>
        <v>-4.2434863593124185E-2</v>
      </c>
      <c r="S264" s="100">
        <f t="shared" si="109"/>
        <v>-4.079326357330134E-2</v>
      </c>
      <c r="T264" s="100">
        <f t="shared" si="110"/>
        <v>-4.0798730869215621E-2</v>
      </c>
      <c r="U264" s="100">
        <f t="shared" si="113"/>
        <v>-4.3127036349126811E-2</v>
      </c>
      <c r="V264" s="100">
        <f t="shared" si="114"/>
        <v>-3.3164368672791378E-2</v>
      </c>
      <c r="W264" s="100">
        <f t="shared" si="115"/>
        <v>-4.386955901832483E-2</v>
      </c>
      <c r="X264" s="100">
        <f t="shared" si="116"/>
        <v>-6.5265612746416041E-2</v>
      </c>
      <c r="Y264" s="100">
        <f t="shared" si="117"/>
        <v>-8.6636973792072136E-2</v>
      </c>
      <c r="Z264" s="100">
        <f t="shared" si="118"/>
        <v>-0.10809773974782411</v>
      </c>
      <c r="AA264" s="101">
        <v>4.0000000000000002E-4</v>
      </c>
      <c r="AB264" s="100">
        <f t="shared" si="111"/>
        <v>4.0000000000000002E-4</v>
      </c>
      <c r="AC264" s="100">
        <f t="shared" si="119"/>
        <v>-1.3481644400243133E-2</v>
      </c>
      <c r="AD264" s="100">
        <f t="shared" si="120"/>
        <v>-2.8854944107788907E-2</v>
      </c>
      <c r="AE264" s="100">
        <f t="shared" si="121"/>
        <v>-5.9486558515969824E-2</v>
      </c>
      <c r="AF264" s="100">
        <f t="shared" si="122"/>
        <v>-9.0205266699988018E-2</v>
      </c>
      <c r="AG264" s="100">
        <f t="shared" si="123"/>
        <v>-0.12091447200579031</v>
      </c>
      <c r="AH264" s="100">
        <f t="shared" si="124"/>
        <v>-7.8297476821782563E-2</v>
      </c>
      <c r="AI264" s="100">
        <f t="shared" si="112"/>
        <v>-3.8756352506734509E-2</v>
      </c>
      <c r="AJ264" s="190"/>
    </row>
  </sheetData>
  <mergeCells count="34">
    <mergeCell ref="A63:D63"/>
    <mergeCell ref="A44:D44"/>
    <mergeCell ref="L6:O6"/>
    <mergeCell ref="L12:O12"/>
    <mergeCell ref="L1:O1"/>
    <mergeCell ref="A23:D23"/>
    <mergeCell ref="A6:D6"/>
    <mergeCell ref="A12:D12"/>
    <mergeCell ref="A34:D34"/>
    <mergeCell ref="A18:D18"/>
    <mergeCell ref="A39:D39"/>
    <mergeCell ref="U82:Z82"/>
    <mergeCell ref="M82:T82"/>
    <mergeCell ref="L18:O18"/>
    <mergeCell ref="L23:O23"/>
    <mergeCell ref="L28:O28"/>
    <mergeCell ref="L40:O40"/>
    <mergeCell ref="M38:R38"/>
    <mergeCell ref="L57:O57"/>
    <mergeCell ref="L63:O63"/>
    <mergeCell ref="B82:K82"/>
    <mergeCell ref="A29:D29"/>
    <mergeCell ref="A57:D57"/>
    <mergeCell ref="AH3:AH4"/>
    <mergeCell ref="AH5:AH6"/>
    <mergeCell ref="AH7:AH8"/>
    <mergeCell ref="AH9:AH10"/>
    <mergeCell ref="AH11:AH12"/>
    <mergeCell ref="AB82:AH82"/>
    <mergeCell ref="AD51:AD52"/>
    <mergeCell ref="AD53:AD54"/>
    <mergeCell ref="AD55:AD56"/>
    <mergeCell ref="AD47:AD48"/>
    <mergeCell ref="AD49:AD5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615F-DAD9-4915-B8C1-E274C1ABC91D}">
  <sheetPr>
    <tabColor theme="5" tint="0.39997558519241921"/>
  </sheetPr>
  <dimension ref="A1:AW233"/>
  <sheetViews>
    <sheetView zoomScale="70" zoomScaleNormal="70" workbookViewId="0">
      <pane ySplit="1" topLeftCell="A51" activePane="bottomLeft" state="frozen"/>
      <selection activeCell="A27" sqref="A27:L50"/>
      <selection pane="bottomLeft" activeCell="P4" sqref="P4"/>
    </sheetView>
  </sheetViews>
  <sheetFormatPr defaultColWidth="8.69921875" defaultRowHeight="15.6" x14ac:dyDescent="0.3"/>
  <cols>
    <col min="1" max="1" width="12.5" customWidth="1"/>
    <col min="2" max="2" width="12.19921875" style="35" customWidth="1"/>
    <col min="3" max="3" width="11.5" customWidth="1"/>
    <col min="4" max="4" width="12.296875" style="31" customWidth="1"/>
    <col min="5" max="5" width="10" customWidth="1"/>
    <col min="6" max="6" width="14.69921875" customWidth="1"/>
    <col min="7" max="7" width="10.19921875" customWidth="1"/>
    <col min="8" max="8" width="14.19921875" customWidth="1"/>
    <col min="9" max="9" width="11.5" customWidth="1"/>
    <col min="10" max="10" width="11.19921875" customWidth="1"/>
    <col min="11" max="11" width="11.8984375" customWidth="1"/>
    <col min="12" max="12" width="7.69921875" customWidth="1"/>
    <col min="13" max="13" width="11.59765625" customWidth="1"/>
    <col min="14" max="14" width="8.69921875" customWidth="1"/>
    <col min="15" max="15" width="11.3984375" customWidth="1"/>
    <col min="16" max="16" width="7.69921875" customWidth="1"/>
    <col min="17" max="17" width="11.8984375" customWidth="1"/>
    <col min="18" max="18" width="7.69921875" customWidth="1"/>
    <col min="19" max="19" width="12.19921875" customWidth="1"/>
    <col min="20" max="20" width="7.296875" customWidth="1"/>
    <col min="21" max="21" width="12.19921875" customWidth="1"/>
    <col min="22" max="22" width="8.69921875" bestFit="1" customWidth="1"/>
    <col min="23" max="23" width="11.8984375" customWidth="1"/>
    <col min="24" max="24" width="7.19921875" customWidth="1"/>
    <col min="25" max="25" width="12.8984375" customWidth="1"/>
    <col min="26" max="26" width="7.19921875" customWidth="1"/>
    <col min="27" max="27" width="12" customWidth="1"/>
    <col min="28" max="28" width="14.69921875" customWidth="1"/>
    <col min="29" max="29" width="11.8984375" customWidth="1"/>
    <col min="40" max="40" width="12.19921875" bestFit="1" customWidth="1"/>
    <col min="41" max="42" width="8.69921875" bestFit="1" customWidth="1"/>
    <col min="43" max="43" width="13.19921875" bestFit="1" customWidth="1"/>
    <col min="44" max="44" width="9.19921875" bestFit="1" customWidth="1"/>
    <col min="46" max="46" width="10.19921875" bestFit="1" customWidth="1"/>
    <col min="47" max="47" width="11.19921875" bestFit="1" customWidth="1"/>
    <col min="48" max="48" width="12.5" bestFit="1" customWidth="1"/>
    <col min="49" max="49" width="11.19921875" bestFit="1" customWidth="1"/>
  </cols>
  <sheetData>
    <row r="1" spans="1:29" ht="18" x14ac:dyDescent="0.35">
      <c r="A1" s="216" t="s">
        <v>152</v>
      </c>
      <c r="B1" s="217"/>
      <c r="C1" s="217"/>
      <c r="D1" s="217"/>
      <c r="H1" s="26" t="s">
        <v>3</v>
      </c>
      <c r="I1" s="25" t="s">
        <v>151</v>
      </c>
      <c r="J1" s="26" t="s">
        <v>4</v>
      </c>
      <c r="K1" s="25" t="s">
        <v>151</v>
      </c>
      <c r="L1" s="26" t="s">
        <v>5</v>
      </c>
      <c r="M1" s="25" t="s">
        <v>151</v>
      </c>
      <c r="N1" s="26" t="s">
        <v>6</v>
      </c>
      <c r="O1" s="25" t="s">
        <v>151</v>
      </c>
      <c r="P1" s="26" t="s">
        <v>7</v>
      </c>
      <c r="Q1" s="25" t="s">
        <v>151</v>
      </c>
      <c r="R1" s="26" t="s">
        <v>8</v>
      </c>
      <c r="S1" s="25" t="s">
        <v>151</v>
      </c>
      <c r="T1" s="26" t="s">
        <v>9</v>
      </c>
      <c r="U1" s="25" t="s">
        <v>151</v>
      </c>
      <c r="V1" s="26" t="s">
        <v>10</v>
      </c>
      <c r="W1" s="25" t="s">
        <v>151</v>
      </c>
      <c r="X1" s="26" t="s">
        <v>11</v>
      </c>
      <c r="Y1" s="25" t="s">
        <v>151</v>
      </c>
      <c r="Z1" s="26" t="s">
        <v>12</v>
      </c>
      <c r="AA1" s="25" t="s">
        <v>151</v>
      </c>
      <c r="AB1" s="184" t="s">
        <v>150</v>
      </c>
      <c r="AC1" s="25" t="s">
        <v>151</v>
      </c>
    </row>
    <row r="2" spans="1:29" x14ac:dyDescent="0.3">
      <c r="A2" s="27" t="s">
        <v>115</v>
      </c>
      <c r="B2" s="107"/>
      <c r="H2" s="175">
        <f>SLOPE(I53:I232,G53:G232)</f>
        <v>1.0943455471725168</v>
      </c>
      <c r="I2" s="45"/>
      <c r="J2" s="45">
        <f>SLOPE(K53:K232,G53:G232)</f>
        <v>1.4332659135042485</v>
      </c>
      <c r="K2" s="45"/>
      <c r="L2" s="45">
        <f>SLOPE(M53:M232,G53:G232)</f>
        <v>0.81121695679102057</v>
      </c>
      <c r="M2" s="45"/>
      <c r="N2" s="45">
        <f>SLOPE(O53:O232,G53:G232)</f>
        <v>1.0587870022676948</v>
      </c>
      <c r="O2" s="45"/>
      <c r="P2" s="45">
        <f>SLOPE(Q53:Q232,G53:G232)</f>
        <v>1.1906870534143239</v>
      </c>
      <c r="Q2" s="45"/>
      <c r="R2" s="45">
        <f>SLOPE(S53:S232,G53:G232)</f>
        <v>0.51018233183926132</v>
      </c>
      <c r="S2" s="45"/>
      <c r="T2" s="45">
        <f>SLOPE(U53:U232,G53:G232)</f>
        <v>0.59552398282807217</v>
      </c>
      <c r="U2" s="45"/>
      <c r="V2" s="45">
        <f>SLOPE(W53:W232,G53:G232)</f>
        <v>1.6680895733836802</v>
      </c>
      <c r="W2" s="45"/>
      <c r="X2" s="45">
        <f>SLOPE(Y53:Y232,G53:G232)</f>
        <v>0.5764253633949159</v>
      </c>
      <c r="Y2" s="45"/>
      <c r="Z2" s="45">
        <f>SLOPE(AA53:AA232,G53:G232)</f>
        <v>0.9565473747909774</v>
      </c>
      <c r="AA2" s="45"/>
      <c r="AB2" s="45">
        <f>SLOPE(AC52:AC232,G52:G232)</f>
        <v>0.20404340424591877</v>
      </c>
      <c r="AC2" s="46"/>
    </row>
    <row r="3" spans="1:29" ht="30.45" customHeight="1" x14ac:dyDescent="0.3">
      <c r="A3" s="29" t="s">
        <v>116</v>
      </c>
      <c r="B3" s="107"/>
      <c r="H3" s="47">
        <f>SLOPE(I161:I232,G161:G232)</f>
        <v>1.109312924392188</v>
      </c>
      <c r="J3">
        <f>SLOPE(K161:K232,G161:G232)</f>
        <v>1.3834816343556158</v>
      </c>
      <c r="L3">
        <f>SLOPE(M161:M232,G161:G232)</f>
        <v>0.77267448586081633</v>
      </c>
      <c r="N3">
        <f>SLOPE(O161:O232,G161:G232)</f>
        <v>0.97643658111289677</v>
      </c>
      <c r="P3">
        <f>SLOPE(Q161:Q232,G161:G232)</f>
        <v>1.6071382589069423</v>
      </c>
      <c r="R3">
        <f>SLOPE(S161:S232,G161:G232)</f>
        <v>0.60244725580547542</v>
      </c>
      <c r="T3">
        <f>SLOPE(U161:U232,G161:G232)</f>
        <v>0.61450389126308569</v>
      </c>
      <c r="V3">
        <f>SLOPE(W161:W232,G161:G232)</f>
        <v>1.6828917220466488</v>
      </c>
      <c r="X3">
        <f>SLOPE(Y161:Y232,G161:G232)</f>
        <v>0.84396493746354539</v>
      </c>
      <c r="Z3">
        <f>SLOPE(AA161:AA232,G161:G232)</f>
        <v>0.94407125431983374</v>
      </c>
      <c r="AB3">
        <f>SLOPE(AC161:AC232,G161:G232)</f>
        <v>0.20070866497477141</v>
      </c>
      <c r="AC3" s="48"/>
    </row>
    <row r="4" spans="1:29" ht="31.8" customHeight="1" x14ac:dyDescent="0.3">
      <c r="A4" s="20" t="s">
        <v>117</v>
      </c>
      <c r="B4" s="107"/>
      <c r="H4" s="47">
        <v>1.1399999999999999</v>
      </c>
      <c r="J4">
        <v>1.32</v>
      </c>
      <c r="L4">
        <v>0.97</v>
      </c>
      <c r="N4">
        <v>1.1200000000000001</v>
      </c>
      <c r="P4">
        <v>1.81</v>
      </c>
      <c r="R4">
        <v>0.53</v>
      </c>
      <c r="T4">
        <v>0.6</v>
      </c>
      <c r="V4" t="s">
        <v>120</v>
      </c>
      <c r="X4">
        <v>0.88</v>
      </c>
      <c r="Z4">
        <v>0.95</v>
      </c>
      <c r="AC4" s="48"/>
    </row>
    <row r="5" spans="1:29" x14ac:dyDescent="0.3">
      <c r="A5" s="28" t="s">
        <v>118</v>
      </c>
      <c r="B5" s="107"/>
      <c r="H5" s="47">
        <f>INTERCEPT(I53:I232,G53:G232)</f>
        <v>6.357361460199858E-3</v>
      </c>
      <c r="J5">
        <f>INTERCEPT(K53:K232,G53:G232)</f>
        <v>6.9092028187475009E-3</v>
      </c>
      <c r="L5">
        <f>INTERCEPT(M53:M232,G53:G232)</f>
        <v>1.137495941715988E-2</v>
      </c>
      <c r="N5">
        <f>INTERCEPT(O53:O232,G53:G232)</f>
        <v>9.6721661262253802E-3</v>
      </c>
      <c r="P5">
        <f>INTERCEPT(Q53:Q232,G53:G232)</f>
        <v>1.4993305884414413E-2</v>
      </c>
      <c r="R5">
        <f>INTERCEPT(S53:S232,G53:G232)</f>
        <v>3.2028777135999654E-3</v>
      </c>
      <c r="T5">
        <f>INTERCEPT(U53:U232,G53:G232)</f>
        <v>1.0466782832576764E-2</v>
      </c>
      <c r="V5">
        <f>INTERCEPT(W53:W232,G53:G232)</f>
        <v>1.773981587033633E-2</v>
      </c>
      <c r="X5">
        <f>INTERCEPT(Y53:Y232,G53:G232)</f>
        <v>9.228900714150506E-3</v>
      </c>
      <c r="Z5">
        <f>INTERCEPT(AA53:AA232,G53:G232)</f>
        <v>1.5401774065373854E-2</v>
      </c>
      <c r="AC5" s="48"/>
    </row>
    <row r="6" spans="1:29" x14ac:dyDescent="0.3">
      <c r="A6" s="32" t="s">
        <v>119</v>
      </c>
      <c r="B6" s="107"/>
      <c r="H6" s="47">
        <v>30</v>
      </c>
      <c r="J6">
        <v>23</v>
      </c>
      <c r="L6">
        <v>13</v>
      </c>
      <c r="N6">
        <v>15</v>
      </c>
      <c r="P6">
        <v>27</v>
      </c>
      <c r="R6">
        <v>20</v>
      </c>
      <c r="T6">
        <v>17</v>
      </c>
      <c r="V6" t="s">
        <v>120</v>
      </c>
      <c r="X6">
        <v>20</v>
      </c>
      <c r="Z6">
        <v>12</v>
      </c>
      <c r="AC6" s="48"/>
    </row>
    <row r="7" spans="1:29" x14ac:dyDescent="0.3">
      <c r="H7" s="47"/>
      <c r="AC7" s="48"/>
    </row>
    <row r="8" spans="1:29" x14ac:dyDescent="0.3">
      <c r="A8" s="16" t="s">
        <v>149</v>
      </c>
      <c r="B8" s="107"/>
      <c r="H8" s="176" t="s">
        <v>121</v>
      </c>
      <c r="I8" s="52"/>
      <c r="J8" s="53" t="s">
        <v>122</v>
      </c>
      <c r="K8" s="52"/>
      <c r="L8" s="53" t="s">
        <v>123</v>
      </c>
      <c r="M8" s="52"/>
      <c r="N8" s="53" t="s">
        <v>124</v>
      </c>
      <c r="O8" s="52"/>
      <c r="P8" s="53" t="s">
        <v>125</v>
      </c>
      <c r="Q8" s="52"/>
      <c r="R8" s="177" t="s">
        <v>126</v>
      </c>
      <c r="S8" s="52"/>
      <c r="T8" s="177" t="s">
        <v>127</v>
      </c>
      <c r="U8" s="52"/>
      <c r="V8" s="53" t="s">
        <v>128</v>
      </c>
      <c r="W8" s="52"/>
      <c r="X8" s="53" t="s">
        <v>129</v>
      </c>
      <c r="Y8" s="52"/>
      <c r="Z8" s="177" t="s">
        <v>130</v>
      </c>
      <c r="AA8" s="52"/>
      <c r="AB8" s="52"/>
      <c r="AC8" s="49"/>
    </row>
    <row r="11" spans="1:29" ht="18" x14ac:dyDescent="0.35">
      <c r="A11" s="216" t="s">
        <v>153</v>
      </c>
      <c r="B11" s="107"/>
      <c r="V11" s="34"/>
    </row>
    <row r="12" spans="1:29" ht="18" x14ac:dyDescent="0.35">
      <c r="A12" s="178" t="s">
        <v>131</v>
      </c>
      <c r="B12"/>
      <c r="C12" s="77">
        <f>CORREL(B16:J16,B15:J15)</f>
        <v>-0.32864166721746635</v>
      </c>
    </row>
    <row r="14" spans="1:29" x14ac:dyDescent="0.3">
      <c r="A14" s="175"/>
      <c r="B14" s="180" t="s">
        <v>3</v>
      </c>
      <c r="C14" s="180" t="s">
        <v>4</v>
      </c>
      <c r="D14" s="180" t="s">
        <v>5</v>
      </c>
      <c r="E14" s="180" t="s">
        <v>6</v>
      </c>
      <c r="F14" s="180" t="s">
        <v>7</v>
      </c>
      <c r="G14" s="180" t="s">
        <v>8</v>
      </c>
      <c r="H14" s="180" t="s">
        <v>9</v>
      </c>
      <c r="I14" s="180" t="s">
        <v>11</v>
      </c>
      <c r="J14" s="180" t="s">
        <v>12</v>
      </c>
      <c r="K14" s="181" t="s">
        <v>10</v>
      </c>
      <c r="Q14" s="16"/>
      <c r="S14" s="16"/>
      <c r="U14" s="16"/>
    </row>
    <row r="15" spans="1:29" x14ac:dyDescent="0.3">
      <c r="A15" s="182" t="s">
        <v>118</v>
      </c>
      <c r="B15" s="175">
        <v>6.357361460199858E-3</v>
      </c>
      <c r="C15" s="45">
        <v>6.9092028187475009E-3</v>
      </c>
      <c r="D15" s="45">
        <v>1.137495941715988E-2</v>
      </c>
      <c r="E15" s="45">
        <v>9.6721661262253802E-3</v>
      </c>
      <c r="F15" s="45">
        <v>1.4993305884414413E-2</v>
      </c>
      <c r="G15" s="45">
        <v>3.2028777135999654E-3</v>
      </c>
      <c r="H15" s="45">
        <v>1.0466782832576764E-2</v>
      </c>
      <c r="I15" s="45">
        <v>9.228900714150506E-3</v>
      </c>
      <c r="J15" s="45">
        <v>1.5401774065373854E-2</v>
      </c>
      <c r="K15" s="46">
        <v>1.773981587033633E-2</v>
      </c>
    </row>
    <row r="16" spans="1:29" x14ac:dyDescent="0.3">
      <c r="A16" s="183" t="s">
        <v>119</v>
      </c>
      <c r="B16" s="179">
        <v>30</v>
      </c>
      <c r="C16" s="52">
        <v>23</v>
      </c>
      <c r="D16" s="52">
        <v>13</v>
      </c>
      <c r="E16" s="52">
        <v>15</v>
      </c>
      <c r="F16" s="52">
        <v>27</v>
      </c>
      <c r="G16" s="52">
        <v>20</v>
      </c>
      <c r="H16" s="52">
        <v>17</v>
      </c>
      <c r="I16" s="52">
        <v>20</v>
      </c>
      <c r="J16" s="52">
        <v>12</v>
      </c>
      <c r="K16" s="49" t="s">
        <v>120</v>
      </c>
    </row>
    <row r="51" spans="2:49" ht="62.4" x14ac:dyDescent="0.3">
      <c r="B51" s="191" t="s">
        <v>39</v>
      </c>
      <c r="C51" s="89"/>
      <c r="D51" s="192" t="s">
        <v>77</v>
      </c>
      <c r="E51" s="193" t="s">
        <v>104</v>
      </c>
      <c r="F51" s="194" t="s">
        <v>105</v>
      </c>
      <c r="G51" s="195" t="s">
        <v>151</v>
      </c>
      <c r="H51" s="196" t="s">
        <v>3</v>
      </c>
      <c r="I51" s="197" t="s">
        <v>151</v>
      </c>
      <c r="J51" s="196" t="s">
        <v>4</v>
      </c>
      <c r="K51" s="197" t="s">
        <v>151</v>
      </c>
      <c r="L51" s="196" t="s">
        <v>5</v>
      </c>
      <c r="M51" s="197" t="s">
        <v>151</v>
      </c>
      <c r="N51" s="196" t="s">
        <v>6</v>
      </c>
      <c r="O51" s="197" t="s">
        <v>151</v>
      </c>
      <c r="P51" s="196" t="s">
        <v>7</v>
      </c>
      <c r="Q51" s="197" t="s">
        <v>151</v>
      </c>
      <c r="R51" s="196" t="s">
        <v>8</v>
      </c>
      <c r="S51" s="197" t="s">
        <v>151</v>
      </c>
      <c r="T51" s="196" t="s">
        <v>9</v>
      </c>
      <c r="U51" s="197" t="s">
        <v>151</v>
      </c>
      <c r="V51" s="196" t="s">
        <v>10</v>
      </c>
      <c r="W51" s="197" t="s">
        <v>151</v>
      </c>
      <c r="X51" s="196" t="s">
        <v>11</v>
      </c>
      <c r="Y51" s="197" t="s">
        <v>151</v>
      </c>
      <c r="Z51" s="196" t="s">
        <v>12</v>
      </c>
      <c r="AA51" s="197" t="s">
        <v>151</v>
      </c>
      <c r="AB51" s="198" t="s">
        <v>40</v>
      </c>
      <c r="AC51" s="197" t="s">
        <v>151</v>
      </c>
      <c r="AN51" s="249" t="s">
        <v>106</v>
      </c>
      <c r="AO51" s="250"/>
      <c r="AP51" s="23" t="s">
        <v>107</v>
      </c>
      <c r="AQ51" s="22" t="s">
        <v>108</v>
      </c>
      <c r="AR51" s="21" t="s">
        <v>109</v>
      </c>
      <c r="AT51" s="24" t="s">
        <v>110</v>
      </c>
      <c r="AU51" s="22" t="s">
        <v>111</v>
      </c>
      <c r="AV51" s="22" t="s">
        <v>112</v>
      </c>
      <c r="AW51" s="21" t="s">
        <v>113</v>
      </c>
    </row>
    <row r="52" spans="2:49" x14ac:dyDescent="0.3">
      <c r="B52" s="199">
        <v>39295</v>
      </c>
      <c r="C52" s="200"/>
      <c r="D52" s="201"/>
      <c r="E52" s="89">
        <v>4294.5600590000004</v>
      </c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 t="s">
        <v>41</v>
      </c>
      <c r="AC52" s="89"/>
      <c r="AN52" s="16" t="s">
        <v>39</v>
      </c>
      <c r="AO52" s="16" t="s">
        <v>114</v>
      </c>
    </row>
    <row r="53" spans="2:49" x14ac:dyDescent="0.3">
      <c r="B53" s="199">
        <v>39326</v>
      </c>
      <c r="C53" s="202" t="s">
        <v>42</v>
      </c>
      <c r="D53" s="201">
        <f>'PART C '!AR54/1200</f>
        <v>3.9514166666666664E-3</v>
      </c>
      <c r="E53" s="89">
        <v>4381.7099609999996</v>
      </c>
      <c r="F53" s="89">
        <f t="shared" ref="F53:F84" si="0">(E53-E52)/E52</f>
        <v>2.0293091912258011E-2</v>
      </c>
      <c r="G53" s="89">
        <f t="shared" ref="G53:G84" si="1">F53-D53</f>
        <v>1.6341675245591346E-2</v>
      </c>
      <c r="H53" s="89">
        <v>4.5883569491779019E-2</v>
      </c>
      <c r="I53" s="201">
        <f t="shared" ref="I53:I84" si="2">H53-D53</f>
        <v>4.1932152825112354E-2</v>
      </c>
      <c r="J53" s="89">
        <v>8.3768129287934492E-2</v>
      </c>
      <c r="K53" s="89">
        <f t="shared" ref="K53:K84" si="3">J53-D53</f>
        <v>7.9816712621267827E-2</v>
      </c>
      <c r="L53" s="89">
        <v>6.60484023842626E-2</v>
      </c>
      <c r="M53" s="89">
        <f t="shared" ref="M53:M84" si="4">L53-D53</f>
        <v>6.2096985717595934E-2</v>
      </c>
      <c r="N53" s="89">
        <v>-4.3600386204987053E-2</v>
      </c>
      <c r="O53" s="89">
        <f t="shared" ref="O53:O84" si="5">N53-D53</f>
        <v>-4.7551802871653719E-2</v>
      </c>
      <c r="P53" s="89">
        <v>-1.0101410379444063E-2</v>
      </c>
      <c r="Q53" s="89">
        <f t="shared" ref="Q53:Q84" si="6">P53-D53</f>
        <v>-1.405282704611073E-2</v>
      </c>
      <c r="R53" s="89">
        <v>-1.2522338117972888E-2</v>
      </c>
      <c r="S53" s="89">
        <f t="shared" ref="S53:S84" si="7">R53-D53</f>
        <v>-1.6473754784639555E-2</v>
      </c>
      <c r="T53" s="89">
        <v>7.0016493626370524E-2</v>
      </c>
      <c r="U53" s="89">
        <f t="shared" ref="U53:U84" si="8">T53-D53</f>
        <v>6.6065076959703858E-2</v>
      </c>
      <c r="V53" s="89">
        <v>8.7692433299702693E-2</v>
      </c>
      <c r="W53" s="89">
        <f t="shared" ref="W53:W84" si="9">V53-D53</f>
        <v>8.3741016633036028E-2</v>
      </c>
      <c r="X53" s="89">
        <v>-1.3453021490947899E-2</v>
      </c>
      <c r="Y53" s="89">
        <f t="shared" ref="Y53:Y84" si="10">X53-D53</f>
        <v>-1.7404438157614565E-2</v>
      </c>
      <c r="Z53" s="89">
        <v>2.5368920425110224E-2</v>
      </c>
      <c r="AA53" s="89">
        <f t="shared" ref="AA53:AA84" si="11">Z53-D53</f>
        <v>2.1417503758443559E-2</v>
      </c>
      <c r="AB53" s="203">
        <f t="shared" ref="AB53:AB84" si="12">SUMPRODUCT(R53:AA53,Q$115:Z$115)</f>
        <v>1.0128461647695548E-2</v>
      </c>
      <c r="AC53" s="204">
        <f>AB53-D53</f>
        <v>6.1770449810288819E-3</v>
      </c>
      <c r="AN53" s="2">
        <v>39295</v>
      </c>
      <c r="AO53">
        <v>4294.5600590000004</v>
      </c>
      <c r="AS53" s="186"/>
    </row>
    <row r="54" spans="2:49" x14ac:dyDescent="0.3">
      <c r="B54" s="199">
        <v>39356</v>
      </c>
      <c r="C54" s="202"/>
      <c r="D54" s="201">
        <f>'PART C '!AR55/1200</f>
        <v>3.9061666666666667E-3</v>
      </c>
      <c r="E54" s="89">
        <v>4489.7900390000004</v>
      </c>
      <c r="F54" s="89">
        <f t="shared" si="0"/>
        <v>2.4666187164824275E-2</v>
      </c>
      <c r="G54" s="89">
        <f t="shared" si="1"/>
        <v>2.0760020498157609E-2</v>
      </c>
      <c r="H54" s="89">
        <v>-2.8002452045987843E-2</v>
      </c>
      <c r="I54" s="89">
        <f t="shared" si="2"/>
        <v>-3.1908618712654511E-2</v>
      </c>
      <c r="J54" s="89">
        <v>7.516990323291145E-2</v>
      </c>
      <c r="K54" s="89">
        <f t="shared" si="3"/>
        <v>7.1263736566244781E-2</v>
      </c>
      <c r="L54" s="89">
        <v>1.0870418963164104E-3</v>
      </c>
      <c r="M54" s="89">
        <f t="shared" si="4"/>
        <v>-2.8191247703502564E-3</v>
      </c>
      <c r="N54" s="89">
        <v>2.5000079954494398E-2</v>
      </c>
      <c r="O54" s="89">
        <f t="shared" si="5"/>
        <v>2.1093913287827733E-2</v>
      </c>
      <c r="P54" s="89">
        <v>8.7198743140784074E-2</v>
      </c>
      <c r="Q54" s="89">
        <f t="shared" si="6"/>
        <v>8.3292576474117405E-2</v>
      </c>
      <c r="R54" s="89">
        <v>7.2463912768493677E-2</v>
      </c>
      <c r="S54" s="89">
        <f t="shared" si="7"/>
        <v>6.8557746101827008E-2</v>
      </c>
      <c r="T54" s="89">
        <v>-1.4782694189198814E-2</v>
      </c>
      <c r="U54" s="89">
        <f t="shared" si="8"/>
        <v>-1.8688860855865481E-2</v>
      </c>
      <c r="V54" s="89">
        <v>5.0447708168249797E-2</v>
      </c>
      <c r="W54" s="89">
        <f t="shared" si="9"/>
        <v>4.6541541501583128E-2</v>
      </c>
      <c r="X54" s="89">
        <v>0</v>
      </c>
      <c r="Y54" s="89">
        <f t="shared" si="10"/>
        <v>-3.9061666666666667E-3</v>
      </c>
      <c r="Z54" s="89">
        <v>5.7214380433603079E-2</v>
      </c>
      <c r="AA54" s="89">
        <f t="shared" si="11"/>
        <v>5.330821376693641E-2</v>
      </c>
      <c r="AB54" s="203">
        <f t="shared" si="12"/>
        <v>4.6160788827950307E-3</v>
      </c>
      <c r="AC54" s="204">
        <f t="shared" ref="AC54:AC117" si="13">AB54-D54</f>
        <v>7.0991221612836395E-4</v>
      </c>
      <c r="AN54" s="2">
        <v>39326</v>
      </c>
      <c r="AO54">
        <v>4381.7099609999996</v>
      </c>
      <c r="AP54">
        <f t="shared" ref="AP54:AP85" si="14">(AO54-AO53)/AO53</f>
        <v>2.0293091912258011E-2</v>
      </c>
      <c r="AQ54" s="17">
        <f t="shared" ref="AQ54:AQ85" si="15">(AO54-AO53)/AO53</f>
        <v>2.0293091912258011E-2</v>
      </c>
      <c r="AR54" s="18">
        <v>4.7416999999999998</v>
      </c>
      <c r="AS54" s="187" t="s">
        <v>42</v>
      </c>
      <c r="AT54" s="19">
        <f t="shared" ref="AT54:AT85" si="16">AR54/1200</f>
        <v>3.9514166666666664E-3</v>
      </c>
      <c r="AU54" s="19">
        <f t="shared" ref="AU54:AU85" si="17">AP54-AT54</f>
        <v>1.6341675245591346E-2</v>
      </c>
      <c r="AV54">
        <f>SUMPRODUCT('PART A'!B87:K87,'PART A'!B$76:K$76)</f>
        <v>2.9910079232180767E-2</v>
      </c>
      <c r="AW54" s="19">
        <f t="shared" ref="AW54:AW85" si="18">AV54-AT54</f>
        <v>2.5958662565514101E-2</v>
      </c>
    </row>
    <row r="55" spans="2:49" x14ac:dyDescent="0.3">
      <c r="B55" s="199">
        <v>39387</v>
      </c>
      <c r="C55" s="202"/>
      <c r="D55" s="201">
        <f>'PART C '!AR56/1200</f>
        <v>3.8654166666666663E-3</v>
      </c>
      <c r="E55" s="89">
        <v>4394.9501950000003</v>
      </c>
      <c r="F55" s="89">
        <f t="shared" si="0"/>
        <v>-2.1123447461058452E-2</v>
      </c>
      <c r="G55" s="89">
        <f t="shared" si="1"/>
        <v>-2.4988864127725118E-2</v>
      </c>
      <c r="H55" s="89">
        <v>0.10670082044637325</v>
      </c>
      <c r="I55" s="89">
        <f t="shared" si="2"/>
        <v>0.10283540377970658</v>
      </c>
      <c r="J55" s="89">
        <v>-8.4265745159922981E-2</v>
      </c>
      <c r="K55" s="89">
        <f t="shared" si="3"/>
        <v>-8.8131161826589643E-2</v>
      </c>
      <c r="L55" s="89">
        <v>-1.2595129852116764E-2</v>
      </c>
      <c r="M55" s="89">
        <f t="shared" si="4"/>
        <v>-1.6460546518783432E-2</v>
      </c>
      <c r="N55" s="89">
        <v>0.10999517799217438</v>
      </c>
      <c r="O55" s="89">
        <f t="shared" si="5"/>
        <v>0.10612976132550772</v>
      </c>
      <c r="P55" s="89">
        <v>-6.3993397322449588E-2</v>
      </c>
      <c r="Q55" s="89">
        <f t="shared" si="6"/>
        <v>-6.7858813989116251E-2</v>
      </c>
      <c r="R55" s="89">
        <v>1.8580971131732675E-2</v>
      </c>
      <c r="S55" s="89">
        <f t="shared" si="7"/>
        <v>1.4715554465066009E-2</v>
      </c>
      <c r="T55" s="89">
        <v>4.7330302737995621E-2</v>
      </c>
      <c r="U55" s="89">
        <f t="shared" si="8"/>
        <v>4.3464886071328951E-2</v>
      </c>
      <c r="V55" s="89">
        <v>-0.1575402571048512</v>
      </c>
      <c r="W55" s="89">
        <f t="shared" si="9"/>
        <v>-0.16140567377151788</v>
      </c>
      <c r="X55" s="89">
        <v>-2.7272774458585607E-2</v>
      </c>
      <c r="Y55" s="89">
        <f t="shared" si="10"/>
        <v>-3.1138191125252273E-2</v>
      </c>
      <c r="Z55" s="89">
        <v>-6.6832022315823997E-2</v>
      </c>
      <c r="AA55" s="89">
        <f t="shared" si="11"/>
        <v>-7.069743898249066E-2</v>
      </c>
      <c r="AB55" s="203">
        <f t="shared" si="12"/>
        <v>-8.2326057703722283E-3</v>
      </c>
      <c r="AC55" s="204">
        <f t="shared" si="13"/>
        <v>-1.2098022437038895E-2</v>
      </c>
      <c r="AN55" s="2">
        <v>39356</v>
      </c>
      <c r="AO55">
        <v>4489.7900390000004</v>
      </c>
      <c r="AP55">
        <f t="shared" si="14"/>
        <v>2.4666187164824275E-2</v>
      </c>
      <c r="AQ55" s="17">
        <f t="shared" si="15"/>
        <v>2.4666187164824275E-2</v>
      </c>
      <c r="AR55" s="18">
        <v>4.6874000000000002</v>
      </c>
      <c r="AS55" s="187"/>
      <c r="AT55" s="19">
        <f t="shared" si="16"/>
        <v>3.9061666666666667E-3</v>
      </c>
      <c r="AU55" s="19">
        <f t="shared" si="17"/>
        <v>2.0760020498157609E-2</v>
      </c>
      <c r="AV55">
        <f>SUMPRODUCT('PART A'!B88:K88,'PART A'!B$76:K$76)</f>
        <v>3.2579662335966625E-2</v>
      </c>
      <c r="AW55" s="19">
        <f t="shared" si="18"/>
        <v>2.8673495669299959E-2</v>
      </c>
    </row>
    <row r="56" spans="2:49" x14ac:dyDescent="0.3">
      <c r="B56" s="199">
        <v>39417</v>
      </c>
      <c r="C56" s="202"/>
      <c r="D56" s="201">
        <f>'PART C '!AR57/1200</f>
        <v>4.0403333333333333E-3</v>
      </c>
      <c r="E56" s="89">
        <v>4399.7202150000003</v>
      </c>
      <c r="F56" s="89">
        <f t="shared" si="0"/>
        <v>1.0853410820051241E-3</v>
      </c>
      <c r="G56" s="89">
        <f t="shared" si="1"/>
        <v>-2.9549922513282091E-3</v>
      </c>
      <c r="H56" s="89">
        <v>4.955654745454658E-2</v>
      </c>
      <c r="I56" s="89">
        <f t="shared" si="2"/>
        <v>4.5516214121213247E-2</v>
      </c>
      <c r="J56" s="89">
        <v>-4.3853629256757745E-2</v>
      </c>
      <c r="K56" s="89">
        <f t="shared" si="3"/>
        <v>-4.7893962590091078E-2</v>
      </c>
      <c r="L56" s="89">
        <v>0.12733665783614309</v>
      </c>
      <c r="M56" s="89">
        <f t="shared" si="4"/>
        <v>0.12329632450280975</v>
      </c>
      <c r="N56" s="89">
        <v>1.2925612613111927E-2</v>
      </c>
      <c r="O56" s="89">
        <f t="shared" si="5"/>
        <v>8.8852792797785938E-3</v>
      </c>
      <c r="P56" s="89">
        <v>-5.0134917241728008E-3</v>
      </c>
      <c r="Q56" s="89">
        <f t="shared" si="6"/>
        <v>-9.0538250575061333E-3</v>
      </c>
      <c r="R56" s="89">
        <v>1.8242238244828037E-2</v>
      </c>
      <c r="S56" s="89">
        <f t="shared" si="7"/>
        <v>1.4201904911494704E-2</v>
      </c>
      <c r="T56" s="89">
        <v>3.21288964928267E-2</v>
      </c>
      <c r="U56" s="89">
        <f t="shared" si="8"/>
        <v>2.8088563159493367E-2</v>
      </c>
      <c r="V56" s="89">
        <v>-5.7006026450059394E-2</v>
      </c>
      <c r="W56" s="89">
        <f t="shared" si="9"/>
        <v>-6.1046359783392727E-2</v>
      </c>
      <c r="X56" s="89">
        <v>2.1028177966607553E-2</v>
      </c>
      <c r="Y56" s="89">
        <f t="shared" si="10"/>
        <v>1.698784463327422E-2</v>
      </c>
      <c r="Z56" s="89">
        <v>1.2603392513776148E-3</v>
      </c>
      <c r="AA56" s="89">
        <f t="shared" si="11"/>
        <v>-2.7799940819557183E-3</v>
      </c>
      <c r="AB56" s="203">
        <f t="shared" si="12"/>
        <v>1.6668017519922108E-3</v>
      </c>
      <c r="AC56" s="204">
        <f t="shared" si="13"/>
        <v>-2.3735315813411227E-3</v>
      </c>
      <c r="AN56" s="2">
        <v>39387</v>
      </c>
      <c r="AO56">
        <v>4394.9501950000003</v>
      </c>
      <c r="AP56">
        <f t="shared" si="14"/>
        <v>-2.1123447461058452E-2</v>
      </c>
      <c r="AQ56" s="17">
        <f t="shared" si="15"/>
        <v>-2.1123447461058452E-2</v>
      </c>
      <c r="AR56" s="18">
        <v>4.6384999999999996</v>
      </c>
      <c r="AS56" s="187"/>
      <c r="AT56" s="19">
        <f t="shared" si="16"/>
        <v>3.8654166666666663E-3</v>
      </c>
      <c r="AU56" s="19">
        <f t="shared" si="17"/>
        <v>-2.4988864127725118E-2</v>
      </c>
      <c r="AV56">
        <f>SUMPRODUCT('PART A'!B89:K89,'PART A'!B$76:K$76)</f>
        <v>-1.2989205390547421E-2</v>
      </c>
      <c r="AW56" s="19">
        <f t="shared" si="18"/>
        <v>-1.6854622057214087E-2</v>
      </c>
    </row>
    <row r="57" spans="2:49" x14ac:dyDescent="0.3">
      <c r="B57" s="199">
        <v>39448</v>
      </c>
      <c r="C57" s="202"/>
      <c r="D57" s="201">
        <f>'PART C '!AR58/1200</f>
        <v>3.7345833333333328E-3</v>
      </c>
      <c r="E57" s="89">
        <v>3792.8000489999999</v>
      </c>
      <c r="F57" s="89">
        <f t="shared" si="0"/>
        <v>-0.13794517295232153</v>
      </c>
      <c r="G57" s="89">
        <f t="shared" si="1"/>
        <v>-0.14167975628565488</v>
      </c>
      <c r="H57" s="89">
        <v>-0.20834113059654769</v>
      </c>
      <c r="I57" s="89">
        <f t="shared" si="2"/>
        <v>-0.212075713929881</v>
      </c>
      <c r="J57" s="89">
        <v>-0.21518802404019549</v>
      </c>
      <c r="K57" s="89">
        <f t="shared" si="3"/>
        <v>-0.21892260737352881</v>
      </c>
      <c r="L57" s="89">
        <v>-0.17128360959332861</v>
      </c>
      <c r="M57" s="89">
        <f t="shared" si="4"/>
        <v>-0.17501819292666193</v>
      </c>
      <c r="N57" s="89">
        <v>-7.8690011321659231E-2</v>
      </c>
      <c r="O57" s="89">
        <f t="shared" si="5"/>
        <v>-8.2424594654992564E-2</v>
      </c>
      <c r="P57" s="89">
        <v>-0.21942278978721563</v>
      </c>
      <c r="Q57" s="89">
        <f t="shared" si="6"/>
        <v>-0.22315737312054895</v>
      </c>
      <c r="R57" s="89">
        <v>-0.1200326101267484</v>
      </c>
      <c r="S57" s="89">
        <f t="shared" si="7"/>
        <v>-0.12376719346008173</v>
      </c>
      <c r="T57" s="89">
        <v>-0.1583999093902817</v>
      </c>
      <c r="U57" s="89">
        <f t="shared" si="8"/>
        <v>-0.16213449272361502</v>
      </c>
      <c r="V57" s="89">
        <v>-0.11807891300879439</v>
      </c>
      <c r="W57" s="89">
        <f t="shared" si="9"/>
        <v>-0.12181349634212772</v>
      </c>
      <c r="X57" s="89">
        <v>-0.11418748632485974</v>
      </c>
      <c r="Y57" s="89">
        <f t="shared" si="10"/>
        <v>-0.11792206965819307</v>
      </c>
      <c r="Z57" s="89">
        <v>-0.17114187795129329</v>
      </c>
      <c r="AA57" s="89">
        <f t="shared" si="11"/>
        <v>-0.17487646128462664</v>
      </c>
      <c r="AB57" s="203">
        <f t="shared" si="12"/>
        <v>-3.8832627439102908E-2</v>
      </c>
      <c r="AC57" s="204">
        <f t="shared" si="13"/>
        <v>-4.2567210772436241E-2</v>
      </c>
      <c r="AN57" s="2">
        <v>39417</v>
      </c>
      <c r="AO57">
        <v>4399.7202150000003</v>
      </c>
      <c r="AP57">
        <f t="shared" si="14"/>
        <v>1.0853410820051241E-3</v>
      </c>
      <c r="AQ57" s="17">
        <f t="shared" si="15"/>
        <v>1.0853410820051241E-3</v>
      </c>
      <c r="AR57" s="18">
        <v>4.8483999999999998</v>
      </c>
      <c r="AS57" s="187"/>
      <c r="AT57" s="19">
        <f t="shared" si="16"/>
        <v>4.0403333333333333E-3</v>
      </c>
      <c r="AU57" s="19">
        <f t="shared" si="17"/>
        <v>-2.9549922513282091E-3</v>
      </c>
      <c r="AV57">
        <f>SUMPRODUCT('PART A'!B90:K90,'PART A'!B$76:K$76)</f>
        <v>1.5660532242845158E-2</v>
      </c>
      <c r="AW57" s="19">
        <f t="shared" si="18"/>
        <v>1.1620198909511825E-2</v>
      </c>
    </row>
    <row r="58" spans="2:49" x14ac:dyDescent="0.3">
      <c r="B58" s="199">
        <v>39479</v>
      </c>
      <c r="C58" s="202"/>
      <c r="D58" s="201">
        <f>'PART C '!AR59/1200</f>
        <v>3.635083333333333E-3</v>
      </c>
      <c r="E58" s="89">
        <v>3724.5</v>
      </c>
      <c r="F58" s="89">
        <f t="shared" si="0"/>
        <v>-1.8007816947272968E-2</v>
      </c>
      <c r="G58" s="89">
        <f t="shared" si="1"/>
        <v>-2.1642900280606302E-2</v>
      </c>
      <c r="H58" s="89">
        <v>1.0983146126307965E-2</v>
      </c>
      <c r="I58" s="89">
        <f t="shared" si="2"/>
        <v>7.348062792974632E-3</v>
      </c>
      <c r="J58" s="89">
        <v>6.8979139519803667E-2</v>
      </c>
      <c r="K58" s="89">
        <f t="shared" si="3"/>
        <v>6.5344056186470337E-2</v>
      </c>
      <c r="L58" s="89">
        <v>-1.2711884880829692E-2</v>
      </c>
      <c r="M58" s="89">
        <f t="shared" si="4"/>
        <v>-1.6346968214163024E-2</v>
      </c>
      <c r="N58" s="89">
        <v>1.4773665533472561E-2</v>
      </c>
      <c r="O58" s="89">
        <f t="shared" si="5"/>
        <v>1.1138582200139229E-2</v>
      </c>
      <c r="P58" s="89">
        <v>2.2887308858866907E-2</v>
      </c>
      <c r="Q58" s="89">
        <f t="shared" si="6"/>
        <v>1.9252225525533573E-2</v>
      </c>
      <c r="R58" s="89">
        <v>-3.7941996696737972E-2</v>
      </c>
      <c r="S58" s="89">
        <f t="shared" si="7"/>
        <v>-4.1577080030071302E-2</v>
      </c>
      <c r="T58" s="89">
        <v>-4.5355150059501956E-2</v>
      </c>
      <c r="U58" s="89">
        <f t="shared" si="8"/>
        <v>-4.8990233392835286E-2</v>
      </c>
      <c r="V58" s="89">
        <v>-9.8654923747015302E-2</v>
      </c>
      <c r="W58" s="89">
        <f t="shared" si="9"/>
        <v>-0.10229000708034863</v>
      </c>
      <c r="X58" s="89">
        <v>1.524144516864384E-2</v>
      </c>
      <c r="Y58" s="89">
        <f t="shared" si="10"/>
        <v>1.1606361835310507E-2</v>
      </c>
      <c r="Z58" s="89">
        <v>-4.3776033624370256E-3</v>
      </c>
      <c r="AA58" s="89">
        <f t="shared" si="11"/>
        <v>-8.0126866957703595E-3</v>
      </c>
      <c r="AB58" s="203">
        <f t="shared" si="12"/>
        <v>-4.9662887896328644E-3</v>
      </c>
      <c r="AC58" s="204">
        <f t="shared" si="13"/>
        <v>-8.6013721229661975E-3</v>
      </c>
      <c r="AN58" s="2">
        <v>39448</v>
      </c>
      <c r="AO58">
        <v>3792.8000489999999</v>
      </c>
      <c r="AP58">
        <f t="shared" si="14"/>
        <v>-0.13794517295232153</v>
      </c>
      <c r="AQ58" s="17">
        <f t="shared" si="15"/>
        <v>-0.13794517295232153</v>
      </c>
      <c r="AR58" s="18">
        <v>4.4814999999999996</v>
      </c>
      <c r="AS58" s="187"/>
      <c r="AT58" s="19">
        <f t="shared" si="16"/>
        <v>3.7345833333333328E-3</v>
      </c>
      <c r="AU58" s="19">
        <f t="shared" si="17"/>
        <v>-0.14167975628565488</v>
      </c>
      <c r="AV58">
        <f>SUMPRODUCT('PART A'!B91:K91,'PART A'!B$76:K$76)</f>
        <v>-0.15747663621409244</v>
      </c>
      <c r="AW58" s="19">
        <f t="shared" si="18"/>
        <v>-0.16121121954742579</v>
      </c>
    </row>
    <row r="59" spans="2:49" x14ac:dyDescent="0.3">
      <c r="B59" s="199">
        <v>39508</v>
      </c>
      <c r="C59" s="202"/>
      <c r="D59" s="201">
        <f>'PART C '!AR60/1200</f>
        <v>3.8303333333333332E-3</v>
      </c>
      <c r="E59" s="89">
        <v>3628.0600589999999</v>
      </c>
      <c r="F59" s="89">
        <f t="shared" si="0"/>
        <v>-2.5893392670157091E-2</v>
      </c>
      <c r="G59" s="89">
        <f t="shared" si="1"/>
        <v>-2.9723726003490422E-2</v>
      </c>
      <c r="H59" s="89">
        <v>-0.19632429032240933</v>
      </c>
      <c r="I59" s="89">
        <f t="shared" si="2"/>
        <v>-0.20015462365574266</v>
      </c>
      <c r="J59" s="89">
        <v>-2.9395987212503395E-2</v>
      </c>
      <c r="K59" s="89">
        <f t="shared" si="3"/>
        <v>-3.3226320545836727E-2</v>
      </c>
      <c r="L59" s="89">
        <v>4.053582308908326E-3</v>
      </c>
      <c r="M59" s="89">
        <f t="shared" si="4"/>
        <v>2.2324897557499286E-4</v>
      </c>
      <c r="N59" s="89">
        <v>-0.11965413222786557</v>
      </c>
      <c r="O59" s="89">
        <f t="shared" si="5"/>
        <v>-0.12348446556119891</v>
      </c>
      <c r="P59" s="89">
        <v>-0.13884112789110731</v>
      </c>
      <c r="Q59" s="89">
        <f t="shared" si="6"/>
        <v>-0.14267146122444063</v>
      </c>
      <c r="R59" s="89">
        <v>8.9650011419964259E-2</v>
      </c>
      <c r="S59" s="89">
        <f t="shared" si="7"/>
        <v>8.5819678086630921E-2</v>
      </c>
      <c r="T59" s="89">
        <v>2.1849774389090519E-2</v>
      </c>
      <c r="U59" s="89">
        <f t="shared" si="8"/>
        <v>1.8019441055757188E-2</v>
      </c>
      <c r="V59" s="89">
        <v>4.1222286280127834E-2</v>
      </c>
      <c r="W59" s="89">
        <f t="shared" si="9"/>
        <v>3.7391952946794503E-2</v>
      </c>
      <c r="X59" s="89">
        <v>5.3180581181929941E-2</v>
      </c>
      <c r="Y59" s="89">
        <f t="shared" si="10"/>
        <v>4.935024784859661E-2</v>
      </c>
      <c r="Z59" s="89">
        <v>3.3269555389157025E-2</v>
      </c>
      <c r="AA59" s="89">
        <f t="shared" si="11"/>
        <v>2.9439222055823694E-2</v>
      </c>
      <c r="AB59" s="203">
        <f t="shared" si="12"/>
        <v>4.7161984210636844E-3</v>
      </c>
      <c r="AC59" s="204">
        <f t="shared" si="13"/>
        <v>8.858650877303512E-4</v>
      </c>
      <c r="AN59" s="2">
        <v>39479</v>
      </c>
      <c r="AO59">
        <v>3724.5</v>
      </c>
      <c r="AP59">
        <f t="shared" si="14"/>
        <v>-1.8007816947272968E-2</v>
      </c>
      <c r="AQ59" s="17">
        <f t="shared" si="15"/>
        <v>-1.8007816947272968E-2</v>
      </c>
      <c r="AR59" s="18">
        <v>4.3620999999999999</v>
      </c>
      <c r="AS59" s="187"/>
      <c r="AT59" s="19">
        <f t="shared" si="16"/>
        <v>3.635083333333333E-3</v>
      </c>
      <c r="AU59" s="19">
        <f t="shared" si="17"/>
        <v>-2.1642900280606302E-2</v>
      </c>
      <c r="AV59">
        <f>SUMPRODUCT('PART A'!B92:K92,'PART A'!B$76:K$76)</f>
        <v>-6.6176853539426988E-3</v>
      </c>
      <c r="AW59" s="19">
        <f t="shared" si="18"/>
        <v>-1.0252768687276032E-2</v>
      </c>
    </row>
    <row r="60" spans="2:49" x14ac:dyDescent="0.3">
      <c r="B60" s="199">
        <v>39539</v>
      </c>
      <c r="C60" s="202"/>
      <c r="D60" s="201">
        <f>'PART C '!AR61/1200</f>
        <v>3.9862500000000002E-3</v>
      </c>
      <c r="E60" s="89">
        <v>3825.0200199999999</v>
      </c>
      <c r="F60" s="89">
        <f t="shared" si="0"/>
        <v>5.4287954939281791E-2</v>
      </c>
      <c r="G60" s="89">
        <f t="shared" si="1"/>
        <v>5.0301704939281794E-2</v>
      </c>
      <c r="H60" s="89">
        <v>0.10080136359624398</v>
      </c>
      <c r="I60" s="89">
        <f t="shared" si="2"/>
        <v>9.6815113596243979E-2</v>
      </c>
      <c r="J60" s="89">
        <v>-7.7931959728574571E-2</v>
      </c>
      <c r="K60" s="89">
        <f t="shared" si="3"/>
        <v>-8.1918209728574568E-2</v>
      </c>
      <c r="L60" s="89">
        <v>-2.6596950219281212E-2</v>
      </c>
      <c r="M60" s="89">
        <f t="shared" si="4"/>
        <v>-3.0583200219281213E-2</v>
      </c>
      <c r="N60" s="89">
        <v>3.5142035322952507E-2</v>
      </c>
      <c r="O60" s="89">
        <f t="shared" si="5"/>
        <v>3.1155785322952507E-2</v>
      </c>
      <c r="P60" s="89">
        <v>7.5949488035335258E-2</v>
      </c>
      <c r="Q60" s="89">
        <f t="shared" si="6"/>
        <v>7.1963238035335261E-2</v>
      </c>
      <c r="R60" s="89">
        <v>3.5313232686349622E-3</v>
      </c>
      <c r="S60" s="89">
        <f t="shared" si="7"/>
        <v>-4.54926731365038E-4</v>
      </c>
      <c r="T60" s="89">
        <v>-5.2585826594833587E-2</v>
      </c>
      <c r="U60" s="89">
        <f t="shared" si="8"/>
        <v>-5.6572076594833584E-2</v>
      </c>
      <c r="V60" s="89">
        <v>-1.7747300975361535E-2</v>
      </c>
      <c r="W60" s="89">
        <f t="shared" si="9"/>
        <v>-2.1733550975361535E-2</v>
      </c>
      <c r="X60" s="89">
        <v>-3.4791038667331929E-2</v>
      </c>
      <c r="Y60" s="89">
        <f t="shared" si="10"/>
        <v>-3.8777288667331933E-2</v>
      </c>
      <c r="Z60" s="89">
        <v>4.1418503358685486E-2</v>
      </c>
      <c r="AA60" s="89">
        <f t="shared" si="11"/>
        <v>3.7432253358685483E-2</v>
      </c>
      <c r="AB60" s="203">
        <f t="shared" si="12"/>
        <v>-2.7330915880366229E-4</v>
      </c>
      <c r="AC60" s="204">
        <f t="shared" si="13"/>
        <v>-4.2595591588036625E-3</v>
      </c>
      <c r="AN60" s="2">
        <v>39508</v>
      </c>
      <c r="AO60">
        <v>3628.0600589999999</v>
      </c>
      <c r="AP60">
        <f t="shared" si="14"/>
        <v>-2.5893392670157091E-2</v>
      </c>
      <c r="AQ60" s="17">
        <f t="shared" si="15"/>
        <v>-2.5893392670157091E-2</v>
      </c>
      <c r="AR60" s="18">
        <v>4.5964</v>
      </c>
      <c r="AS60" s="187"/>
      <c r="AT60" s="19">
        <f t="shared" si="16"/>
        <v>3.8303333333333332E-3</v>
      </c>
      <c r="AU60" s="19">
        <f t="shared" si="17"/>
        <v>-2.9723726003490422E-2</v>
      </c>
      <c r="AV60">
        <f>SUMPRODUCT('PART A'!B93:K93,'PART A'!B$76:K$76)</f>
        <v>-2.4098974668470764E-2</v>
      </c>
      <c r="AW60" s="19">
        <f t="shared" si="18"/>
        <v>-2.7929308001804098E-2</v>
      </c>
    </row>
    <row r="61" spans="2:49" x14ac:dyDescent="0.3">
      <c r="B61" s="199">
        <v>39569</v>
      </c>
      <c r="C61" s="202"/>
      <c r="D61" s="201">
        <f>'PART C '!AR62/1200</f>
        <v>4.0478333333333338E-3</v>
      </c>
      <c r="E61" s="89">
        <v>3777.8500979999999</v>
      </c>
      <c r="F61" s="89">
        <f t="shared" si="0"/>
        <v>-1.2331941206414926E-2</v>
      </c>
      <c r="G61" s="89">
        <f t="shared" si="1"/>
        <v>-1.637977453974826E-2</v>
      </c>
      <c r="H61" s="89">
        <v>-3.5066716276643893E-2</v>
      </c>
      <c r="I61" s="89">
        <f t="shared" si="2"/>
        <v>-3.9114549609977227E-2</v>
      </c>
      <c r="J61" s="89">
        <v>1.8498014386425468E-2</v>
      </c>
      <c r="K61" s="89">
        <f t="shared" si="3"/>
        <v>1.4450181053092134E-2</v>
      </c>
      <c r="L61" s="89">
        <v>0.10563527077095439</v>
      </c>
      <c r="M61" s="89">
        <f t="shared" si="4"/>
        <v>0.10158743743762105</v>
      </c>
      <c r="N61" s="89">
        <v>2.0968548294332541E-2</v>
      </c>
      <c r="O61" s="89">
        <f t="shared" si="5"/>
        <v>1.6920714960999207E-2</v>
      </c>
      <c r="P61" s="89">
        <v>-6.1236467390091316E-2</v>
      </c>
      <c r="Q61" s="89">
        <f t="shared" si="6"/>
        <v>-6.5284300723424643E-2</v>
      </c>
      <c r="R61" s="89">
        <v>-1.0028331877027324E-2</v>
      </c>
      <c r="S61" s="89">
        <f t="shared" si="7"/>
        <v>-1.4076165210360658E-2</v>
      </c>
      <c r="T61" s="89">
        <v>4.5924474112444269E-2</v>
      </c>
      <c r="U61" s="89">
        <f t="shared" si="8"/>
        <v>4.1876640779110935E-2</v>
      </c>
      <c r="V61" s="89">
        <v>0.10918772033637815</v>
      </c>
      <c r="W61" s="89">
        <f t="shared" si="9"/>
        <v>0.10513988700304482</v>
      </c>
      <c r="X61" s="89">
        <v>1.2014943976826148E-2</v>
      </c>
      <c r="Y61" s="89">
        <f t="shared" si="10"/>
        <v>7.9671106434928141E-3</v>
      </c>
      <c r="Z61" s="89">
        <v>2.4380333966838964E-2</v>
      </c>
      <c r="AA61" s="89">
        <f t="shared" si="11"/>
        <v>2.033250063350563E-2</v>
      </c>
      <c r="AB61" s="203">
        <f t="shared" si="12"/>
        <v>8.2746738225815616E-3</v>
      </c>
      <c r="AC61" s="204">
        <f t="shared" si="13"/>
        <v>4.2268404892482278E-3</v>
      </c>
      <c r="AN61" s="2">
        <v>39539</v>
      </c>
      <c r="AO61">
        <v>3825.0200199999999</v>
      </c>
      <c r="AP61">
        <f t="shared" si="14"/>
        <v>5.4287954939281791E-2</v>
      </c>
      <c r="AQ61" s="17">
        <f t="shared" si="15"/>
        <v>5.4287954939281791E-2</v>
      </c>
      <c r="AR61" s="18">
        <v>4.7835000000000001</v>
      </c>
      <c r="AS61" s="187"/>
      <c r="AT61" s="19">
        <f t="shared" si="16"/>
        <v>3.9862500000000002E-3</v>
      </c>
      <c r="AU61" s="19">
        <f t="shared" si="17"/>
        <v>5.0301704939281794E-2</v>
      </c>
      <c r="AV61">
        <f>SUMPRODUCT('PART A'!B94:K94,'PART A'!B$76:K$76)</f>
        <v>4.7189637396469353E-3</v>
      </c>
      <c r="AW61" s="19">
        <f t="shared" si="18"/>
        <v>7.3271373964693513E-4</v>
      </c>
    </row>
    <row r="62" spans="2:49" x14ac:dyDescent="0.3">
      <c r="B62" s="199">
        <v>39600</v>
      </c>
      <c r="C62" s="202"/>
      <c r="D62" s="201">
        <f>'PART C '!AR63/1200</f>
        <v>4.1170833333333337E-3</v>
      </c>
      <c r="E62" s="89">
        <v>3352.8100589999999</v>
      </c>
      <c r="F62" s="89">
        <f t="shared" si="0"/>
        <v>-0.11250844474348437</v>
      </c>
      <c r="G62" s="89">
        <f t="shared" si="1"/>
        <v>-0.1166255280768177</v>
      </c>
      <c r="H62" s="89">
        <v>-3.2913007343155505E-2</v>
      </c>
      <c r="I62" s="89">
        <f t="shared" si="2"/>
        <v>-3.7030090676488839E-2</v>
      </c>
      <c r="J62" s="89">
        <v>-0.19705657793570161</v>
      </c>
      <c r="K62" s="89">
        <f t="shared" si="3"/>
        <v>-0.20117366126903494</v>
      </c>
      <c r="L62" s="89">
        <v>-0.10479194808758294</v>
      </c>
      <c r="M62" s="89">
        <f t="shared" si="4"/>
        <v>-0.10890903142091626</v>
      </c>
      <c r="N62" s="89">
        <v>-0.15180882486453731</v>
      </c>
      <c r="O62" s="89">
        <f t="shared" si="5"/>
        <v>-0.15592590819787064</v>
      </c>
      <c r="P62" s="89">
        <v>-0.19168019845063561</v>
      </c>
      <c r="Q62" s="89">
        <f t="shared" si="6"/>
        <v>-0.19579728178396894</v>
      </c>
      <c r="R62" s="89">
        <v>-0.19159824005895629</v>
      </c>
      <c r="S62" s="89">
        <f t="shared" si="7"/>
        <v>-0.19571532339228961</v>
      </c>
      <c r="T62" s="89">
        <v>-0.11659431870973541</v>
      </c>
      <c r="U62" s="89">
        <f t="shared" si="8"/>
        <v>-0.12071140204306874</v>
      </c>
      <c r="V62" s="89">
        <v>-0.27304481187641555</v>
      </c>
      <c r="W62" s="89">
        <f t="shared" si="9"/>
        <v>-0.27716189520974888</v>
      </c>
      <c r="X62" s="89">
        <v>-2.1390998003770131E-2</v>
      </c>
      <c r="Y62" s="89">
        <f t="shared" si="10"/>
        <v>-2.5508081337103465E-2</v>
      </c>
      <c r="Z62" s="89">
        <v>-0.10012948846622455</v>
      </c>
      <c r="AA62" s="89">
        <f t="shared" si="11"/>
        <v>-0.10424657179955787</v>
      </c>
      <c r="AB62" s="203">
        <f t="shared" si="12"/>
        <v>-2.3021730579372682E-2</v>
      </c>
      <c r="AC62" s="204">
        <f t="shared" si="13"/>
        <v>-2.7138813912706016E-2</v>
      </c>
      <c r="AN62" s="2">
        <v>39569</v>
      </c>
      <c r="AO62">
        <v>3777.8500979999999</v>
      </c>
      <c r="AP62">
        <f t="shared" si="14"/>
        <v>-1.2331941206414926E-2</v>
      </c>
      <c r="AQ62" s="17">
        <f t="shared" si="15"/>
        <v>-1.2331941206414926E-2</v>
      </c>
      <c r="AR62" s="18">
        <v>4.8574000000000002</v>
      </c>
      <c r="AS62" s="187"/>
      <c r="AT62" s="19">
        <f t="shared" si="16"/>
        <v>4.0478333333333338E-3</v>
      </c>
      <c r="AU62" s="19">
        <f t="shared" si="17"/>
        <v>-1.637977453974826E-2</v>
      </c>
      <c r="AV62">
        <f>SUMPRODUCT('PART A'!B95:K95,'PART A'!B$76:K$76)</f>
        <v>2.3027779030043737E-2</v>
      </c>
      <c r="AW62" s="19">
        <f t="shared" si="18"/>
        <v>1.8979945696710403E-2</v>
      </c>
    </row>
    <row r="63" spans="2:49" x14ac:dyDescent="0.3">
      <c r="B63" s="199">
        <v>39630</v>
      </c>
      <c r="C63" s="202"/>
      <c r="D63" s="201">
        <f>'PART C '!AR64/1200</f>
        <v>4.1341666666666671E-3</v>
      </c>
      <c r="E63" s="89">
        <v>3367.820068</v>
      </c>
      <c r="F63" s="89">
        <f t="shared" si="0"/>
        <v>4.4768444188207088E-3</v>
      </c>
      <c r="G63" s="89">
        <f t="shared" si="1"/>
        <v>3.4267775215404174E-4</v>
      </c>
      <c r="H63" s="89">
        <v>0.11684626689842047</v>
      </c>
      <c r="I63" s="89">
        <f t="shared" si="2"/>
        <v>0.11271210023175381</v>
      </c>
      <c r="J63" s="89">
        <v>-4.9643361297326612E-2</v>
      </c>
      <c r="K63" s="89">
        <f t="shared" si="3"/>
        <v>-5.377752796399328E-2</v>
      </c>
      <c r="L63" s="89">
        <v>-1.7452097358881487E-2</v>
      </c>
      <c r="M63" s="89">
        <f t="shared" si="4"/>
        <v>-2.1586264025548155E-2</v>
      </c>
      <c r="N63" s="89">
        <v>-9.0963772425552342E-2</v>
      </c>
      <c r="O63" s="89">
        <f t="shared" si="5"/>
        <v>-9.5097939092219003E-2</v>
      </c>
      <c r="P63" s="89">
        <v>1.2458424737322116E-2</v>
      </c>
      <c r="Q63" s="89">
        <f t="shared" si="6"/>
        <v>8.3242580706554478E-3</v>
      </c>
      <c r="R63" s="89">
        <v>7.0627352426164303E-2</v>
      </c>
      <c r="S63" s="89">
        <f t="shared" si="7"/>
        <v>6.6493185759497642E-2</v>
      </c>
      <c r="T63" s="89">
        <v>-2.4601930740101231E-2</v>
      </c>
      <c r="U63" s="89">
        <f t="shared" si="8"/>
        <v>-2.8736097406767899E-2</v>
      </c>
      <c r="V63" s="89">
        <v>6.4361393346185236E-2</v>
      </c>
      <c r="W63" s="89">
        <f t="shared" si="9"/>
        <v>6.0227226679518568E-2</v>
      </c>
      <c r="X63" s="89">
        <v>-0.15570119384883463</v>
      </c>
      <c r="Y63" s="89">
        <f t="shared" si="10"/>
        <v>-0.15983536051550129</v>
      </c>
      <c r="Z63" s="89">
        <v>6.5635152837795099E-2</v>
      </c>
      <c r="AA63" s="89">
        <f t="shared" si="11"/>
        <v>6.1500986171128431E-2</v>
      </c>
      <c r="AB63" s="203">
        <f t="shared" si="12"/>
        <v>2.8486092152121461E-3</v>
      </c>
      <c r="AC63" s="204">
        <f t="shared" si="13"/>
        <v>-1.285557451454521E-3</v>
      </c>
      <c r="AN63" s="2">
        <v>39600</v>
      </c>
      <c r="AO63">
        <v>3352.8100589999999</v>
      </c>
      <c r="AP63">
        <f t="shared" si="14"/>
        <v>-0.11250844474348437</v>
      </c>
      <c r="AQ63" s="17">
        <f t="shared" si="15"/>
        <v>-0.11250844474348437</v>
      </c>
      <c r="AR63" s="18">
        <v>4.9405000000000001</v>
      </c>
      <c r="AS63" s="187"/>
      <c r="AT63" s="19">
        <f t="shared" si="16"/>
        <v>4.1170833333333337E-3</v>
      </c>
      <c r="AU63" s="19">
        <f t="shared" si="17"/>
        <v>-0.1166255280768177</v>
      </c>
      <c r="AV63">
        <f>SUMPRODUCT('PART A'!B96:K96,'PART A'!B$76:K$76)</f>
        <v>-0.13810084137967152</v>
      </c>
      <c r="AW63" s="19">
        <f t="shared" si="18"/>
        <v>-0.14221792471300485</v>
      </c>
    </row>
    <row r="64" spans="2:49" x14ac:dyDescent="0.3">
      <c r="B64" s="199">
        <v>39661</v>
      </c>
      <c r="C64" s="202"/>
      <c r="D64" s="201">
        <f>'PART C '!AR65/1200</f>
        <v>4.1376666666666671E-3</v>
      </c>
      <c r="E64" s="89">
        <v>3365.6298830000001</v>
      </c>
      <c r="F64" s="89">
        <f t="shared" si="0"/>
        <v>-6.5032720150651722E-4</v>
      </c>
      <c r="G64" s="89">
        <f t="shared" si="1"/>
        <v>-4.7879938681731843E-3</v>
      </c>
      <c r="H64" s="89">
        <v>-5.713546228349517E-2</v>
      </c>
      <c r="I64" s="89">
        <f t="shared" si="2"/>
        <v>-6.1273128950161834E-2</v>
      </c>
      <c r="J64" s="89">
        <v>6.8845494478571592E-2</v>
      </c>
      <c r="K64" s="89">
        <f t="shared" si="3"/>
        <v>6.4707827811904928E-2</v>
      </c>
      <c r="L64" s="89">
        <v>1.6239415848479627E-2</v>
      </c>
      <c r="M64" s="89">
        <f t="shared" si="4"/>
        <v>1.2101749181812959E-2</v>
      </c>
      <c r="N64" s="89">
        <v>6.0304706649124198E-2</v>
      </c>
      <c r="O64" s="89">
        <f t="shared" si="5"/>
        <v>5.6167039982457534E-2</v>
      </c>
      <c r="P64" s="89">
        <v>0.25758835139664671</v>
      </c>
      <c r="Q64" s="89">
        <f t="shared" si="6"/>
        <v>0.25345068472998006</v>
      </c>
      <c r="R64" s="89">
        <v>-3.350452175975259E-3</v>
      </c>
      <c r="S64" s="89">
        <f t="shared" si="7"/>
        <v>-7.4881188426419261E-3</v>
      </c>
      <c r="T64" s="89">
        <v>7.566739415858224E-3</v>
      </c>
      <c r="U64" s="89">
        <f t="shared" si="8"/>
        <v>3.4290727491915569E-3</v>
      </c>
      <c r="V64" s="89">
        <v>-4.4223974651158758E-2</v>
      </c>
      <c r="W64" s="89">
        <f t="shared" si="9"/>
        <v>-4.8361641317825423E-2</v>
      </c>
      <c r="X64" s="89">
        <v>0.14641035117913659</v>
      </c>
      <c r="Y64" s="89">
        <f t="shared" si="10"/>
        <v>0.14227268451246991</v>
      </c>
      <c r="Z64" s="89">
        <v>2.4947428773658693E-2</v>
      </c>
      <c r="AA64" s="89">
        <f t="shared" si="11"/>
        <v>2.0809762106992025E-2</v>
      </c>
      <c r="AB64" s="203">
        <f t="shared" si="12"/>
        <v>5.3043777180995875E-3</v>
      </c>
      <c r="AC64" s="204">
        <f t="shared" si="13"/>
        <v>1.1667110514329204E-3</v>
      </c>
      <c r="AN64" s="2">
        <v>39630</v>
      </c>
      <c r="AO64">
        <v>3367.820068</v>
      </c>
      <c r="AP64">
        <f t="shared" si="14"/>
        <v>4.4768444188207088E-3</v>
      </c>
      <c r="AQ64" s="17">
        <f t="shared" si="15"/>
        <v>4.4768444188207088E-3</v>
      </c>
      <c r="AR64" s="18">
        <v>4.9610000000000003</v>
      </c>
      <c r="AS64" s="187"/>
      <c r="AT64" s="19">
        <f t="shared" si="16"/>
        <v>4.1341666666666671E-3</v>
      </c>
      <c r="AU64" s="19">
        <f t="shared" si="17"/>
        <v>3.4267775215404174E-4</v>
      </c>
      <c r="AV64">
        <f>SUMPRODUCT('PART A'!B97:K97,'PART A'!B$76:K$76)</f>
        <v>-8.433765424809064E-4</v>
      </c>
      <c r="AW64" s="19">
        <f t="shared" si="18"/>
        <v>-4.9775432091475735E-3</v>
      </c>
    </row>
    <row r="65" spans="2:49" x14ac:dyDescent="0.3">
      <c r="B65" s="199">
        <v>39692</v>
      </c>
      <c r="C65" s="202" t="s">
        <v>43</v>
      </c>
      <c r="D65" s="201">
        <f>'PART C '!AR66/1200</f>
        <v>4.1826666666666661E-3</v>
      </c>
      <c r="E65" s="89">
        <v>3038.1999510000001</v>
      </c>
      <c r="F65" s="89">
        <f t="shared" si="0"/>
        <v>-9.7286375324235258E-2</v>
      </c>
      <c r="G65" s="89">
        <f t="shared" si="1"/>
        <v>-0.10146904199090193</v>
      </c>
      <c r="H65" s="89">
        <v>-0.11459735661998706</v>
      </c>
      <c r="I65" s="89">
        <f t="shared" si="2"/>
        <v>-0.11878002328665373</v>
      </c>
      <c r="J65" s="89">
        <v>-0.11278220182942274</v>
      </c>
      <c r="K65" s="89">
        <f t="shared" si="3"/>
        <v>-0.11696486849608941</v>
      </c>
      <c r="L65" s="89">
        <v>-5.8676448697367406E-2</v>
      </c>
      <c r="M65" s="89">
        <f t="shared" si="4"/>
        <v>-6.2859115364034074E-2</v>
      </c>
      <c r="N65" s="89">
        <v>-7.6249845018147522E-2</v>
      </c>
      <c r="O65" s="89">
        <f t="shared" si="5"/>
        <v>-8.043251168481419E-2</v>
      </c>
      <c r="P65" s="89">
        <v>-0.21722117456785023</v>
      </c>
      <c r="Q65" s="89">
        <f t="shared" si="6"/>
        <v>-0.2214038412345169</v>
      </c>
      <c r="R65" s="89">
        <v>5.0640951048953053E-2</v>
      </c>
      <c r="S65" s="89">
        <f t="shared" si="7"/>
        <v>4.6458284382286386E-2</v>
      </c>
      <c r="T65" s="89">
        <v>1.9731814302979763E-2</v>
      </c>
      <c r="U65" s="89">
        <f t="shared" si="8"/>
        <v>1.5549147636313097E-2</v>
      </c>
      <c r="V65" s="89">
        <v>-0.11520318827223608</v>
      </c>
      <c r="W65" s="89">
        <f t="shared" si="9"/>
        <v>-0.11938585493890275</v>
      </c>
      <c r="X65" s="89">
        <v>-3.5704328349504703E-2</v>
      </c>
      <c r="Y65" s="89">
        <f t="shared" si="10"/>
        <v>-3.9886995016171371E-2</v>
      </c>
      <c r="Z65" s="89">
        <v>-0.15085276259745584</v>
      </c>
      <c r="AA65" s="89">
        <f t="shared" si="11"/>
        <v>-0.1550354292641225</v>
      </c>
      <c r="AB65" s="203">
        <f t="shared" si="12"/>
        <v>-2.3437911779424836E-2</v>
      </c>
      <c r="AC65" s="204">
        <f t="shared" si="13"/>
        <v>-2.7620578446091504E-2</v>
      </c>
      <c r="AN65" s="2">
        <v>39661</v>
      </c>
      <c r="AO65">
        <v>3365.6298830000001</v>
      </c>
      <c r="AP65">
        <f t="shared" si="14"/>
        <v>-6.5032720150651722E-4</v>
      </c>
      <c r="AQ65" s="17">
        <f t="shared" si="15"/>
        <v>-6.5032720150651722E-4</v>
      </c>
      <c r="AR65" s="18">
        <v>4.9652000000000003</v>
      </c>
      <c r="AS65" s="188"/>
      <c r="AT65" s="19">
        <f t="shared" si="16"/>
        <v>4.1376666666666671E-3</v>
      </c>
      <c r="AU65" s="19">
        <f t="shared" si="17"/>
        <v>-4.7879938681731843E-3</v>
      </c>
      <c r="AV65">
        <f>SUMPRODUCT('PART A'!B98:K98,'PART A'!B$76:K$76)</f>
        <v>4.7719259863084652E-2</v>
      </c>
      <c r="AW65" s="19">
        <f t="shared" si="18"/>
        <v>4.3581593196417988E-2</v>
      </c>
    </row>
    <row r="66" spans="2:49" x14ac:dyDescent="0.3">
      <c r="B66" s="199">
        <v>39722</v>
      </c>
      <c r="C66" s="202"/>
      <c r="D66" s="201">
        <f>'PART C '!AR67/1200</f>
        <v>4.2609166666666672E-3</v>
      </c>
      <c r="E66" s="89">
        <v>2591.76001</v>
      </c>
      <c r="F66" s="89">
        <f t="shared" si="0"/>
        <v>-0.14694225139891068</v>
      </c>
      <c r="G66" s="89">
        <f t="shared" si="1"/>
        <v>-0.15120316806557735</v>
      </c>
      <c r="H66" s="89">
        <v>-0.29338410390356479</v>
      </c>
      <c r="I66" s="89">
        <f t="shared" si="2"/>
        <v>-0.29764502057023146</v>
      </c>
      <c r="J66" s="89">
        <v>-0.24265524847968745</v>
      </c>
      <c r="K66" s="89">
        <f t="shared" si="3"/>
        <v>-0.24691616514635412</v>
      </c>
      <c r="L66" s="89">
        <v>-0.26976140064411502</v>
      </c>
      <c r="M66" s="89">
        <f t="shared" si="4"/>
        <v>-0.27402231731078169</v>
      </c>
      <c r="N66" s="89">
        <v>-0.41474978101788024</v>
      </c>
      <c r="O66" s="89">
        <f t="shared" si="5"/>
        <v>-0.41901069768454691</v>
      </c>
      <c r="P66" s="89">
        <v>7.8333225435600104E-2</v>
      </c>
      <c r="Q66" s="89">
        <f t="shared" si="6"/>
        <v>7.4072308768933434E-2</v>
      </c>
      <c r="R66" s="89">
        <v>-0.13120006453445435</v>
      </c>
      <c r="S66" s="89">
        <f t="shared" si="7"/>
        <v>-0.13546098120112102</v>
      </c>
      <c r="T66" s="89">
        <v>-0.14779773113576142</v>
      </c>
      <c r="U66" s="89">
        <f t="shared" si="8"/>
        <v>-0.15205864780242809</v>
      </c>
      <c r="V66" s="89">
        <v>-0.34204866514363913</v>
      </c>
      <c r="W66" s="89">
        <f t="shared" si="9"/>
        <v>-0.3463095818103058</v>
      </c>
      <c r="X66" s="89">
        <v>-1.4240527630033904E-3</v>
      </c>
      <c r="Y66" s="89">
        <f t="shared" si="10"/>
        <v>-5.684969429670058E-3</v>
      </c>
      <c r="Z66" s="89">
        <v>-0.1600810638559067</v>
      </c>
      <c r="AA66" s="89">
        <f t="shared" si="11"/>
        <v>-0.16434198052257337</v>
      </c>
      <c r="AB66" s="203">
        <f t="shared" si="12"/>
        <v>-3.638853100372897E-2</v>
      </c>
      <c r="AC66" s="204">
        <f t="shared" si="13"/>
        <v>-4.064944767039564E-2</v>
      </c>
      <c r="AN66" s="2">
        <v>39692</v>
      </c>
      <c r="AO66">
        <v>3038.1999510000001</v>
      </c>
      <c r="AP66">
        <f t="shared" si="14"/>
        <v>-9.7286375324235258E-2</v>
      </c>
      <c r="AQ66" s="17">
        <f t="shared" si="15"/>
        <v>-9.7286375324235258E-2</v>
      </c>
      <c r="AR66" s="18">
        <v>5.0191999999999997</v>
      </c>
      <c r="AS66" s="189" t="s">
        <v>43</v>
      </c>
      <c r="AT66" s="19">
        <f t="shared" si="16"/>
        <v>4.1826666666666661E-3</v>
      </c>
      <c r="AU66" s="19">
        <f t="shared" si="17"/>
        <v>-0.10146904199090193</v>
      </c>
      <c r="AV66">
        <f>SUMPRODUCT('PART A'!B99:K99,'PART A'!B$76:K$76)</f>
        <v>-8.1091454060003884E-2</v>
      </c>
      <c r="AW66" s="19">
        <f t="shared" si="18"/>
        <v>-8.5274120726670552E-2</v>
      </c>
    </row>
    <row r="67" spans="2:49" x14ac:dyDescent="0.3">
      <c r="B67" s="199">
        <v>39753</v>
      </c>
      <c r="C67" s="202"/>
      <c r="D67" s="201">
        <f>'PART C '!AR68/1200</f>
        <v>3.5319166666666663E-3</v>
      </c>
      <c r="E67" s="89">
        <v>2430.3100589999999</v>
      </c>
      <c r="F67" s="89">
        <f t="shared" si="0"/>
        <v>-6.2293557419307533E-2</v>
      </c>
      <c r="G67" s="89">
        <f t="shared" si="1"/>
        <v>-6.5825474085974195E-2</v>
      </c>
      <c r="H67" s="89">
        <v>1.3129653646063838E-2</v>
      </c>
      <c r="I67" s="89">
        <f t="shared" si="2"/>
        <v>9.5977369793971718E-3</v>
      </c>
      <c r="J67" s="89">
        <v>-8.0380403034256018E-2</v>
      </c>
      <c r="K67" s="89">
        <f t="shared" si="3"/>
        <v>-8.391231970092268E-2</v>
      </c>
      <c r="L67" s="89">
        <v>-0.11151464506867219</v>
      </c>
      <c r="M67" s="89">
        <f t="shared" si="4"/>
        <v>-0.11504656173533885</v>
      </c>
      <c r="N67" s="89">
        <v>0.30520238915036502</v>
      </c>
      <c r="O67" s="89">
        <f t="shared" si="5"/>
        <v>0.30167047248369833</v>
      </c>
      <c r="P67" s="89">
        <v>-3.7094104510035385E-2</v>
      </c>
      <c r="Q67" s="89">
        <f t="shared" si="6"/>
        <v>-4.0626021176702054E-2</v>
      </c>
      <c r="R67" s="89">
        <v>4.224207410002212E-2</v>
      </c>
      <c r="S67" s="89">
        <f t="shared" si="7"/>
        <v>3.8710157433355451E-2</v>
      </c>
      <c r="T67" s="89">
        <v>7.8708907069694453E-2</v>
      </c>
      <c r="U67" s="89">
        <f t="shared" si="8"/>
        <v>7.5176990403027791E-2</v>
      </c>
      <c r="V67" s="89">
        <v>-6.3260789569968806E-2</v>
      </c>
      <c r="W67" s="89">
        <f t="shared" si="9"/>
        <v>-6.6792706236635468E-2</v>
      </c>
      <c r="X67" s="89">
        <v>-0.10310901139197086</v>
      </c>
      <c r="Y67" s="89">
        <f t="shared" si="10"/>
        <v>-0.10664092805863752</v>
      </c>
      <c r="Z67" s="89">
        <v>-0.14046060565348076</v>
      </c>
      <c r="AA67" s="89">
        <f t="shared" si="11"/>
        <v>-0.14399252232014742</v>
      </c>
      <c r="AB67" s="203">
        <f t="shared" si="12"/>
        <v>-1.6802594004749011E-2</v>
      </c>
      <c r="AC67" s="204">
        <f t="shared" si="13"/>
        <v>-2.0334510671415677E-2</v>
      </c>
      <c r="AN67" s="2">
        <v>39722</v>
      </c>
      <c r="AO67">
        <v>2591.76001</v>
      </c>
      <c r="AP67">
        <f t="shared" si="14"/>
        <v>-0.14694225139891068</v>
      </c>
      <c r="AQ67" s="17">
        <f t="shared" si="15"/>
        <v>-0.14694225139891068</v>
      </c>
      <c r="AR67" s="18">
        <v>5.1131000000000002</v>
      </c>
      <c r="AS67" s="187"/>
      <c r="AT67" s="19">
        <f t="shared" si="16"/>
        <v>4.2609166666666672E-3</v>
      </c>
      <c r="AU67" s="19">
        <f t="shared" si="17"/>
        <v>-0.15120316806557735</v>
      </c>
      <c r="AV67">
        <f>SUMPRODUCT('PART A'!B100:K100,'PART A'!B$76:K$76)</f>
        <v>-0.19247688860424123</v>
      </c>
      <c r="AW67" s="19">
        <f t="shared" si="18"/>
        <v>-0.1967378052709079</v>
      </c>
    </row>
    <row r="68" spans="2:49" x14ac:dyDescent="0.3">
      <c r="B68" s="199">
        <v>39783</v>
      </c>
      <c r="C68" s="202"/>
      <c r="D68" s="201">
        <f>'PART C '!AR69/1200</f>
        <v>2.7438333333333334E-3</v>
      </c>
      <c r="E68" s="89">
        <v>2451.4799800000001</v>
      </c>
      <c r="F68" s="89">
        <f t="shared" si="0"/>
        <v>8.7107901815256239E-3</v>
      </c>
      <c r="G68" s="89">
        <f t="shared" si="1"/>
        <v>5.9669568481922905E-3</v>
      </c>
      <c r="H68" s="89">
        <v>0.11918405326822883</v>
      </c>
      <c r="I68" s="89">
        <f t="shared" si="2"/>
        <v>0.11644021993489549</v>
      </c>
      <c r="J68" s="89">
        <v>8.2944381732174513E-2</v>
      </c>
      <c r="K68" s="89">
        <f t="shared" si="3"/>
        <v>8.0200548398841179E-2</v>
      </c>
      <c r="L68" s="89">
        <v>0.10956656289635934</v>
      </c>
      <c r="M68" s="89">
        <f t="shared" si="4"/>
        <v>0.10682272956302601</v>
      </c>
      <c r="N68" s="89">
        <v>5.4915744451698903E-2</v>
      </c>
      <c r="O68" s="89">
        <f t="shared" si="5"/>
        <v>5.2171911118365569E-2</v>
      </c>
      <c r="P68" s="89">
        <v>-3.4510563962486175E-2</v>
      </c>
      <c r="Q68" s="89">
        <f t="shared" si="6"/>
        <v>-3.7254397295819509E-2</v>
      </c>
      <c r="R68" s="89">
        <v>-4.6272737738057727E-2</v>
      </c>
      <c r="S68" s="89">
        <f t="shared" si="7"/>
        <v>-4.9016571071391062E-2</v>
      </c>
      <c r="T68" s="89">
        <v>-2.136370093005921E-2</v>
      </c>
      <c r="U68" s="89">
        <f t="shared" si="8"/>
        <v>-2.4107534263392544E-2</v>
      </c>
      <c r="V68" s="89">
        <v>-0.20519429357405941</v>
      </c>
      <c r="W68" s="89">
        <f t="shared" si="9"/>
        <v>-0.20793812690739275</v>
      </c>
      <c r="X68" s="89">
        <v>6.757837339449993E-2</v>
      </c>
      <c r="Y68" s="89">
        <f t="shared" si="10"/>
        <v>6.4834540061166596E-2</v>
      </c>
      <c r="Z68" s="89">
        <v>8.6444667087351046E-2</v>
      </c>
      <c r="AA68" s="89">
        <f t="shared" si="11"/>
        <v>8.3700833754017712E-2</v>
      </c>
      <c r="AB68" s="203">
        <f t="shared" si="12"/>
        <v>1.0424600719338711E-2</v>
      </c>
      <c r="AC68" s="204">
        <f t="shared" si="13"/>
        <v>7.6807673860053776E-3</v>
      </c>
      <c r="AN68" s="2">
        <v>39753</v>
      </c>
      <c r="AO68">
        <v>2430.3100589999999</v>
      </c>
      <c r="AP68">
        <f t="shared" si="14"/>
        <v>-6.2293557419307533E-2</v>
      </c>
      <c r="AQ68" s="17">
        <f t="shared" si="15"/>
        <v>-6.2293557419307533E-2</v>
      </c>
      <c r="AR68" s="18">
        <v>4.2382999999999997</v>
      </c>
      <c r="AS68" s="187"/>
      <c r="AT68" s="19">
        <f t="shared" si="16"/>
        <v>3.5319166666666663E-3</v>
      </c>
      <c r="AU68" s="19">
        <f t="shared" si="17"/>
        <v>-6.5825474085974195E-2</v>
      </c>
      <c r="AV68">
        <f>SUMPRODUCT('PART A'!B101:K101,'PART A'!B$76:K$76)</f>
        <v>-9.6536535262238595E-3</v>
      </c>
      <c r="AW68" s="19">
        <f t="shared" si="18"/>
        <v>-1.3185570192890525E-2</v>
      </c>
    </row>
    <row r="69" spans="2:49" x14ac:dyDescent="0.3">
      <c r="B69" s="199">
        <v>39814</v>
      </c>
      <c r="C69" s="202"/>
      <c r="D69" s="201">
        <f>'PART C '!AR70/1200</f>
        <v>2.0470833333333335E-3</v>
      </c>
      <c r="E69" s="89">
        <v>2236.9799800000001</v>
      </c>
      <c r="F69" s="89">
        <f t="shared" si="0"/>
        <v>-8.7498165088013488E-2</v>
      </c>
      <c r="G69" s="89">
        <f t="shared" si="1"/>
        <v>-8.9545248421346826E-2</v>
      </c>
      <c r="H69" s="89">
        <v>-0.16514810848692307</v>
      </c>
      <c r="I69" s="89">
        <f t="shared" si="2"/>
        <v>-0.16719519182025641</v>
      </c>
      <c r="J69" s="89">
        <v>-0.1760297393526607</v>
      </c>
      <c r="K69" s="89">
        <f t="shared" si="3"/>
        <v>-0.17807682268599404</v>
      </c>
      <c r="L69" s="89">
        <v>-3.6846445804109023E-4</v>
      </c>
      <c r="M69" s="89">
        <f t="shared" si="4"/>
        <v>-2.4155477913744236E-3</v>
      </c>
      <c r="N69" s="89">
        <v>-0.178841109478765</v>
      </c>
      <c r="O69" s="89">
        <f t="shared" si="5"/>
        <v>-0.18088819281209834</v>
      </c>
      <c r="P69" s="89">
        <v>0.13923540805879139</v>
      </c>
      <c r="Q69" s="89">
        <f t="shared" si="6"/>
        <v>0.13718832472545806</v>
      </c>
      <c r="R69" s="89">
        <v>-6.7855476598012651E-2</v>
      </c>
      <c r="S69" s="89">
        <f t="shared" si="7"/>
        <v>-6.9902559931345989E-2</v>
      </c>
      <c r="T69" s="89">
        <v>-0.16372365693350444</v>
      </c>
      <c r="U69" s="89">
        <f t="shared" si="8"/>
        <v>-0.16577074026683777</v>
      </c>
      <c r="V69" s="89">
        <v>-0.16448926601086483</v>
      </c>
      <c r="W69" s="89">
        <f t="shared" si="9"/>
        <v>-0.16653634934419817</v>
      </c>
      <c r="X69" s="89">
        <v>-0.10991966895866387</v>
      </c>
      <c r="Y69" s="89">
        <f t="shared" si="10"/>
        <v>-0.11196675229199721</v>
      </c>
      <c r="Z69" s="89">
        <v>-0.10393559471117969</v>
      </c>
      <c r="AA69" s="89">
        <f t="shared" si="11"/>
        <v>-0.10598267804451303</v>
      </c>
      <c r="AB69" s="203">
        <f t="shared" si="12"/>
        <v>-3.1137060542136996E-2</v>
      </c>
      <c r="AC69" s="204">
        <f t="shared" si="13"/>
        <v>-3.3184143875470327E-2</v>
      </c>
      <c r="AN69" s="2">
        <v>39783</v>
      </c>
      <c r="AO69">
        <v>2451.4799800000001</v>
      </c>
      <c r="AP69">
        <f t="shared" si="14"/>
        <v>8.7107901815256239E-3</v>
      </c>
      <c r="AQ69" s="17">
        <f t="shared" si="15"/>
        <v>8.7107901815256239E-3</v>
      </c>
      <c r="AR69" s="18">
        <v>3.2926000000000002</v>
      </c>
      <c r="AS69" s="187"/>
      <c r="AT69" s="19">
        <f t="shared" si="16"/>
        <v>2.7438333333333334E-3</v>
      </c>
      <c r="AU69" s="19">
        <f t="shared" si="17"/>
        <v>5.9669568481922905E-3</v>
      </c>
      <c r="AV69">
        <f>SUMPRODUCT('PART A'!B102:K102,'PART A'!B$76:K$76)</f>
        <v>2.1329248662565012E-2</v>
      </c>
      <c r="AW69" s="19">
        <f t="shared" si="18"/>
        <v>1.8585415329231678E-2</v>
      </c>
    </row>
    <row r="70" spans="2:49" x14ac:dyDescent="0.3">
      <c r="B70" s="199">
        <v>39845</v>
      </c>
      <c r="C70" s="202"/>
      <c r="D70" s="201">
        <f>'PART C '!AR71/1200</f>
        <v>1.61925E-3</v>
      </c>
      <c r="E70" s="89">
        <v>1976.2299800000001</v>
      </c>
      <c r="F70" s="89">
        <f t="shared" si="0"/>
        <v>-0.11656340348651667</v>
      </c>
      <c r="G70" s="89">
        <f t="shared" si="1"/>
        <v>-0.11818265348651667</v>
      </c>
      <c r="H70" s="89">
        <v>-4.78773057015415E-2</v>
      </c>
      <c r="I70" s="89">
        <f t="shared" si="2"/>
        <v>-4.9496555701541503E-2</v>
      </c>
      <c r="J70" s="89">
        <v>-0.18136369958972481</v>
      </c>
      <c r="K70" s="89">
        <f t="shared" si="3"/>
        <v>-0.1829829495897248</v>
      </c>
      <c r="L70" s="89">
        <v>-0.15186122232199403</v>
      </c>
      <c r="M70" s="89">
        <f t="shared" si="4"/>
        <v>-0.15348047232199402</v>
      </c>
      <c r="N70" s="89">
        <v>-0.21881388317592917</v>
      </c>
      <c r="O70" s="89">
        <f t="shared" si="5"/>
        <v>-0.22043313317592916</v>
      </c>
      <c r="P70" s="89">
        <v>-0.14921576460369299</v>
      </c>
      <c r="Q70" s="89">
        <f t="shared" si="6"/>
        <v>-0.15083501460369297</v>
      </c>
      <c r="R70" s="89">
        <v>-5.9627159038875582E-2</v>
      </c>
      <c r="S70" s="89">
        <f t="shared" si="7"/>
        <v>-6.1246409038875585E-2</v>
      </c>
      <c r="T70" s="89">
        <v>-1.4971225384383134E-2</v>
      </c>
      <c r="U70" s="89">
        <f t="shared" si="8"/>
        <v>-1.6590475384383133E-2</v>
      </c>
      <c r="V70" s="89">
        <v>-7.105659652351537E-2</v>
      </c>
      <c r="W70" s="89">
        <f t="shared" si="9"/>
        <v>-7.2675846523515372E-2</v>
      </c>
      <c r="X70" s="89">
        <v>-8.2998662010616744E-2</v>
      </c>
      <c r="Y70" s="89">
        <f t="shared" si="10"/>
        <v>-8.4617912010616747E-2</v>
      </c>
      <c r="Z70" s="89">
        <v>6.0156178839622744E-2</v>
      </c>
      <c r="AA70" s="89">
        <f t="shared" si="11"/>
        <v>5.8536928839622741E-2</v>
      </c>
      <c r="AB70" s="203">
        <f t="shared" si="12"/>
        <v>6.8033700722527277E-3</v>
      </c>
      <c r="AC70" s="204">
        <f t="shared" si="13"/>
        <v>5.1841200722527276E-3</v>
      </c>
      <c r="AN70" s="2">
        <v>39814</v>
      </c>
      <c r="AO70">
        <v>2236.9799800000001</v>
      </c>
      <c r="AP70">
        <f t="shared" si="14"/>
        <v>-8.7498165088013488E-2</v>
      </c>
      <c r="AQ70" s="17">
        <f t="shared" si="15"/>
        <v>-8.7498165088013488E-2</v>
      </c>
      <c r="AR70" s="18">
        <v>2.4565000000000001</v>
      </c>
      <c r="AS70" s="187"/>
      <c r="AT70" s="19">
        <f t="shared" si="16"/>
        <v>2.0470833333333335E-3</v>
      </c>
      <c r="AU70" s="19">
        <f t="shared" si="17"/>
        <v>-8.9545248421346826E-2</v>
      </c>
      <c r="AV70">
        <f>SUMPRODUCT('PART A'!B103:K103,'PART A'!B$76:K$76)</f>
        <v>-9.9107567692982415E-2</v>
      </c>
      <c r="AW70" s="19">
        <f t="shared" si="18"/>
        <v>-0.10115465102631575</v>
      </c>
    </row>
    <row r="71" spans="2:49" x14ac:dyDescent="0.3">
      <c r="B71" s="199">
        <v>39873</v>
      </c>
      <c r="C71" s="202"/>
      <c r="D71" s="201">
        <f>'PART C '!AR72/1200</f>
        <v>1.3629166666666666E-3</v>
      </c>
      <c r="E71" s="89">
        <v>2071.1298830000001</v>
      </c>
      <c r="F71" s="89">
        <f t="shared" si="0"/>
        <v>4.80206777350883E-2</v>
      </c>
      <c r="G71" s="89">
        <f t="shared" si="1"/>
        <v>4.6657761068421635E-2</v>
      </c>
      <c r="H71" s="89">
        <v>6.6451670421589046E-2</v>
      </c>
      <c r="I71" s="89">
        <f t="shared" si="2"/>
        <v>6.5088753754922374E-2</v>
      </c>
      <c r="J71" s="89">
        <v>5.9411651838952292E-2</v>
      </c>
      <c r="K71" s="89">
        <f t="shared" si="3"/>
        <v>5.8048735172285627E-2</v>
      </c>
      <c r="L71" s="89">
        <v>8.9091373100074034E-2</v>
      </c>
      <c r="M71" s="89">
        <f t="shared" si="4"/>
        <v>8.7728456433407362E-2</v>
      </c>
      <c r="N71" s="89">
        <v>6.1518017446882095E-2</v>
      </c>
      <c r="O71" s="89">
        <f t="shared" si="5"/>
        <v>6.015510078021543E-2</v>
      </c>
      <c r="P71" s="89">
        <v>-0.24871338664678619</v>
      </c>
      <c r="Q71" s="89">
        <f t="shared" si="6"/>
        <v>-0.25007630331345287</v>
      </c>
      <c r="R71" s="89">
        <v>-3.1440100207118613E-2</v>
      </c>
      <c r="S71" s="89">
        <f t="shared" si="7"/>
        <v>-3.2803016873785278E-2</v>
      </c>
      <c r="T71" s="89">
        <v>9.3528531546667355E-3</v>
      </c>
      <c r="U71" s="89">
        <f t="shared" si="8"/>
        <v>7.9899364880000687E-3</v>
      </c>
      <c r="V71" s="89">
        <v>0.47929955950333453</v>
      </c>
      <c r="W71" s="89">
        <f t="shared" si="9"/>
        <v>0.47793664283666787</v>
      </c>
      <c r="X71" s="89">
        <v>6.2043812078783261E-2</v>
      </c>
      <c r="Y71" s="89">
        <f t="shared" si="10"/>
        <v>6.0680895412116596E-2</v>
      </c>
      <c r="Z71" s="89">
        <v>4.2089239243253806E-2</v>
      </c>
      <c r="AA71" s="89">
        <f t="shared" si="11"/>
        <v>4.0726322576587141E-2</v>
      </c>
      <c r="AB71" s="203">
        <f t="shared" si="12"/>
        <v>1.2442548729423479E-2</v>
      </c>
      <c r="AC71" s="204">
        <f t="shared" si="13"/>
        <v>1.1079632062756813E-2</v>
      </c>
      <c r="AN71" s="2">
        <v>39845</v>
      </c>
      <c r="AO71">
        <v>1976.2299800000001</v>
      </c>
      <c r="AP71">
        <f t="shared" si="14"/>
        <v>-0.11656340348651667</v>
      </c>
      <c r="AQ71" s="17">
        <f t="shared" si="15"/>
        <v>-0.11656340348651667</v>
      </c>
      <c r="AR71" s="18">
        <v>1.9431</v>
      </c>
      <c r="AS71" s="187"/>
      <c r="AT71" s="19">
        <f t="shared" si="16"/>
        <v>1.61925E-3</v>
      </c>
      <c r="AU71" s="19">
        <f t="shared" si="17"/>
        <v>-0.11818265348651667</v>
      </c>
      <c r="AV71">
        <f>SUMPRODUCT('PART A'!B104:K104,'PART A'!B$76:K$76)</f>
        <v>-9.1762933951065051E-2</v>
      </c>
      <c r="AW71" s="19">
        <f t="shared" si="18"/>
        <v>-9.3382183951065054E-2</v>
      </c>
    </row>
    <row r="72" spans="2:49" x14ac:dyDescent="0.3">
      <c r="B72" s="199">
        <v>39904</v>
      </c>
      <c r="C72" s="202"/>
      <c r="D72" s="201">
        <f>'PART C '!AR73/1200</f>
        <v>1.1852499999999999E-3</v>
      </c>
      <c r="E72" s="89">
        <v>2375.3400879999999</v>
      </c>
      <c r="F72" s="89">
        <f t="shared" si="0"/>
        <v>0.14688127842535689</v>
      </c>
      <c r="G72" s="89">
        <f t="shared" si="1"/>
        <v>0.14569602842535689</v>
      </c>
      <c r="H72" s="89">
        <v>0.18646840999296455</v>
      </c>
      <c r="I72" s="89">
        <f t="shared" si="2"/>
        <v>0.18528315999296455</v>
      </c>
      <c r="J72" s="89">
        <v>0.42269384974378549</v>
      </c>
      <c r="K72" s="89">
        <f t="shared" si="3"/>
        <v>0.42150859974378546</v>
      </c>
      <c r="L72" s="89">
        <v>0.14205944336668808</v>
      </c>
      <c r="M72" s="89">
        <f t="shared" si="4"/>
        <v>0.14087419336668808</v>
      </c>
      <c r="N72" s="89">
        <v>7.8914997967468939E-2</v>
      </c>
      <c r="O72" s="89">
        <f t="shared" si="5"/>
        <v>7.772974796746894E-2</v>
      </c>
      <c r="P72" s="89">
        <v>0.25570759515315228</v>
      </c>
      <c r="Q72" s="89">
        <f t="shared" si="6"/>
        <v>0.25452234515315225</v>
      </c>
      <c r="R72" s="89">
        <v>-1.43212028647674E-2</v>
      </c>
      <c r="S72" s="89">
        <f t="shared" si="7"/>
        <v>-1.55064528647674E-2</v>
      </c>
      <c r="T72" s="89">
        <v>4.6718194759831376E-2</v>
      </c>
      <c r="U72" s="89">
        <f t="shared" si="8"/>
        <v>4.5532944759831377E-2</v>
      </c>
      <c r="V72" s="89">
        <v>0.4259968309410046</v>
      </c>
      <c r="W72" s="89">
        <f t="shared" si="9"/>
        <v>0.42481158094100457</v>
      </c>
      <c r="X72" s="89">
        <v>0.12508608739479368</v>
      </c>
      <c r="Y72" s="89">
        <f t="shared" si="10"/>
        <v>0.12390083739479368</v>
      </c>
      <c r="Z72" s="89">
        <v>0.21357560636497722</v>
      </c>
      <c r="AA72" s="89">
        <f t="shared" si="11"/>
        <v>0.21239035636497722</v>
      </c>
      <c r="AB72" s="203">
        <f t="shared" si="12"/>
        <v>4.0374580811566779E-2</v>
      </c>
      <c r="AC72" s="204">
        <f t="shared" si="13"/>
        <v>3.918933081156678E-2</v>
      </c>
      <c r="AN72" s="2">
        <v>39873</v>
      </c>
      <c r="AO72">
        <v>2071.1298830000001</v>
      </c>
      <c r="AP72">
        <f t="shared" si="14"/>
        <v>4.80206777350883E-2</v>
      </c>
      <c r="AQ72" s="17">
        <f t="shared" si="15"/>
        <v>4.80206777350883E-2</v>
      </c>
      <c r="AR72" s="18">
        <v>1.6355</v>
      </c>
      <c r="AS72" s="187"/>
      <c r="AT72" s="19">
        <f t="shared" si="16"/>
        <v>1.3629166666666666E-3</v>
      </c>
      <c r="AU72" s="19">
        <f t="shared" si="17"/>
        <v>4.6657761068421635E-2</v>
      </c>
      <c r="AV72">
        <f>SUMPRODUCT('PART A'!B105:K105,'PART A'!B$76:K$76)</f>
        <v>5.8910468993363101E-2</v>
      </c>
      <c r="AW72" s="19">
        <f t="shared" si="18"/>
        <v>5.7547552326696436E-2</v>
      </c>
    </row>
    <row r="73" spans="2:49" x14ac:dyDescent="0.3">
      <c r="B73" s="199">
        <v>39934</v>
      </c>
      <c r="C73" s="202"/>
      <c r="D73" s="201">
        <f>'PART C '!AR74/1200</f>
        <v>1.0680833333333334E-3</v>
      </c>
      <c r="E73" s="89">
        <v>2451.23999</v>
      </c>
      <c r="F73" s="89">
        <f t="shared" si="0"/>
        <v>3.1953277925733437E-2</v>
      </c>
      <c r="G73" s="89">
        <f t="shared" si="1"/>
        <v>3.0885194592400102E-2</v>
      </c>
      <c r="H73" s="89">
        <v>8.0342506062893813E-3</v>
      </c>
      <c r="I73" s="89">
        <f t="shared" si="2"/>
        <v>6.9661672729560481E-3</v>
      </c>
      <c r="J73" s="89">
        <v>-2.3689480019334547E-2</v>
      </c>
      <c r="K73" s="89">
        <f t="shared" si="3"/>
        <v>-2.4757563352667881E-2</v>
      </c>
      <c r="L73" s="89">
        <v>-9.8183194139525157E-2</v>
      </c>
      <c r="M73" s="89">
        <f t="shared" si="4"/>
        <v>-9.9251277472858487E-2</v>
      </c>
      <c r="N73" s="89">
        <v>0.19051979200816832</v>
      </c>
      <c r="O73" s="89">
        <f t="shared" si="5"/>
        <v>0.18945170867483499</v>
      </c>
      <c r="P73" s="89">
        <v>4.1363721181640598E-2</v>
      </c>
      <c r="Q73" s="89">
        <f t="shared" si="6"/>
        <v>4.0295637848307267E-2</v>
      </c>
      <c r="R73" s="89">
        <v>3.7268734073471806E-3</v>
      </c>
      <c r="S73" s="89">
        <f t="shared" si="7"/>
        <v>2.6587900740138474E-3</v>
      </c>
      <c r="T73" s="89">
        <v>5.8401554710355644E-2</v>
      </c>
      <c r="U73" s="89">
        <f t="shared" si="8"/>
        <v>5.7333471377022313E-2</v>
      </c>
      <c r="V73" s="89">
        <v>-6.6481184448746679E-4</v>
      </c>
      <c r="W73" s="89">
        <f t="shared" si="9"/>
        <v>-1.7328951778208001E-3</v>
      </c>
      <c r="X73" s="89">
        <v>-6.87241266353946E-3</v>
      </c>
      <c r="Y73" s="89">
        <f t="shared" si="10"/>
        <v>-7.9404959968727932E-3</v>
      </c>
      <c r="Z73" s="89">
        <v>1.9864237385554252E-2</v>
      </c>
      <c r="AA73" s="89">
        <f t="shared" si="11"/>
        <v>1.8796154052220918E-2</v>
      </c>
      <c r="AB73" s="203">
        <f t="shared" si="12"/>
        <v>7.713126201875092E-3</v>
      </c>
      <c r="AC73" s="204">
        <f t="shared" si="13"/>
        <v>6.6450428685417588E-3</v>
      </c>
      <c r="AN73" s="2">
        <v>39904</v>
      </c>
      <c r="AO73">
        <v>2375.3400879999999</v>
      </c>
      <c r="AP73">
        <f t="shared" si="14"/>
        <v>0.14688127842535689</v>
      </c>
      <c r="AQ73" s="17">
        <f t="shared" si="15"/>
        <v>0.14688127842535689</v>
      </c>
      <c r="AR73" s="18">
        <v>1.4222999999999999</v>
      </c>
      <c r="AS73" s="187"/>
      <c r="AT73" s="19">
        <f t="shared" si="16"/>
        <v>1.1852499999999999E-3</v>
      </c>
      <c r="AU73" s="19">
        <f t="shared" si="17"/>
        <v>0.14569602842535689</v>
      </c>
      <c r="AV73">
        <f>SUMPRODUCT('PART A'!B106:K106,'PART A'!B$76:K$76)</f>
        <v>0.18828998128198987</v>
      </c>
      <c r="AW73" s="19">
        <f t="shared" si="18"/>
        <v>0.18710473128198987</v>
      </c>
    </row>
    <row r="74" spans="2:49" x14ac:dyDescent="0.3">
      <c r="B74" s="199">
        <v>39965</v>
      </c>
      <c r="C74" s="202"/>
      <c r="D74" s="201">
        <f>'PART C '!AR75/1200</f>
        <v>1.0232500000000001E-3</v>
      </c>
      <c r="E74" s="89">
        <v>2401.6899410000001</v>
      </c>
      <c r="F74" s="89">
        <f t="shared" si="0"/>
        <v>-2.021427897804488E-2</v>
      </c>
      <c r="G74" s="89">
        <f t="shared" si="1"/>
        <v>-2.123752897804488E-2</v>
      </c>
      <c r="H74" s="89">
        <v>-4.4323413047374451E-2</v>
      </c>
      <c r="I74" s="89">
        <f t="shared" si="2"/>
        <v>-4.5346663047374454E-2</v>
      </c>
      <c r="J74" s="89">
        <v>-2.7078379440072073E-3</v>
      </c>
      <c r="K74" s="89">
        <f t="shared" si="3"/>
        <v>-3.7310879440072076E-3</v>
      </c>
      <c r="L74" s="89">
        <v>7.1166554347719888E-2</v>
      </c>
      <c r="M74" s="89">
        <f t="shared" si="4"/>
        <v>7.0143304347719884E-2</v>
      </c>
      <c r="N74" s="89">
        <v>-4.7692425989477184E-2</v>
      </c>
      <c r="O74" s="89">
        <f t="shared" si="5"/>
        <v>-4.8715675989477188E-2</v>
      </c>
      <c r="P74" s="89">
        <v>4.8012783610028604E-3</v>
      </c>
      <c r="Q74" s="89">
        <f t="shared" si="6"/>
        <v>3.7780283610028605E-3</v>
      </c>
      <c r="R74" s="89">
        <v>6.1268559196940853E-2</v>
      </c>
      <c r="S74" s="89">
        <f t="shared" si="7"/>
        <v>6.0245309196940849E-2</v>
      </c>
      <c r="T74" s="89">
        <v>-4.5079643578547775E-2</v>
      </c>
      <c r="U74" s="89">
        <f t="shared" si="8"/>
        <v>-4.6102893578547778E-2</v>
      </c>
      <c r="V74" s="89">
        <v>-4.6604794304805061E-2</v>
      </c>
      <c r="W74" s="89">
        <f t="shared" si="9"/>
        <v>-4.7628044304805064E-2</v>
      </c>
      <c r="X74" s="89">
        <v>6.5617680859972799E-2</v>
      </c>
      <c r="Y74" s="89">
        <f t="shared" si="10"/>
        <v>6.4594430859972796E-2</v>
      </c>
      <c r="Z74" s="89">
        <v>-5.1159877334853492E-2</v>
      </c>
      <c r="AA74" s="89">
        <f t="shared" si="11"/>
        <v>-5.2183127334853495E-2</v>
      </c>
      <c r="AB74" s="203">
        <f t="shared" si="12"/>
        <v>-1.2701509936367164E-2</v>
      </c>
      <c r="AC74" s="204">
        <f t="shared" si="13"/>
        <v>-1.3724759936367164E-2</v>
      </c>
      <c r="AN74" s="2">
        <v>39934</v>
      </c>
      <c r="AO74">
        <v>2451.23999</v>
      </c>
      <c r="AP74">
        <f t="shared" si="14"/>
        <v>3.1953277925733437E-2</v>
      </c>
      <c r="AQ74" s="17">
        <f t="shared" si="15"/>
        <v>3.1953277925733437E-2</v>
      </c>
      <c r="AR74" s="18">
        <v>1.2817000000000001</v>
      </c>
      <c r="AS74" s="187"/>
      <c r="AT74" s="19">
        <f t="shared" si="16"/>
        <v>1.0680833333333334E-3</v>
      </c>
      <c r="AU74" s="19">
        <f t="shared" si="17"/>
        <v>3.0885194592400102E-2</v>
      </c>
      <c r="AV74">
        <f>SUMPRODUCT('PART A'!B107:K107,'PART A'!B$76:K$76)</f>
        <v>1.9250053063246873E-2</v>
      </c>
      <c r="AW74" s="19">
        <f t="shared" si="18"/>
        <v>1.8181969729913539E-2</v>
      </c>
    </row>
    <row r="75" spans="2:49" x14ac:dyDescent="0.3">
      <c r="B75" s="199">
        <v>39995</v>
      </c>
      <c r="C75" s="202"/>
      <c r="D75" s="201">
        <f>'PART C '!AR76/1200</f>
        <v>8.1249999999999996E-4</v>
      </c>
      <c r="E75" s="89">
        <v>2638.1298830000001</v>
      </c>
      <c r="F75" s="89">
        <f t="shared" si="0"/>
        <v>9.8447321597871479E-2</v>
      </c>
      <c r="G75" s="89">
        <f t="shared" si="1"/>
        <v>9.7634821597871485E-2</v>
      </c>
      <c r="H75" s="89">
        <v>0.13913740793205445</v>
      </c>
      <c r="I75" s="89">
        <f t="shared" si="2"/>
        <v>0.13832490793205446</v>
      </c>
      <c r="J75" s="89">
        <v>0.25950333823447674</v>
      </c>
      <c r="K75" s="89">
        <f t="shared" si="3"/>
        <v>0.25869083823447675</v>
      </c>
      <c r="L75" s="89">
        <v>9.4095995633586463E-2</v>
      </c>
      <c r="M75" s="89">
        <f t="shared" si="4"/>
        <v>9.3283495633586469E-2</v>
      </c>
      <c r="N75" s="89">
        <v>0.19601541653673901</v>
      </c>
      <c r="O75" s="89">
        <f t="shared" si="5"/>
        <v>0.19520291653673902</v>
      </c>
      <c r="P75" s="89">
        <v>0.18217849429967772</v>
      </c>
      <c r="Q75" s="89">
        <f t="shared" si="6"/>
        <v>0.18136599429967773</v>
      </c>
      <c r="R75" s="89">
        <v>7.0068152534641576E-2</v>
      </c>
      <c r="S75" s="89">
        <f t="shared" si="7"/>
        <v>6.9255652534641582E-2</v>
      </c>
      <c r="T75" s="89">
        <v>0.14143592099564206</v>
      </c>
      <c r="U75" s="89">
        <f t="shared" si="8"/>
        <v>0.14062342099564207</v>
      </c>
      <c r="V75" s="89">
        <v>8.6591641699968011E-2</v>
      </c>
      <c r="W75" s="89">
        <f t="shared" si="9"/>
        <v>8.5779141699968017E-2</v>
      </c>
      <c r="X75" s="89">
        <v>0.14479112005585099</v>
      </c>
      <c r="Y75" s="89">
        <f t="shared" si="10"/>
        <v>0.14397862005585099</v>
      </c>
      <c r="Z75" s="89">
        <v>0.16341927305024845</v>
      </c>
      <c r="AA75" s="89">
        <f t="shared" si="11"/>
        <v>0.16260677305024845</v>
      </c>
      <c r="AB75" s="203">
        <f t="shared" si="12"/>
        <v>3.6900115965473199E-2</v>
      </c>
      <c r="AC75" s="204">
        <f t="shared" si="13"/>
        <v>3.6087615965473198E-2</v>
      </c>
      <c r="AN75" s="2">
        <v>39965</v>
      </c>
      <c r="AO75">
        <v>2401.6899410000001</v>
      </c>
      <c r="AP75">
        <f t="shared" si="14"/>
        <v>-2.021427897804488E-2</v>
      </c>
      <c r="AQ75" s="17">
        <f t="shared" si="15"/>
        <v>-2.021427897804488E-2</v>
      </c>
      <c r="AR75" s="18">
        <v>1.2279</v>
      </c>
      <c r="AS75" s="187"/>
      <c r="AT75" s="19">
        <f t="shared" si="16"/>
        <v>1.0232500000000001E-3</v>
      </c>
      <c r="AU75" s="19">
        <f t="shared" si="17"/>
        <v>-2.123752897804488E-2</v>
      </c>
      <c r="AV75">
        <f>SUMPRODUCT('PART A'!B108:K108,'PART A'!B$76:K$76)</f>
        <v>-3.4713919433428777E-3</v>
      </c>
      <c r="AW75" s="19">
        <f t="shared" si="18"/>
        <v>-4.4946419433428775E-3</v>
      </c>
    </row>
    <row r="76" spans="2:49" x14ac:dyDescent="0.3">
      <c r="B76" s="199">
        <v>40026</v>
      </c>
      <c r="C76" s="202"/>
      <c r="D76" s="201">
        <f>'PART C '!AR77/1200</f>
        <v>7.1708333333333335E-4</v>
      </c>
      <c r="E76" s="89">
        <v>2770.110107</v>
      </c>
      <c r="F76" s="89">
        <f t="shared" si="0"/>
        <v>5.0027947771061239E-2</v>
      </c>
      <c r="G76" s="89">
        <f t="shared" si="1"/>
        <v>4.9310864437727905E-2</v>
      </c>
      <c r="H76" s="89">
        <v>7.9464324203568443E-2</v>
      </c>
      <c r="I76" s="89">
        <f t="shared" si="2"/>
        <v>7.8747240870235116E-2</v>
      </c>
      <c r="J76" s="89">
        <v>-2.8949712048498021E-2</v>
      </c>
      <c r="K76" s="89">
        <f t="shared" si="3"/>
        <v>-2.9666795381831354E-2</v>
      </c>
      <c r="L76" s="89">
        <v>0.10826306486766725</v>
      </c>
      <c r="M76" s="89">
        <f t="shared" si="4"/>
        <v>0.10754598153433392</v>
      </c>
      <c r="N76" s="89">
        <v>8.3745954046599888E-2</v>
      </c>
      <c r="O76" s="89">
        <f t="shared" si="5"/>
        <v>8.3028870713266562E-2</v>
      </c>
      <c r="P76" s="89">
        <v>8.0717668675759746E-2</v>
      </c>
      <c r="Q76" s="89">
        <f t="shared" si="6"/>
        <v>8.000058534242642E-2</v>
      </c>
      <c r="R76" s="89">
        <v>7.5709105444585244E-3</v>
      </c>
      <c r="S76" s="89">
        <f t="shared" si="7"/>
        <v>6.853827211125191E-3</v>
      </c>
      <c r="T76" s="89">
        <v>0.12941959885450233</v>
      </c>
      <c r="U76" s="89">
        <f t="shared" si="8"/>
        <v>0.12870251552116899</v>
      </c>
      <c r="V76" s="89">
        <v>6.169708308134017E-2</v>
      </c>
      <c r="W76" s="89">
        <f t="shared" si="9"/>
        <v>6.0979999748006837E-2</v>
      </c>
      <c r="X76" s="89">
        <v>-3.1619663374480772E-2</v>
      </c>
      <c r="Y76" s="89">
        <f t="shared" si="10"/>
        <v>-3.2336746707814105E-2</v>
      </c>
      <c r="Z76" s="89">
        <v>5.3720769308563641E-2</v>
      </c>
      <c r="AA76" s="89">
        <f t="shared" si="11"/>
        <v>5.3003685975230308E-2</v>
      </c>
      <c r="AB76" s="203">
        <f t="shared" si="12"/>
        <v>1.9102852873456658E-2</v>
      </c>
      <c r="AC76" s="204">
        <f t="shared" si="13"/>
        <v>1.8385769540123324E-2</v>
      </c>
      <c r="AN76" s="2">
        <v>39995</v>
      </c>
      <c r="AO76">
        <v>2638.1298830000001</v>
      </c>
      <c r="AP76">
        <f t="shared" si="14"/>
        <v>9.8447321597871479E-2</v>
      </c>
      <c r="AQ76" s="17">
        <f t="shared" si="15"/>
        <v>9.8447321597871479E-2</v>
      </c>
      <c r="AR76" s="18">
        <v>0.97499999999999998</v>
      </c>
      <c r="AS76" s="187"/>
      <c r="AT76" s="19">
        <f t="shared" si="16"/>
        <v>8.1249999999999996E-4</v>
      </c>
      <c r="AU76" s="19">
        <f t="shared" si="17"/>
        <v>9.7634821597871485E-2</v>
      </c>
      <c r="AV76">
        <f>SUMPRODUCT('PART A'!B109:K109,'PART A'!B$76:K$76)</f>
        <v>0.14772367609728856</v>
      </c>
      <c r="AW76" s="19">
        <f t="shared" si="18"/>
        <v>0.14691117609728857</v>
      </c>
    </row>
    <row r="77" spans="2:49" x14ac:dyDescent="0.3">
      <c r="B77" s="199">
        <v>40057</v>
      </c>
      <c r="C77" s="202" t="s">
        <v>44</v>
      </c>
      <c r="D77" s="201">
        <f>'PART C '!AR78/1200</f>
        <v>6.434166666666667E-4</v>
      </c>
      <c r="E77" s="89">
        <v>2872.6298830000001</v>
      </c>
      <c r="F77" s="89">
        <f t="shared" si="0"/>
        <v>3.7009278346349893E-2</v>
      </c>
      <c r="G77" s="89">
        <f t="shared" si="1"/>
        <v>3.6365861679683226E-2</v>
      </c>
      <c r="H77" s="89">
        <v>4.6815612420858625E-2</v>
      </c>
      <c r="I77" s="89">
        <f t="shared" si="2"/>
        <v>4.6172195754191958E-2</v>
      </c>
      <c r="J77" s="89">
        <v>9.1183015848019272E-2</v>
      </c>
      <c r="K77" s="89">
        <f t="shared" si="3"/>
        <v>9.0539599181352612E-2</v>
      </c>
      <c r="L77" s="89">
        <v>0.10073033477205041</v>
      </c>
      <c r="M77" s="89">
        <f t="shared" si="4"/>
        <v>0.10008691810538375</v>
      </c>
      <c r="N77" s="89">
        <v>6.3564851034794922E-2</v>
      </c>
      <c r="O77" s="89">
        <f t="shared" si="5"/>
        <v>6.2921434368128262E-2</v>
      </c>
      <c r="P77" s="89">
        <v>6.1203256282663265E-2</v>
      </c>
      <c r="Q77" s="89">
        <f t="shared" si="6"/>
        <v>6.0559839615996598E-2</v>
      </c>
      <c r="R77" s="89">
        <v>8.5684138498367715E-2</v>
      </c>
      <c r="S77" s="89">
        <f t="shared" si="7"/>
        <v>8.5040721831701055E-2</v>
      </c>
      <c r="T77" s="89">
        <v>-1.0629025735215299E-2</v>
      </c>
      <c r="U77" s="89">
        <f t="shared" si="8"/>
        <v>-1.1272442401881966E-2</v>
      </c>
      <c r="V77" s="89">
        <v>6.4164168628712062E-2</v>
      </c>
      <c r="W77" s="89">
        <f t="shared" si="9"/>
        <v>6.3520751962045402E-2</v>
      </c>
      <c r="X77" s="89">
        <v>3.3846591567436274E-2</v>
      </c>
      <c r="Y77" s="89">
        <f t="shared" si="10"/>
        <v>3.3203174900769607E-2</v>
      </c>
      <c r="Z77" s="89">
        <v>3.0589334467711778E-2</v>
      </c>
      <c r="AA77" s="89">
        <f t="shared" si="11"/>
        <v>2.9945917801045111E-2</v>
      </c>
      <c r="AB77" s="203">
        <f t="shared" si="12"/>
        <v>2.0068761820892338E-3</v>
      </c>
      <c r="AC77" s="204">
        <f t="shared" si="13"/>
        <v>1.3634595154225671E-3</v>
      </c>
      <c r="AN77" s="2">
        <v>40026</v>
      </c>
      <c r="AO77">
        <v>2770.110107</v>
      </c>
      <c r="AP77">
        <f t="shared" si="14"/>
        <v>5.0027947771061239E-2</v>
      </c>
      <c r="AQ77" s="17">
        <f t="shared" si="15"/>
        <v>5.0027947771061239E-2</v>
      </c>
      <c r="AR77" s="18">
        <v>0.86050000000000004</v>
      </c>
      <c r="AS77" s="188"/>
      <c r="AT77" s="19">
        <f t="shared" si="16"/>
        <v>7.1708333333333335E-4</v>
      </c>
      <c r="AU77" s="19">
        <f t="shared" si="17"/>
        <v>4.9310864437727905E-2</v>
      </c>
      <c r="AV77">
        <f>SUMPRODUCT('PART A'!B110:K110,'PART A'!B$76:K$76)</f>
        <v>5.4402999815948122E-2</v>
      </c>
      <c r="AW77" s="19">
        <f t="shared" si="18"/>
        <v>5.3685916482614789E-2</v>
      </c>
    </row>
    <row r="78" spans="2:49" x14ac:dyDescent="0.3">
      <c r="B78" s="199">
        <v>40087</v>
      </c>
      <c r="C78" s="202"/>
      <c r="D78" s="201">
        <f>'PART C '!AR79/1200</f>
        <v>6.1458333333333341E-4</v>
      </c>
      <c r="E78" s="89">
        <v>2743.5</v>
      </c>
      <c r="F78" s="89">
        <f t="shared" si="0"/>
        <v>-4.4951799660715309E-2</v>
      </c>
      <c r="G78" s="89">
        <f t="shared" si="1"/>
        <v>-4.5566382994048645E-2</v>
      </c>
      <c r="H78" s="89">
        <v>-2.8603184330120393E-2</v>
      </c>
      <c r="I78" s="89">
        <f t="shared" si="2"/>
        <v>-2.9217767663453728E-2</v>
      </c>
      <c r="J78" s="89">
        <v>-3.8511737441199637E-2</v>
      </c>
      <c r="K78" s="89">
        <f t="shared" si="3"/>
        <v>-3.9126320774532972E-2</v>
      </c>
      <c r="L78" s="89">
        <v>-0.12911258601897613</v>
      </c>
      <c r="M78" s="89">
        <f t="shared" si="4"/>
        <v>-0.12972716935230946</v>
      </c>
      <c r="N78" s="89">
        <v>-0.10195349101744773</v>
      </c>
      <c r="O78" s="89">
        <f t="shared" si="5"/>
        <v>-0.10256807435078107</v>
      </c>
      <c r="P78" s="89">
        <v>-0.16682944907421457</v>
      </c>
      <c r="Q78" s="89">
        <f t="shared" si="6"/>
        <v>-0.1674440324075479</v>
      </c>
      <c r="R78" s="89">
        <v>-5.4638574979983716E-3</v>
      </c>
      <c r="S78" s="89">
        <f t="shared" si="7"/>
        <v>-6.0784408313317049E-3</v>
      </c>
      <c r="T78" s="89">
        <v>2.5312461135216572E-2</v>
      </c>
      <c r="U78" s="89">
        <f t="shared" si="8"/>
        <v>2.4697877801883237E-2</v>
      </c>
      <c r="V78" s="89">
        <v>0.15585972110396654</v>
      </c>
      <c r="W78" s="89">
        <f t="shared" si="9"/>
        <v>0.1552451377706332</v>
      </c>
      <c r="X78" s="89">
        <v>-2.0413287700403078E-2</v>
      </c>
      <c r="Y78" s="89">
        <f t="shared" si="10"/>
        <v>-2.1027871033736413E-2</v>
      </c>
      <c r="Z78" s="89">
        <v>2.793538228718485E-2</v>
      </c>
      <c r="AA78" s="89">
        <f t="shared" si="11"/>
        <v>2.7320798953851515E-2</v>
      </c>
      <c r="AB78" s="203">
        <f t="shared" si="12"/>
        <v>7.356935889793647E-3</v>
      </c>
      <c r="AC78" s="204">
        <f t="shared" si="13"/>
        <v>6.7423525564603137E-3</v>
      </c>
      <c r="AN78" s="2">
        <v>40057</v>
      </c>
      <c r="AO78">
        <v>2872.6298830000001</v>
      </c>
      <c r="AP78">
        <f t="shared" si="14"/>
        <v>3.7009278346349893E-2</v>
      </c>
      <c r="AQ78" s="17">
        <f t="shared" si="15"/>
        <v>3.7009278346349893E-2</v>
      </c>
      <c r="AR78" s="18">
        <v>0.77210000000000001</v>
      </c>
      <c r="AS78" s="189" t="s">
        <v>44</v>
      </c>
      <c r="AT78" s="19">
        <f t="shared" si="16"/>
        <v>6.434166666666667E-4</v>
      </c>
      <c r="AU78" s="19">
        <f t="shared" si="17"/>
        <v>3.6365861679683226E-2</v>
      </c>
      <c r="AV78">
        <f>SUMPRODUCT('PART A'!B111:K111,'PART A'!B$76:K$76)</f>
        <v>5.6715227778539899E-2</v>
      </c>
      <c r="AW78" s="19">
        <f t="shared" si="18"/>
        <v>5.6071811111873232E-2</v>
      </c>
    </row>
    <row r="79" spans="2:49" x14ac:dyDescent="0.3">
      <c r="B79" s="199">
        <v>40118</v>
      </c>
      <c r="C79" s="202"/>
      <c r="D79" s="201">
        <f>'PART C '!AR80/1200</f>
        <v>5.9683333333333333E-4</v>
      </c>
      <c r="E79" s="89">
        <v>2797.25</v>
      </c>
      <c r="F79" s="89">
        <f t="shared" si="0"/>
        <v>1.9591762347366502E-2</v>
      </c>
      <c r="G79" s="89">
        <f t="shared" si="1"/>
        <v>1.8994929014033168E-2</v>
      </c>
      <c r="H79" s="89">
        <v>6.1656187656721387E-2</v>
      </c>
      <c r="I79" s="89">
        <f t="shared" si="2"/>
        <v>6.1059354323388056E-2</v>
      </c>
      <c r="J79" s="89">
        <v>1.9346918630203297E-2</v>
      </c>
      <c r="K79" s="89">
        <f t="shared" si="3"/>
        <v>1.8750085296869962E-2</v>
      </c>
      <c r="L79" s="89">
        <v>0.21047621516721479</v>
      </c>
      <c r="M79" s="89">
        <f t="shared" si="4"/>
        <v>0.20987938183388147</v>
      </c>
      <c r="N79" s="89">
        <v>8.4819481868295354E-2</v>
      </c>
      <c r="O79" s="89">
        <f t="shared" si="5"/>
        <v>8.4222648534962016E-2</v>
      </c>
      <c r="P79" s="89">
        <v>-6.8048622086527358E-2</v>
      </c>
      <c r="Q79" s="89">
        <f t="shared" si="6"/>
        <v>-6.8645455419860696E-2</v>
      </c>
      <c r="R79" s="89">
        <v>-2.7957491791863423E-2</v>
      </c>
      <c r="S79" s="89">
        <f t="shared" si="7"/>
        <v>-2.8554325125196758E-2</v>
      </c>
      <c r="T79" s="89">
        <v>3.7175402735709809E-2</v>
      </c>
      <c r="U79" s="89">
        <f t="shared" si="8"/>
        <v>3.6578569402376478E-2</v>
      </c>
      <c r="V79" s="89">
        <v>-3.248016030789283E-2</v>
      </c>
      <c r="W79" s="89">
        <f t="shared" si="9"/>
        <v>-3.3076993641226161E-2</v>
      </c>
      <c r="X79" s="89">
        <v>1.271284444478434E-2</v>
      </c>
      <c r="Y79" s="89">
        <f t="shared" si="10"/>
        <v>1.2116011111451008E-2</v>
      </c>
      <c r="Z79" s="89">
        <v>-1.8259021642706839E-2</v>
      </c>
      <c r="AA79" s="89">
        <f t="shared" si="11"/>
        <v>-1.8855854976040174E-2</v>
      </c>
      <c r="AB79" s="203">
        <f t="shared" si="12"/>
        <v>1.2935598799950422E-3</v>
      </c>
      <c r="AC79" s="204">
        <f t="shared" si="13"/>
        <v>6.967265466617089E-4</v>
      </c>
      <c r="AN79" s="2">
        <v>40087</v>
      </c>
      <c r="AO79">
        <v>2743.5</v>
      </c>
      <c r="AP79">
        <f t="shared" si="14"/>
        <v>-4.4951799660715309E-2</v>
      </c>
      <c r="AQ79" s="17">
        <f t="shared" si="15"/>
        <v>-4.4951799660715309E-2</v>
      </c>
      <c r="AR79" s="18">
        <v>0.73750000000000004</v>
      </c>
      <c r="AS79" s="187"/>
      <c r="AT79" s="19">
        <f t="shared" si="16"/>
        <v>6.1458333333333341E-4</v>
      </c>
      <c r="AU79" s="19">
        <f t="shared" si="17"/>
        <v>-4.5566382994048645E-2</v>
      </c>
      <c r="AV79">
        <f>SUMPRODUCT('PART A'!B112:K112,'PART A'!B$76:K$76)</f>
        <v>-2.8178002855399197E-2</v>
      </c>
      <c r="AW79" s="19">
        <f t="shared" si="18"/>
        <v>-2.8792586188732532E-2</v>
      </c>
    </row>
    <row r="80" spans="2:49" x14ac:dyDescent="0.3">
      <c r="B80" s="199">
        <v>40148</v>
      </c>
      <c r="C80" s="202"/>
      <c r="D80" s="201">
        <f>'PART C '!AR81/1200</f>
        <v>5.933333333333333E-4</v>
      </c>
      <c r="E80" s="89">
        <v>2966.23999</v>
      </c>
      <c r="F80" s="89">
        <f t="shared" si="0"/>
        <v>6.0412901957279483E-2</v>
      </c>
      <c r="G80" s="89">
        <f t="shared" si="1"/>
        <v>5.9819568623946148E-2</v>
      </c>
      <c r="H80" s="89">
        <v>-1.6089377459816048E-2</v>
      </c>
      <c r="I80" s="89">
        <f t="shared" si="2"/>
        <v>-1.6682710793149383E-2</v>
      </c>
      <c r="J80" s="89">
        <v>0.10409250647430714</v>
      </c>
      <c r="K80" s="89">
        <f t="shared" si="3"/>
        <v>0.1034991731409738</v>
      </c>
      <c r="L80" s="89">
        <v>-9.4411405111331902E-3</v>
      </c>
      <c r="M80" s="89">
        <f t="shared" si="4"/>
        <v>-1.0034473844466523E-2</v>
      </c>
      <c r="N80" s="89">
        <v>8.1395481179929619E-2</v>
      </c>
      <c r="O80" s="89">
        <f t="shared" si="5"/>
        <v>8.0802147846596284E-2</v>
      </c>
      <c r="P80" s="89">
        <v>0.18212339640676112</v>
      </c>
      <c r="Q80" s="89">
        <f t="shared" si="6"/>
        <v>0.18153006307342778</v>
      </c>
      <c r="R80" s="89">
        <v>7.5860321069982348E-2</v>
      </c>
      <c r="S80" s="89">
        <f t="shared" si="7"/>
        <v>7.5266987736649013E-2</v>
      </c>
      <c r="T80" s="89">
        <v>7.9435115975294374E-2</v>
      </c>
      <c r="U80" s="89">
        <f t="shared" si="8"/>
        <v>7.8841782641961039E-2</v>
      </c>
      <c r="V80" s="89">
        <v>4.272619741905706E-2</v>
      </c>
      <c r="W80" s="89">
        <f t="shared" si="9"/>
        <v>4.2132864085723726E-2</v>
      </c>
      <c r="X80" s="89">
        <v>8.0626551061357798E-2</v>
      </c>
      <c r="Y80" s="89">
        <f t="shared" si="10"/>
        <v>8.0033217728024464E-2</v>
      </c>
      <c r="Z80" s="89">
        <v>0.13568547048902718</v>
      </c>
      <c r="AA80" s="89">
        <f t="shared" si="11"/>
        <v>0.13509213715569385</v>
      </c>
      <c r="AB80" s="203">
        <f t="shared" si="12"/>
        <v>2.5934218715104939E-2</v>
      </c>
      <c r="AC80" s="204">
        <f t="shared" si="13"/>
        <v>2.5340885381771604E-2</v>
      </c>
      <c r="AN80" s="2">
        <v>40118</v>
      </c>
      <c r="AO80">
        <v>2797.25</v>
      </c>
      <c r="AP80">
        <f t="shared" si="14"/>
        <v>1.9591762347366502E-2</v>
      </c>
      <c r="AQ80" s="17">
        <f t="shared" si="15"/>
        <v>1.9591762347366502E-2</v>
      </c>
      <c r="AR80" s="18">
        <v>0.71619999999999995</v>
      </c>
      <c r="AS80" s="187"/>
      <c r="AT80" s="19">
        <f t="shared" si="16"/>
        <v>5.9683333333333333E-4</v>
      </c>
      <c r="AU80" s="19">
        <f t="shared" si="17"/>
        <v>1.8994929014033168E-2</v>
      </c>
      <c r="AV80">
        <f>SUMPRODUCT('PART A'!B113:K113,'PART A'!B$76:K$76)</f>
        <v>2.7944175467393854E-2</v>
      </c>
      <c r="AW80" s="19">
        <f t="shared" si="18"/>
        <v>2.734734213406052E-2</v>
      </c>
    </row>
    <row r="81" spans="2:49" x14ac:dyDescent="0.3">
      <c r="B81" s="199">
        <v>40179</v>
      </c>
      <c r="C81" s="202"/>
      <c r="D81" s="201">
        <f>'PART C '!AR82/1200</f>
        <v>5.6641666666666667E-4</v>
      </c>
      <c r="E81" s="89">
        <v>2776.830078</v>
      </c>
      <c r="F81" s="89">
        <f t="shared" si="0"/>
        <v>-6.3855221640377144E-2</v>
      </c>
      <c r="G81" s="89">
        <f t="shared" si="1"/>
        <v>-6.442163830704381E-2</v>
      </c>
      <c r="H81" s="89">
        <v>1.2770441635076121E-2</v>
      </c>
      <c r="I81" s="89">
        <f t="shared" si="2"/>
        <v>1.2204024968409454E-2</v>
      </c>
      <c r="J81" s="89">
        <v>-0.10220255801972485</v>
      </c>
      <c r="K81" s="89">
        <f t="shared" si="3"/>
        <v>-0.10276897468639151</v>
      </c>
      <c r="L81" s="89">
        <v>-2.2769587789367718E-2</v>
      </c>
      <c r="M81" s="89">
        <f t="shared" si="4"/>
        <v>-2.3336004456034384E-2</v>
      </c>
      <c r="N81" s="89">
        <v>-6.2662321863073356E-2</v>
      </c>
      <c r="O81" s="89">
        <f t="shared" si="5"/>
        <v>-6.3228738529740022E-2</v>
      </c>
      <c r="P81" s="89">
        <v>8.164784514807108E-3</v>
      </c>
      <c r="Q81" s="89">
        <f t="shared" si="6"/>
        <v>7.5983678481404415E-3</v>
      </c>
      <c r="R81" s="89">
        <v>-3.233712445593355E-2</v>
      </c>
      <c r="S81" s="89">
        <f t="shared" si="7"/>
        <v>-3.2903541122600216E-2</v>
      </c>
      <c r="T81" s="89">
        <v>-1.9871561955297174E-2</v>
      </c>
      <c r="U81" s="89">
        <f t="shared" si="8"/>
        <v>-2.0437978621963841E-2</v>
      </c>
      <c r="V81" s="89">
        <v>-0.10878050318431186</v>
      </c>
      <c r="W81" s="89">
        <f t="shared" si="9"/>
        <v>-0.10934691985097852</v>
      </c>
      <c r="X81" s="89">
        <v>8.502935969166606E-3</v>
      </c>
      <c r="Y81" s="89">
        <f t="shared" si="10"/>
        <v>7.9365193024999395E-3</v>
      </c>
      <c r="Z81" s="89">
        <v>8.8034877156124135E-3</v>
      </c>
      <c r="AA81" s="89">
        <f t="shared" si="11"/>
        <v>8.2370710489457471E-3</v>
      </c>
      <c r="AB81" s="203">
        <f t="shared" si="12"/>
        <v>-5.6151587063743796E-4</v>
      </c>
      <c r="AC81" s="204">
        <f t="shared" si="13"/>
        <v>-1.1279325373041047E-3</v>
      </c>
      <c r="AN81" s="2">
        <v>40148</v>
      </c>
      <c r="AO81">
        <v>2966.23999</v>
      </c>
      <c r="AP81">
        <f t="shared" si="14"/>
        <v>6.0412901957279483E-2</v>
      </c>
      <c r="AQ81" s="17">
        <f t="shared" si="15"/>
        <v>6.0412901957279483E-2</v>
      </c>
      <c r="AR81" s="18">
        <v>0.71199999999999997</v>
      </c>
      <c r="AS81" s="187"/>
      <c r="AT81" s="19">
        <f t="shared" si="16"/>
        <v>5.933333333333333E-4</v>
      </c>
      <c r="AU81" s="19">
        <f t="shared" si="17"/>
        <v>5.9819568623946148E-2</v>
      </c>
      <c r="AV81">
        <f>SUMPRODUCT('PART A'!B114:K114,'PART A'!B$76:K$76)</f>
        <v>7.5641452210476759E-2</v>
      </c>
      <c r="AW81" s="19">
        <f t="shared" si="18"/>
        <v>7.5048118877143424E-2</v>
      </c>
    </row>
    <row r="82" spans="2:49" x14ac:dyDescent="0.3">
      <c r="B82" s="199">
        <v>40210</v>
      </c>
      <c r="C82" s="202"/>
      <c r="D82" s="201">
        <f>'PART C '!AR83/1200</f>
        <v>5.5141666666666663E-4</v>
      </c>
      <c r="E82" s="89">
        <v>2728.469971</v>
      </c>
      <c r="F82" s="89">
        <f t="shared" si="0"/>
        <v>-1.7415580226943929E-2</v>
      </c>
      <c r="G82" s="89">
        <f t="shared" si="1"/>
        <v>-1.7966996893610594E-2</v>
      </c>
      <c r="H82" s="89">
        <v>-7.236007323393745E-3</v>
      </c>
      <c r="I82" s="89">
        <f t="shared" si="2"/>
        <v>-7.787423990060412E-3</v>
      </c>
      <c r="J82" s="89">
        <v>-8.2722507352649091E-2</v>
      </c>
      <c r="K82" s="89">
        <f t="shared" si="3"/>
        <v>-8.3273924019315756E-2</v>
      </c>
      <c r="L82" s="89">
        <v>-1.4088311167351559E-2</v>
      </c>
      <c r="M82" s="89">
        <f t="shared" si="4"/>
        <v>-1.4639727834018226E-2</v>
      </c>
      <c r="N82" s="89">
        <v>-5.4984022647022714E-2</v>
      </c>
      <c r="O82" s="89">
        <f t="shared" si="5"/>
        <v>-5.5535439313689379E-2</v>
      </c>
      <c r="P82" s="89">
        <v>6.7253464732781779E-2</v>
      </c>
      <c r="Q82" s="89">
        <f t="shared" si="6"/>
        <v>6.6702048066115113E-2</v>
      </c>
      <c r="R82" s="89">
        <v>3.6313161845308556E-2</v>
      </c>
      <c r="S82" s="89">
        <f t="shared" si="7"/>
        <v>3.5761745178641891E-2</v>
      </c>
      <c r="T82" s="89">
        <v>-5.6246363798466842E-3</v>
      </c>
      <c r="U82" s="89">
        <f t="shared" si="8"/>
        <v>-6.1760530465133513E-3</v>
      </c>
      <c r="V82" s="89">
        <v>-0.1538045189385765</v>
      </c>
      <c r="W82" s="89">
        <f t="shared" si="9"/>
        <v>-0.15435593560524316</v>
      </c>
      <c r="X82" s="89">
        <v>5.2012813443542527E-2</v>
      </c>
      <c r="Y82" s="89">
        <f t="shared" si="10"/>
        <v>5.1461396776875862E-2</v>
      </c>
      <c r="Z82" s="89">
        <v>6.7029031136650466E-3</v>
      </c>
      <c r="AA82" s="89">
        <f t="shared" si="11"/>
        <v>6.1514864469983804E-3</v>
      </c>
      <c r="AB82" s="203">
        <f t="shared" si="12"/>
        <v>-1.2031630678806691E-3</v>
      </c>
      <c r="AC82" s="204">
        <f t="shared" si="13"/>
        <v>-1.7545797345473358E-3</v>
      </c>
      <c r="AN82" s="2">
        <v>40179</v>
      </c>
      <c r="AO82">
        <v>2776.830078</v>
      </c>
      <c r="AP82">
        <f t="shared" si="14"/>
        <v>-6.3855221640377144E-2</v>
      </c>
      <c r="AQ82" s="17">
        <f t="shared" si="15"/>
        <v>-6.3855221640377144E-2</v>
      </c>
      <c r="AR82" s="18">
        <v>0.67969999999999997</v>
      </c>
      <c r="AS82" s="187"/>
      <c r="AT82" s="19">
        <f t="shared" si="16"/>
        <v>5.6641666666666667E-4</v>
      </c>
      <c r="AU82" s="19">
        <f t="shared" si="17"/>
        <v>-6.442163830704381E-2</v>
      </c>
      <c r="AV82">
        <f>SUMPRODUCT('PART A'!B115:K115,'PART A'!B$76:K$76)</f>
        <v>-3.1038200743304628E-2</v>
      </c>
      <c r="AW82" s="19">
        <f t="shared" si="18"/>
        <v>-3.1604617409971295E-2</v>
      </c>
    </row>
    <row r="83" spans="2:49" x14ac:dyDescent="0.3">
      <c r="B83" s="199">
        <v>40238</v>
      </c>
      <c r="C83" s="202"/>
      <c r="D83" s="201">
        <f>'PART C '!AR84/1200</f>
        <v>5.375E-4</v>
      </c>
      <c r="E83" s="89">
        <v>2931.1599120000001</v>
      </c>
      <c r="F83" s="89">
        <f t="shared" si="0"/>
        <v>7.4287033815407202E-2</v>
      </c>
      <c r="G83" s="89">
        <f t="shared" si="1"/>
        <v>7.3749533815407206E-2</v>
      </c>
      <c r="H83" s="89">
        <v>0.18851641475044215</v>
      </c>
      <c r="I83" s="89">
        <f t="shared" si="2"/>
        <v>0.18797891475044215</v>
      </c>
      <c r="J83" s="89">
        <v>0.13682327112769804</v>
      </c>
      <c r="K83" s="89">
        <f t="shared" si="3"/>
        <v>0.13628577112769805</v>
      </c>
      <c r="L83" s="89">
        <v>8.8210978052877656E-2</v>
      </c>
      <c r="M83" s="89">
        <f t="shared" si="4"/>
        <v>8.767347805287766E-2</v>
      </c>
      <c r="N83" s="89">
        <v>7.5345100600291634E-2</v>
      </c>
      <c r="O83" s="89">
        <f t="shared" si="5"/>
        <v>7.4807600600291638E-2</v>
      </c>
      <c r="P83" s="89">
        <v>-1.7155836228618555E-2</v>
      </c>
      <c r="Q83" s="89">
        <f t="shared" si="6"/>
        <v>-1.7693336228618555E-2</v>
      </c>
      <c r="R83" s="89">
        <v>3.8416803094285946E-2</v>
      </c>
      <c r="S83" s="89">
        <f t="shared" si="7"/>
        <v>3.7879303094285943E-2</v>
      </c>
      <c r="T83" s="89">
        <v>2.4204265991213034E-2</v>
      </c>
      <c r="U83" s="89">
        <f t="shared" si="8"/>
        <v>2.3666765991213035E-2</v>
      </c>
      <c r="V83" s="89">
        <v>0.24708946488294323</v>
      </c>
      <c r="W83" s="89">
        <f t="shared" si="9"/>
        <v>0.24655196488294323</v>
      </c>
      <c r="X83" s="89">
        <v>6.7163458209481289E-2</v>
      </c>
      <c r="Y83" s="89">
        <f t="shared" si="10"/>
        <v>6.6625958209481292E-2</v>
      </c>
      <c r="Z83" s="89">
        <v>8.7185959758538503E-2</v>
      </c>
      <c r="AA83" s="89">
        <f t="shared" si="11"/>
        <v>8.6648459758538507E-2</v>
      </c>
      <c r="AB83" s="203">
        <f t="shared" si="12"/>
        <v>1.6585740977646455E-2</v>
      </c>
      <c r="AC83" s="204">
        <f t="shared" si="13"/>
        <v>1.6048240977646455E-2</v>
      </c>
      <c r="AN83" s="2">
        <v>40210</v>
      </c>
      <c r="AO83">
        <v>2728.469971</v>
      </c>
      <c r="AP83">
        <f t="shared" si="14"/>
        <v>-1.7415580226943929E-2</v>
      </c>
      <c r="AQ83" s="17">
        <f t="shared" si="15"/>
        <v>-1.7415580226943929E-2</v>
      </c>
      <c r="AR83" s="18">
        <v>0.66169999999999995</v>
      </c>
      <c r="AS83" s="187"/>
      <c r="AT83" s="19">
        <f t="shared" si="16"/>
        <v>5.5141666666666663E-4</v>
      </c>
      <c r="AU83" s="19">
        <f t="shared" si="17"/>
        <v>-1.7966996893610594E-2</v>
      </c>
      <c r="AV83">
        <f>SUMPRODUCT('PART A'!B116:K116,'PART A'!B$76:K$76)</f>
        <v>-1.561776606735424E-2</v>
      </c>
      <c r="AW83" s="19">
        <f t="shared" si="18"/>
        <v>-1.6169182734020907E-2</v>
      </c>
    </row>
    <row r="84" spans="2:49" x14ac:dyDescent="0.3">
      <c r="B84" s="199">
        <v>40269</v>
      </c>
      <c r="C84" s="202"/>
      <c r="D84" s="201">
        <f>'PART C '!AR85/1200</f>
        <v>5.3725000000000008E-4</v>
      </c>
      <c r="E84" s="89">
        <v>2816.860107</v>
      </c>
      <c r="F84" s="89">
        <f t="shared" si="0"/>
        <v>-3.8994735337387523E-2</v>
      </c>
      <c r="G84" s="89">
        <f t="shared" si="1"/>
        <v>-3.9531985337387526E-2</v>
      </c>
      <c r="H84" s="89">
        <v>2.5624378365692582E-3</v>
      </c>
      <c r="I84" s="89">
        <f t="shared" si="2"/>
        <v>2.0251878365692582E-3</v>
      </c>
      <c r="J84" s="89">
        <v>0.11361356230277185</v>
      </c>
      <c r="K84" s="89">
        <f t="shared" si="3"/>
        <v>0.11307631230277185</v>
      </c>
      <c r="L84" s="89">
        <v>0.11515160477806986</v>
      </c>
      <c r="M84" s="89">
        <f t="shared" si="4"/>
        <v>0.11461435477806986</v>
      </c>
      <c r="N84" s="89">
        <v>-4.7489335571251491E-2</v>
      </c>
      <c r="O84" s="89">
        <f t="shared" si="5"/>
        <v>-4.8026585571251494E-2</v>
      </c>
      <c r="P84" s="89">
        <v>-5.8073340670411693E-2</v>
      </c>
      <c r="Q84" s="89">
        <f t="shared" si="6"/>
        <v>-5.8610590670411696E-2</v>
      </c>
      <c r="R84" s="89">
        <v>-4.9329080229938548E-3</v>
      </c>
      <c r="S84" s="89">
        <f t="shared" si="7"/>
        <v>-5.4701580229938552E-3</v>
      </c>
      <c r="T84" s="89">
        <v>5.779437252232191E-3</v>
      </c>
      <c r="U84" s="89">
        <f t="shared" si="8"/>
        <v>5.2421872522321906E-3</v>
      </c>
      <c r="V84" s="89">
        <v>3.2157820316066975E-2</v>
      </c>
      <c r="W84" s="89">
        <f t="shared" si="9"/>
        <v>3.1620570316066972E-2</v>
      </c>
      <c r="X84" s="89">
        <v>-2.8242176405075238E-2</v>
      </c>
      <c r="Y84" s="89">
        <f t="shared" si="10"/>
        <v>-2.8779426405075238E-2</v>
      </c>
      <c r="Z84" s="89">
        <v>3.4665665871382884E-3</v>
      </c>
      <c r="AA84" s="89">
        <f t="shared" si="11"/>
        <v>2.9293165871382885E-3</v>
      </c>
      <c r="AB84" s="203">
        <f t="shared" si="12"/>
        <v>9.2663418776648494E-4</v>
      </c>
      <c r="AC84" s="204">
        <f t="shared" si="13"/>
        <v>3.8938418776648487E-4</v>
      </c>
      <c r="AN84" s="2">
        <v>40238</v>
      </c>
      <c r="AO84">
        <v>2931.1599120000001</v>
      </c>
      <c r="AP84">
        <f t="shared" si="14"/>
        <v>7.4287033815407202E-2</v>
      </c>
      <c r="AQ84" s="17">
        <f t="shared" si="15"/>
        <v>7.4287033815407202E-2</v>
      </c>
      <c r="AR84" s="18">
        <v>0.64500000000000002</v>
      </c>
      <c r="AS84" s="187"/>
      <c r="AT84" s="19">
        <f t="shared" si="16"/>
        <v>5.375E-4</v>
      </c>
      <c r="AU84" s="19">
        <f t="shared" si="17"/>
        <v>7.3749533815407206E-2</v>
      </c>
      <c r="AV84">
        <f>SUMPRODUCT('PART A'!B117:K117,'PART A'!B$76:K$76)</f>
        <v>9.3579988023915289E-2</v>
      </c>
      <c r="AW84" s="19">
        <f t="shared" si="18"/>
        <v>9.3042488023915293E-2</v>
      </c>
    </row>
    <row r="85" spans="2:49" x14ac:dyDescent="0.3">
      <c r="B85" s="199">
        <v>40299</v>
      </c>
      <c r="C85" s="202"/>
      <c r="D85" s="201">
        <f>'PART C '!AR86/1200</f>
        <v>5.720833333333333E-4</v>
      </c>
      <c r="E85" s="89">
        <v>2610.26001</v>
      </c>
      <c r="F85" s="89">
        <f t="shared" ref="F85:F116" si="19">(E85-E84)/E84</f>
        <v>-7.3344109807438163E-2</v>
      </c>
      <c r="G85" s="89">
        <f t="shared" ref="G85:G116" si="20">F85-D85</f>
        <v>-7.3916193140771497E-2</v>
      </c>
      <c r="H85" s="89">
        <v>-4.3046543681535404E-3</v>
      </c>
      <c r="I85" s="89">
        <f t="shared" ref="I85:I116" si="21">H85-D85</f>
        <v>-4.8767377014868737E-3</v>
      </c>
      <c r="J85" s="89">
        <v>5.6292700755669153E-2</v>
      </c>
      <c r="K85" s="89">
        <f t="shared" ref="K85:K116" si="22">J85-D85</f>
        <v>5.5720617422335819E-2</v>
      </c>
      <c r="L85" s="89">
        <v>-7.3369564153031031E-2</v>
      </c>
      <c r="M85" s="89">
        <f t="shared" ref="M85:M116" si="23">L85-D85</f>
        <v>-7.3941647486364365E-2</v>
      </c>
      <c r="N85" s="89">
        <v>2.5271117776987772E-2</v>
      </c>
      <c r="O85" s="89">
        <f t="shared" ref="O85:O116" si="24">N85-D85</f>
        <v>2.4699034443654438E-2</v>
      </c>
      <c r="P85" s="89">
        <v>0.16108342627514149</v>
      </c>
      <c r="Q85" s="89">
        <f t="shared" ref="Q85:Q116" si="25">P85-D85</f>
        <v>0.16051134294180816</v>
      </c>
      <c r="R85" s="89">
        <v>-5.3177119535722142E-2</v>
      </c>
      <c r="S85" s="89">
        <f t="shared" ref="S85:S116" si="26">R85-D85</f>
        <v>-5.3749202869055476E-2</v>
      </c>
      <c r="T85" s="89">
        <v>-6.1357112608150764E-3</v>
      </c>
      <c r="U85" s="89">
        <f t="shared" ref="U85:U116" si="27">T85-D85</f>
        <v>-6.7077945941484097E-3</v>
      </c>
      <c r="V85" s="89">
        <v>-4.3352865864709086E-2</v>
      </c>
      <c r="W85" s="89">
        <f t="shared" ref="W85:W116" si="28">V85-D85</f>
        <v>-4.3924949198042421E-2</v>
      </c>
      <c r="X85" s="89">
        <v>1.1211423306759746E-2</v>
      </c>
      <c r="Y85" s="89">
        <f t="shared" ref="Y85:Y116" si="29">X85-D85</f>
        <v>1.0639339973426414E-2</v>
      </c>
      <c r="Z85" s="89">
        <v>-7.1395138152562853E-3</v>
      </c>
      <c r="AA85" s="89">
        <f t="shared" ref="AA85:AA116" si="30">Z85-D85</f>
        <v>-7.7115971485896186E-3</v>
      </c>
      <c r="AB85" s="203">
        <f t="shared" ref="AB85:AB116" si="31">SUMPRODUCT(R85:AA85,Q$115:Z$115)</f>
        <v>-4.4488391635855661E-4</v>
      </c>
      <c r="AC85" s="204">
        <f t="shared" si="13"/>
        <v>-1.0169672496918899E-3</v>
      </c>
      <c r="AN85" s="2">
        <v>40269</v>
      </c>
      <c r="AO85">
        <v>2816.860107</v>
      </c>
      <c r="AP85">
        <f t="shared" si="14"/>
        <v>-3.8994735337387523E-2</v>
      </c>
      <c r="AQ85" s="17">
        <f t="shared" si="15"/>
        <v>-3.8994735337387523E-2</v>
      </c>
      <c r="AR85" s="18">
        <v>0.64470000000000005</v>
      </c>
      <c r="AS85" s="187"/>
      <c r="AT85" s="19">
        <f t="shared" si="16"/>
        <v>5.3725000000000008E-4</v>
      </c>
      <c r="AU85" s="19">
        <f t="shared" si="17"/>
        <v>-3.9531985337387526E-2</v>
      </c>
      <c r="AV85">
        <f>SUMPRODUCT('PART A'!B118:K118,'PART A'!B$76:K$76)</f>
        <v>1.3399366840311618E-2</v>
      </c>
      <c r="AW85" s="19">
        <f t="shared" si="18"/>
        <v>1.2862116840311619E-2</v>
      </c>
    </row>
    <row r="86" spans="2:49" x14ac:dyDescent="0.3">
      <c r="B86" s="199">
        <v>40330</v>
      </c>
      <c r="C86" s="202"/>
      <c r="D86" s="201">
        <f>'PART C '!AR87/1200</f>
        <v>6.063333333333334E-4</v>
      </c>
      <c r="E86" s="89">
        <v>2573.320068</v>
      </c>
      <c r="F86" s="89">
        <f t="shared" si="19"/>
        <v>-1.4151824668225283E-2</v>
      </c>
      <c r="G86" s="89">
        <f t="shared" si="20"/>
        <v>-1.4758158001558616E-2</v>
      </c>
      <c r="H86" s="89">
        <v>0</v>
      </c>
      <c r="I86" s="89">
        <f t="shared" si="21"/>
        <v>-6.063333333333334E-4</v>
      </c>
      <c r="J86" s="89">
        <v>2.2438999347171036E-2</v>
      </c>
      <c r="K86" s="89">
        <f t="shared" si="22"/>
        <v>2.1832666013837702E-2</v>
      </c>
      <c r="L86" s="89">
        <v>-1.737924538681343E-2</v>
      </c>
      <c r="M86" s="89">
        <f t="shared" si="23"/>
        <v>-1.7985578720146764E-2</v>
      </c>
      <c r="N86" s="89">
        <v>-9.0760857267217637E-3</v>
      </c>
      <c r="O86" s="89">
        <f t="shared" si="24"/>
        <v>-9.6824190600550974E-3</v>
      </c>
      <c r="P86" s="89">
        <v>3.5604681996296454E-2</v>
      </c>
      <c r="Q86" s="89">
        <f t="shared" si="25"/>
        <v>3.499834866296312E-2</v>
      </c>
      <c r="R86" s="89">
        <v>8.1169979175417184E-2</v>
      </c>
      <c r="S86" s="89">
        <f t="shared" si="26"/>
        <v>8.056364584208385E-2</v>
      </c>
      <c r="T86" s="89">
        <v>6.0232878285879865E-2</v>
      </c>
      <c r="U86" s="89">
        <f t="shared" si="27"/>
        <v>5.9626544952546531E-2</v>
      </c>
      <c r="V86" s="89">
        <v>-4.5938799871260504E-2</v>
      </c>
      <c r="W86" s="89">
        <f t="shared" si="28"/>
        <v>-4.6545133204593837E-2</v>
      </c>
      <c r="X86" s="89">
        <v>7.08608710950345E-2</v>
      </c>
      <c r="Y86" s="89">
        <f t="shared" si="29"/>
        <v>7.0254537761701166E-2</v>
      </c>
      <c r="Z86" s="89">
        <v>5.7594895025513848E-2</v>
      </c>
      <c r="AA86" s="89">
        <f t="shared" si="30"/>
        <v>5.6988561692180514E-2</v>
      </c>
      <c r="AB86" s="203">
        <f t="shared" si="31"/>
        <v>1.1981335998287126E-2</v>
      </c>
      <c r="AC86" s="204">
        <f t="shared" si="13"/>
        <v>1.1375002664953792E-2</v>
      </c>
      <c r="AN86" s="2">
        <v>40299</v>
      </c>
      <c r="AO86">
        <v>2610.26001</v>
      </c>
      <c r="AP86">
        <f t="shared" ref="AP86:AP117" si="32">(AO86-AO85)/AO85</f>
        <v>-7.3344109807438163E-2</v>
      </c>
      <c r="AQ86" s="17">
        <f t="shared" ref="AQ86:AQ117" si="33">(AO86-AO85)/AO85</f>
        <v>-7.3344109807438163E-2</v>
      </c>
      <c r="AR86" s="18">
        <v>0.6865</v>
      </c>
      <c r="AS86" s="187"/>
      <c r="AT86" s="19">
        <f t="shared" ref="AT86:AT117" si="34">AR86/1200</f>
        <v>5.720833333333333E-4</v>
      </c>
      <c r="AU86" s="19">
        <f t="shared" ref="AU86:AU117" si="35">AP86-AT86</f>
        <v>-7.3916193140771497E-2</v>
      </c>
      <c r="AV86">
        <f>SUMPRODUCT('PART A'!B119:K119,'PART A'!B$76:K$76)</f>
        <v>6.6379239116871004E-3</v>
      </c>
      <c r="AW86" s="19">
        <f t="shared" ref="AW86:AW117" si="36">AV86-AT86</f>
        <v>6.0658405783537671E-3</v>
      </c>
    </row>
    <row r="87" spans="2:49" x14ac:dyDescent="0.3">
      <c r="B87" s="199">
        <v>40360</v>
      </c>
      <c r="C87" s="202"/>
      <c r="D87" s="201">
        <f>'PART C '!AR88/1200</f>
        <v>7.0733333333333336E-4</v>
      </c>
      <c r="E87" s="89">
        <v>2742.139893</v>
      </c>
      <c r="F87" s="89">
        <f t="shared" si="19"/>
        <v>6.5603897120814755E-2</v>
      </c>
      <c r="G87" s="89">
        <f t="shared" si="20"/>
        <v>6.4896563787481418E-2</v>
      </c>
      <c r="H87" s="89">
        <v>1.0402522198520678E-2</v>
      </c>
      <c r="I87" s="89">
        <f t="shared" si="21"/>
        <v>9.6951888651873441E-3</v>
      </c>
      <c r="J87" s="89">
        <v>-1.3000987947180116E-2</v>
      </c>
      <c r="K87" s="89">
        <f t="shared" si="22"/>
        <v>-1.370832128051345E-2</v>
      </c>
      <c r="L87" s="89">
        <v>4.2257045608898321E-2</v>
      </c>
      <c r="M87" s="89">
        <f t="shared" si="23"/>
        <v>4.154971227556499E-2</v>
      </c>
      <c r="N87" s="89">
        <v>0.10949229258982832</v>
      </c>
      <c r="O87" s="89">
        <f t="shared" si="24"/>
        <v>0.10878495925649498</v>
      </c>
      <c r="P87" s="89">
        <v>7.7652657379823228E-2</v>
      </c>
      <c r="Q87" s="89">
        <f t="shared" si="25"/>
        <v>7.6945324046489891E-2</v>
      </c>
      <c r="R87" s="89">
        <v>-2.6244027960075089E-2</v>
      </c>
      <c r="S87" s="89">
        <f t="shared" si="26"/>
        <v>-2.6951361293408423E-2</v>
      </c>
      <c r="T87" s="89">
        <v>-5.5575342822509078E-3</v>
      </c>
      <c r="U87" s="89">
        <f t="shared" si="27"/>
        <v>-6.2648676155842411E-3</v>
      </c>
      <c r="V87" s="89">
        <v>0.15443396347269844</v>
      </c>
      <c r="W87" s="89">
        <f t="shared" si="28"/>
        <v>0.15372663013936511</v>
      </c>
      <c r="X87" s="89">
        <v>-2.0008058739678529E-2</v>
      </c>
      <c r="Y87" s="89">
        <f t="shared" si="29"/>
        <v>-2.0715392073011863E-2</v>
      </c>
      <c r="Z87" s="89">
        <v>4.2422912061995444E-2</v>
      </c>
      <c r="AA87" s="89">
        <f t="shared" si="30"/>
        <v>4.1715578728662113E-2</v>
      </c>
      <c r="AB87" s="203">
        <f t="shared" si="31"/>
        <v>7.1884676382873488E-3</v>
      </c>
      <c r="AC87" s="204">
        <f t="shared" si="13"/>
        <v>6.4811343049540155E-3</v>
      </c>
      <c r="AN87" s="2">
        <v>40330</v>
      </c>
      <c r="AO87">
        <v>2573.320068</v>
      </c>
      <c r="AP87">
        <f t="shared" si="32"/>
        <v>-1.4151824668225283E-2</v>
      </c>
      <c r="AQ87" s="17">
        <f t="shared" si="33"/>
        <v>-1.4151824668225283E-2</v>
      </c>
      <c r="AR87" s="18">
        <v>0.72760000000000002</v>
      </c>
      <c r="AS87" s="187"/>
      <c r="AT87" s="19">
        <f t="shared" si="34"/>
        <v>6.063333333333334E-4</v>
      </c>
      <c r="AU87" s="19">
        <f t="shared" si="35"/>
        <v>-1.4758158001558616E-2</v>
      </c>
      <c r="AV87">
        <f>SUMPRODUCT('PART A'!B120:K120,'PART A'!B$76:K$76)</f>
        <v>2.5550817394051718E-2</v>
      </c>
      <c r="AW87" s="19">
        <f t="shared" si="36"/>
        <v>2.4944484060718385E-2</v>
      </c>
    </row>
    <row r="88" spans="2:49" x14ac:dyDescent="0.3">
      <c r="B88" s="199">
        <v>40391</v>
      </c>
      <c r="C88" s="202"/>
      <c r="D88" s="201">
        <f>'PART C '!AR89/1200</f>
        <v>7.4624999999999995E-4</v>
      </c>
      <c r="E88" s="89">
        <v>2622.9499510000001</v>
      </c>
      <c r="F88" s="89">
        <f t="shared" si="19"/>
        <v>-4.3466032606236542E-2</v>
      </c>
      <c r="G88" s="89">
        <f t="shared" si="20"/>
        <v>-4.4212282606236539E-2</v>
      </c>
      <c r="H88" s="89">
        <v>-4.0245964938399027E-2</v>
      </c>
      <c r="I88" s="89">
        <f t="shared" si="21"/>
        <v>-4.0992214938399024E-2</v>
      </c>
      <c r="J88" s="89">
        <v>-7.287007336453824E-2</v>
      </c>
      <c r="K88" s="89">
        <f t="shared" si="22"/>
        <v>-7.3616323364538244E-2</v>
      </c>
      <c r="L88" s="89">
        <v>-3.3565591896425787E-2</v>
      </c>
      <c r="M88" s="89">
        <f t="shared" si="23"/>
        <v>-3.4311841896425783E-2</v>
      </c>
      <c r="N88" s="89">
        <v>-3.1519889118680908E-2</v>
      </c>
      <c r="O88" s="89">
        <f t="shared" si="24"/>
        <v>-3.2266139118680905E-2</v>
      </c>
      <c r="P88" s="89">
        <v>-4.4829486875979395E-2</v>
      </c>
      <c r="Q88" s="89">
        <f t="shared" si="25"/>
        <v>-4.5575736875979392E-2</v>
      </c>
      <c r="R88" s="89">
        <v>-1.4753918455807261E-2</v>
      </c>
      <c r="S88" s="89">
        <f t="shared" si="26"/>
        <v>-1.5500168455807262E-2</v>
      </c>
      <c r="T88" s="89">
        <v>-2.5087041443679878E-2</v>
      </c>
      <c r="U88" s="89">
        <f t="shared" si="27"/>
        <v>-2.5833291443679879E-2</v>
      </c>
      <c r="V88" s="89">
        <v>-5.9511898002501715E-2</v>
      </c>
      <c r="W88" s="89">
        <f t="shared" si="28"/>
        <v>-6.0258148002501712E-2</v>
      </c>
      <c r="X88" s="89">
        <v>-2.1876189854658427E-3</v>
      </c>
      <c r="Y88" s="89">
        <f t="shared" si="29"/>
        <v>-2.9338689854658427E-3</v>
      </c>
      <c r="Z88" s="89">
        <v>-1.9760879526198736E-2</v>
      </c>
      <c r="AA88" s="89">
        <f t="shared" si="30"/>
        <v>-2.0507129526198736E-2</v>
      </c>
      <c r="AB88" s="203">
        <f t="shared" si="31"/>
        <v>-5.3637204961138347E-3</v>
      </c>
      <c r="AC88" s="204">
        <f t="shared" si="13"/>
        <v>-6.1099704961138351E-3</v>
      </c>
      <c r="AN88" s="2">
        <v>40360</v>
      </c>
      <c r="AO88">
        <v>2742.139893</v>
      </c>
      <c r="AP88">
        <f t="shared" si="32"/>
        <v>6.5603897120814755E-2</v>
      </c>
      <c r="AQ88" s="17">
        <f t="shared" si="33"/>
        <v>6.5603897120814755E-2</v>
      </c>
      <c r="AR88" s="18">
        <v>0.8488</v>
      </c>
      <c r="AS88" s="187"/>
      <c r="AT88" s="19">
        <f t="shared" si="34"/>
        <v>7.0733333333333336E-4</v>
      </c>
      <c r="AU88" s="19">
        <f t="shared" si="35"/>
        <v>6.4896563787481418E-2</v>
      </c>
      <c r="AV88">
        <f>SUMPRODUCT('PART A'!B121:K121,'PART A'!B$76:K$76)</f>
        <v>3.7185078438257989E-2</v>
      </c>
      <c r="AW88" s="19">
        <f t="shared" si="36"/>
        <v>3.6477745104924658E-2</v>
      </c>
    </row>
    <row r="89" spans="2:49" x14ac:dyDescent="0.3">
      <c r="B89" s="199">
        <v>40422</v>
      </c>
      <c r="C89" s="202" t="s">
        <v>45</v>
      </c>
      <c r="D89" s="201">
        <f>'PART C '!AR90/1200</f>
        <v>7.3374999999999992E-4</v>
      </c>
      <c r="E89" s="89">
        <v>2747.8999020000001</v>
      </c>
      <c r="F89" s="89">
        <f t="shared" si="19"/>
        <v>4.7637184595292363E-2</v>
      </c>
      <c r="G89" s="89">
        <f t="shared" si="20"/>
        <v>4.6903434595292365E-2</v>
      </c>
      <c r="H89" s="89">
        <v>7.8712865856722769E-2</v>
      </c>
      <c r="I89" s="89">
        <f t="shared" si="21"/>
        <v>7.7979115856722764E-2</v>
      </c>
      <c r="J89" s="89">
        <v>0.21115754281389709</v>
      </c>
      <c r="K89" s="89">
        <f t="shared" si="22"/>
        <v>0.21042379281389709</v>
      </c>
      <c r="L89" s="89">
        <v>0.13058588896990628</v>
      </c>
      <c r="M89" s="89">
        <f t="shared" si="23"/>
        <v>0.12985213896990627</v>
      </c>
      <c r="N89" s="89">
        <v>3.0995715999614405E-2</v>
      </c>
      <c r="O89" s="89">
        <f t="shared" si="24"/>
        <v>3.0261965999614407E-2</v>
      </c>
      <c r="P89" s="89">
        <v>5.3555920169720536E-2</v>
      </c>
      <c r="Q89" s="89">
        <f t="shared" si="25"/>
        <v>5.2822170169720538E-2</v>
      </c>
      <c r="R89" s="89">
        <v>3.4665825653094756E-2</v>
      </c>
      <c r="S89" s="89">
        <f t="shared" si="26"/>
        <v>3.3932075653094758E-2</v>
      </c>
      <c r="T89" s="89">
        <v>5.0700722252996357E-2</v>
      </c>
      <c r="U89" s="89">
        <f t="shared" si="27"/>
        <v>4.9966972252996358E-2</v>
      </c>
      <c r="V89" s="89">
        <v>0.22444554277616005</v>
      </c>
      <c r="W89" s="89">
        <f t="shared" si="28"/>
        <v>0.22371179277616005</v>
      </c>
      <c r="X89" s="89">
        <v>5.3763671815616886E-2</v>
      </c>
      <c r="Y89" s="89">
        <f t="shared" si="29"/>
        <v>5.3029921815616887E-2</v>
      </c>
      <c r="Z89" s="89">
        <v>0.17249653241106874</v>
      </c>
      <c r="AA89" s="89">
        <f t="shared" si="30"/>
        <v>0.17176278241106874</v>
      </c>
      <c r="AB89" s="203">
        <f t="shared" si="31"/>
        <v>3.087232092504219E-2</v>
      </c>
      <c r="AC89" s="204">
        <f t="shared" si="13"/>
        <v>3.0138570925042192E-2</v>
      </c>
      <c r="AN89" s="2">
        <v>40391</v>
      </c>
      <c r="AO89">
        <v>2622.9499510000001</v>
      </c>
      <c r="AP89">
        <f t="shared" si="32"/>
        <v>-4.3466032606236542E-2</v>
      </c>
      <c r="AQ89" s="17">
        <f t="shared" si="33"/>
        <v>-4.3466032606236542E-2</v>
      </c>
      <c r="AR89" s="18">
        <v>0.89549999999999996</v>
      </c>
      <c r="AS89" s="188"/>
      <c r="AT89" s="19">
        <f t="shared" si="34"/>
        <v>7.4624999999999995E-4</v>
      </c>
      <c r="AU89" s="19">
        <f t="shared" si="35"/>
        <v>-4.4212282606236539E-2</v>
      </c>
      <c r="AV89">
        <f>SUMPRODUCT('PART A'!B122:K122,'PART A'!B$76:K$76)</f>
        <v>-3.4433236260767677E-2</v>
      </c>
      <c r="AW89" s="19">
        <f t="shared" si="36"/>
        <v>-3.5179486260767674E-2</v>
      </c>
    </row>
    <row r="90" spans="2:49" x14ac:dyDescent="0.3">
      <c r="B90" s="199">
        <v>40452</v>
      </c>
      <c r="C90" s="202"/>
      <c r="D90" s="201">
        <f>'PART C '!AR91/1200</f>
        <v>8.3141666666666672E-4</v>
      </c>
      <c r="E90" s="89">
        <v>2844.98999</v>
      </c>
      <c r="F90" s="89">
        <f t="shared" si="19"/>
        <v>3.5332468962692196E-2</v>
      </c>
      <c r="G90" s="89">
        <f t="shared" si="20"/>
        <v>3.4501052296025528E-2</v>
      </c>
      <c r="H90" s="89">
        <v>6.0054053254819918E-2</v>
      </c>
      <c r="I90" s="89">
        <f t="shared" si="21"/>
        <v>5.922263658815325E-2</v>
      </c>
      <c r="J90" s="89">
        <v>2.0878065960250516E-2</v>
      </c>
      <c r="K90" s="89">
        <f t="shared" si="22"/>
        <v>2.0046649293583848E-2</v>
      </c>
      <c r="L90" s="89">
        <v>3.2151622737960454E-2</v>
      </c>
      <c r="M90" s="89">
        <f t="shared" si="23"/>
        <v>3.1320206071293787E-2</v>
      </c>
      <c r="N90" s="89">
        <v>7.1400830556346056E-3</v>
      </c>
      <c r="O90" s="89">
        <f t="shared" si="24"/>
        <v>6.3086663889679387E-3</v>
      </c>
      <c r="P90" s="89">
        <v>3.2249236774499139E-2</v>
      </c>
      <c r="Q90" s="89">
        <f t="shared" si="25"/>
        <v>3.1417820107832471E-2</v>
      </c>
      <c r="R90" s="89">
        <v>3.6466978230186874E-2</v>
      </c>
      <c r="S90" s="89">
        <f t="shared" si="26"/>
        <v>3.5635561563520206E-2</v>
      </c>
      <c r="T90" s="89">
        <v>2.2793226230200598E-2</v>
      </c>
      <c r="U90" s="89">
        <f t="shared" si="27"/>
        <v>2.196180956353393E-2</v>
      </c>
      <c r="V90" s="89">
        <v>7.4204956454890753E-2</v>
      </c>
      <c r="W90" s="89">
        <f t="shared" si="28"/>
        <v>7.3373539788224085E-2</v>
      </c>
      <c r="X90" s="89">
        <v>-4.9336356993529437E-2</v>
      </c>
      <c r="Y90" s="89">
        <f t="shared" si="29"/>
        <v>-5.0167773660196105E-2</v>
      </c>
      <c r="Z90" s="89">
        <v>4.6468749688629178E-2</v>
      </c>
      <c r="AA90" s="89">
        <f t="shared" si="30"/>
        <v>4.563733302196251E-2</v>
      </c>
      <c r="AB90" s="203">
        <f t="shared" si="31"/>
        <v>7.4987766886663101E-3</v>
      </c>
      <c r="AC90" s="204">
        <f t="shared" si="13"/>
        <v>6.6673600219996432E-3</v>
      </c>
      <c r="AN90" s="2">
        <v>40422</v>
      </c>
      <c r="AO90">
        <v>2747.8999020000001</v>
      </c>
      <c r="AP90">
        <f t="shared" si="32"/>
        <v>4.7637184595292363E-2</v>
      </c>
      <c r="AQ90" s="17">
        <f t="shared" si="33"/>
        <v>4.7637184595292363E-2</v>
      </c>
      <c r="AR90" s="18">
        <v>0.88049999999999995</v>
      </c>
      <c r="AS90" s="187" t="s">
        <v>45</v>
      </c>
      <c r="AT90" s="19">
        <f t="shared" si="34"/>
        <v>7.3374999999999992E-4</v>
      </c>
      <c r="AU90" s="19">
        <f t="shared" si="35"/>
        <v>4.6903434595292365E-2</v>
      </c>
      <c r="AV90">
        <f>SUMPRODUCT('PART A'!B123:K123,'PART A'!B$76:K$76)</f>
        <v>0.1041080228718798</v>
      </c>
      <c r="AW90" s="19">
        <f t="shared" si="36"/>
        <v>0.10337427287187979</v>
      </c>
    </row>
    <row r="91" spans="2:49" x14ac:dyDescent="0.3">
      <c r="B91" s="199">
        <v>40483</v>
      </c>
      <c r="C91" s="202"/>
      <c r="D91" s="201">
        <f>'PART C '!AR92/1200</f>
        <v>8.6833333333333337E-4</v>
      </c>
      <c r="E91" s="89">
        <v>2650.98999</v>
      </c>
      <c r="F91" s="89">
        <f t="shared" si="19"/>
        <v>-6.8190046601886281E-2</v>
      </c>
      <c r="G91" s="89">
        <f t="shared" si="20"/>
        <v>-6.9058379935219613E-2</v>
      </c>
      <c r="H91" s="89">
        <v>2.6925010087560482E-2</v>
      </c>
      <c r="I91" s="89">
        <f t="shared" si="21"/>
        <v>2.605667675422715E-2</v>
      </c>
      <c r="J91" s="89">
        <v>5.1444194703153236E-2</v>
      </c>
      <c r="K91" s="89">
        <f t="shared" si="22"/>
        <v>5.0575861369819904E-2</v>
      </c>
      <c r="L91" s="89">
        <v>3.1790001263915652E-2</v>
      </c>
      <c r="M91" s="89">
        <f t="shared" si="23"/>
        <v>3.0921667930582319E-2</v>
      </c>
      <c r="N91" s="89">
        <v>-7.8731259772151424E-2</v>
      </c>
      <c r="O91" s="89">
        <f t="shared" si="24"/>
        <v>-7.9599593105484756E-2</v>
      </c>
      <c r="P91" s="89">
        <v>-8.6047057456512158E-2</v>
      </c>
      <c r="Q91" s="89">
        <f t="shared" si="25"/>
        <v>-8.691539078984549E-2</v>
      </c>
      <c r="R91" s="89">
        <v>-7.6963089308968351E-3</v>
      </c>
      <c r="S91" s="89">
        <f t="shared" si="26"/>
        <v>-8.564642264230168E-3</v>
      </c>
      <c r="T91" s="89">
        <v>-2.8805025922686339E-2</v>
      </c>
      <c r="U91" s="89">
        <f t="shared" si="27"/>
        <v>-2.9673359256019671E-2</v>
      </c>
      <c r="V91" s="89">
        <v>4.8519879056633679E-2</v>
      </c>
      <c r="W91" s="89">
        <f t="shared" si="28"/>
        <v>4.7651545723300347E-2</v>
      </c>
      <c r="X91" s="89">
        <v>3.2304137154280017E-3</v>
      </c>
      <c r="Y91" s="89">
        <f t="shared" si="29"/>
        <v>2.3620803820946683E-3</v>
      </c>
      <c r="Z91" s="89">
        <v>3.7744095920727055E-2</v>
      </c>
      <c r="AA91" s="89">
        <f t="shared" si="30"/>
        <v>3.6875762587393723E-2</v>
      </c>
      <c r="AB91" s="203">
        <f t="shared" si="31"/>
        <v>3.3179597790650803E-3</v>
      </c>
      <c r="AC91" s="204">
        <f t="shared" si="13"/>
        <v>2.449626445731747E-3</v>
      </c>
      <c r="AN91" s="2">
        <v>40452</v>
      </c>
      <c r="AO91">
        <v>2844.98999</v>
      </c>
      <c r="AP91">
        <f t="shared" si="32"/>
        <v>3.5332468962692196E-2</v>
      </c>
      <c r="AQ91" s="17">
        <f t="shared" si="33"/>
        <v>3.5332468962692196E-2</v>
      </c>
      <c r="AR91" s="18">
        <v>0.99770000000000003</v>
      </c>
      <c r="AS91" s="187"/>
      <c r="AT91" s="19">
        <f t="shared" si="34"/>
        <v>8.3141666666666672E-4</v>
      </c>
      <c r="AU91" s="19">
        <f t="shared" si="35"/>
        <v>3.4501052296025528E-2</v>
      </c>
      <c r="AV91">
        <f>SUMPRODUCT('PART A'!B124:K124,'PART A'!B$76:K$76)</f>
        <v>2.8307061539354261E-2</v>
      </c>
      <c r="AW91" s="19">
        <f t="shared" si="36"/>
        <v>2.7475644872687593E-2</v>
      </c>
    </row>
    <row r="92" spans="2:49" x14ac:dyDescent="0.3">
      <c r="B92" s="199">
        <v>40513</v>
      </c>
      <c r="C92" s="202"/>
      <c r="D92" s="201">
        <f>'PART C '!AR93/1200</f>
        <v>8.5141666666666666E-4</v>
      </c>
      <c r="E92" s="89">
        <v>2792.820068</v>
      </c>
      <c r="F92" s="89">
        <f t="shared" si="19"/>
        <v>5.3500797262535101E-2</v>
      </c>
      <c r="G92" s="89">
        <f t="shared" si="20"/>
        <v>5.2649380595868434E-2</v>
      </c>
      <c r="H92" s="89">
        <v>9.9774609487789823E-2</v>
      </c>
      <c r="I92" s="89">
        <f t="shared" si="21"/>
        <v>9.8923192821123163E-2</v>
      </c>
      <c r="J92" s="89">
        <v>1.7245006794495487E-2</v>
      </c>
      <c r="K92" s="89">
        <f t="shared" si="22"/>
        <v>1.639359012782882E-2</v>
      </c>
      <c r="L92" s="89">
        <v>1.0959423245375311E-2</v>
      </c>
      <c r="M92" s="89">
        <f t="shared" si="23"/>
        <v>1.0108006578708644E-2</v>
      </c>
      <c r="N92" s="89">
        <v>2.8756522490266449E-2</v>
      </c>
      <c r="O92" s="89">
        <f t="shared" si="24"/>
        <v>2.7905105823599782E-2</v>
      </c>
      <c r="P92" s="89">
        <v>1.0428781545209239E-2</v>
      </c>
      <c r="Q92" s="89">
        <f t="shared" si="25"/>
        <v>9.5773648785425717E-3</v>
      </c>
      <c r="R92" s="89">
        <v>4.1994337167336755E-2</v>
      </c>
      <c r="S92" s="89">
        <f t="shared" si="26"/>
        <v>4.1142920500670088E-2</v>
      </c>
      <c r="T92" s="89">
        <v>1.4036527894622111E-2</v>
      </c>
      <c r="U92" s="89">
        <f t="shared" si="27"/>
        <v>1.3185111227955444E-2</v>
      </c>
      <c r="V92" s="89">
        <v>0.21019602959622463</v>
      </c>
      <c r="W92" s="89">
        <f t="shared" si="28"/>
        <v>0.20934461292955797</v>
      </c>
      <c r="X92" s="89">
        <v>8.3126035690988132E-4</v>
      </c>
      <c r="Y92" s="89">
        <f t="shared" si="29"/>
        <v>-2.0156309756785341E-5</v>
      </c>
      <c r="Z92" s="89">
        <v>5.9676577850498229E-2</v>
      </c>
      <c r="AA92" s="89">
        <f t="shared" si="30"/>
        <v>5.8825161183831562E-2</v>
      </c>
      <c r="AB92" s="203">
        <f t="shared" si="31"/>
        <v>1.0318561130869241E-2</v>
      </c>
      <c r="AC92" s="204">
        <f t="shared" si="13"/>
        <v>9.4671444642025742E-3</v>
      </c>
      <c r="AN92" s="2">
        <v>40483</v>
      </c>
      <c r="AO92">
        <v>2650.98999</v>
      </c>
      <c r="AP92">
        <f t="shared" si="32"/>
        <v>-6.8190046601886281E-2</v>
      </c>
      <c r="AQ92" s="17">
        <f t="shared" si="33"/>
        <v>-6.8190046601886281E-2</v>
      </c>
      <c r="AR92" s="18">
        <v>1.042</v>
      </c>
      <c r="AS92" s="187"/>
      <c r="AT92" s="19">
        <f t="shared" si="34"/>
        <v>8.6833333333333337E-4</v>
      </c>
      <c r="AU92" s="19">
        <f t="shared" si="35"/>
        <v>-6.9058379935219613E-2</v>
      </c>
      <c r="AV92">
        <f>SUMPRODUCT('PART A'!B125:K125,'PART A'!B$76:K$76)</f>
        <v>-1.6260573348286485E-4</v>
      </c>
      <c r="AW92" s="19">
        <f t="shared" si="36"/>
        <v>-1.0309390668161982E-3</v>
      </c>
    </row>
    <row r="93" spans="2:49" x14ac:dyDescent="0.3">
      <c r="B93" s="199">
        <v>40544</v>
      </c>
      <c r="C93" s="202"/>
      <c r="D93" s="201">
        <f>'PART C '!AR94/1200</f>
        <v>8.4766666666666671E-4</v>
      </c>
      <c r="E93" s="89">
        <v>2953.6298830000001</v>
      </c>
      <c r="F93" s="89">
        <f t="shared" si="19"/>
        <v>5.7579726256822381E-2</v>
      </c>
      <c r="G93" s="89">
        <f t="shared" si="20"/>
        <v>5.6732059590155717E-2</v>
      </c>
      <c r="H93" s="89">
        <v>1.0032481455653724E-2</v>
      </c>
      <c r="I93" s="89">
        <f t="shared" si="21"/>
        <v>9.1848147889870575E-3</v>
      </c>
      <c r="J93" s="89">
        <v>5.3025596302815788E-2</v>
      </c>
      <c r="K93" s="89">
        <f t="shared" si="22"/>
        <v>5.2177929636149117E-2</v>
      </c>
      <c r="L93" s="89">
        <v>-6.954373257719608E-2</v>
      </c>
      <c r="M93" s="89">
        <f t="shared" si="23"/>
        <v>-7.0391399243862743E-2</v>
      </c>
      <c r="N93" s="89">
        <v>5.4331004428607013E-2</v>
      </c>
      <c r="O93" s="89">
        <f t="shared" si="24"/>
        <v>5.348333776194035E-2</v>
      </c>
      <c r="P93" s="89">
        <v>0.20699525476134245</v>
      </c>
      <c r="Q93" s="89">
        <f t="shared" si="25"/>
        <v>0.20614758809467579</v>
      </c>
      <c r="R93" s="89">
        <v>-6.4440484044876775E-2</v>
      </c>
      <c r="S93" s="89">
        <f t="shared" si="26"/>
        <v>-6.5288150711543438E-2</v>
      </c>
      <c r="T93" s="89">
        <v>2.0702835272815592E-2</v>
      </c>
      <c r="U93" s="89">
        <f t="shared" si="27"/>
        <v>1.9855168606148926E-2</v>
      </c>
      <c r="V93" s="89">
        <v>0.10264430403212373</v>
      </c>
      <c r="W93" s="89">
        <f t="shared" si="28"/>
        <v>0.10179663736545706</v>
      </c>
      <c r="X93" s="89">
        <v>1.3492390878971812E-2</v>
      </c>
      <c r="Y93" s="89">
        <f t="shared" si="29"/>
        <v>1.2644724212305145E-2</v>
      </c>
      <c r="Z93" s="89">
        <v>-7.3517535611825918E-2</v>
      </c>
      <c r="AA93" s="89">
        <f t="shared" si="30"/>
        <v>-7.4365202278492581E-2</v>
      </c>
      <c r="AB93" s="203">
        <f t="shared" si="31"/>
        <v>-5.9961794457065202E-3</v>
      </c>
      <c r="AC93" s="204">
        <f t="shared" si="13"/>
        <v>-6.8438461123731869E-3</v>
      </c>
      <c r="AN93" s="2">
        <v>40513</v>
      </c>
      <c r="AO93">
        <v>2792.820068</v>
      </c>
      <c r="AP93">
        <f t="shared" si="32"/>
        <v>5.3500797262535101E-2</v>
      </c>
      <c r="AQ93" s="17">
        <f t="shared" si="33"/>
        <v>5.3500797262535101E-2</v>
      </c>
      <c r="AR93" s="18">
        <v>1.0217000000000001</v>
      </c>
      <c r="AS93" s="187"/>
      <c r="AT93" s="19">
        <f t="shared" si="34"/>
        <v>8.5141666666666666E-4</v>
      </c>
      <c r="AU93" s="19">
        <f t="shared" si="35"/>
        <v>5.2649380595868434E-2</v>
      </c>
      <c r="AV93">
        <f>SUMPRODUCT('PART A'!B126:K126,'PART A'!B$76:K$76)</f>
        <v>4.9389907642872793E-2</v>
      </c>
      <c r="AW93" s="19">
        <f t="shared" si="36"/>
        <v>4.8538490976206126E-2</v>
      </c>
    </row>
    <row r="94" spans="2:49" x14ac:dyDescent="0.3">
      <c r="B94" s="199">
        <v>40575</v>
      </c>
      <c r="C94" s="202"/>
      <c r="D94" s="201">
        <f>'PART C '!AR95/1200</f>
        <v>9.0558333333333333E-4</v>
      </c>
      <c r="E94" s="89">
        <v>3013.0900879999999</v>
      </c>
      <c r="F94" s="89">
        <f t="shared" si="19"/>
        <v>2.0131230843184106E-2</v>
      </c>
      <c r="G94" s="89">
        <f t="shared" si="20"/>
        <v>1.9225647509850771E-2</v>
      </c>
      <c r="H94" s="89">
        <v>7.4269401807648683E-2</v>
      </c>
      <c r="I94" s="89">
        <f t="shared" si="21"/>
        <v>7.3363818474315348E-2</v>
      </c>
      <c r="J94" s="89">
        <v>-4.4365353655067004E-2</v>
      </c>
      <c r="K94" s="89">
        <f t="shared" si="22"/>
        <v>-4.5270936988400338E-2</v>
      </c>
      <c r="L94" s="89">
        <v>2.2202572384073853E-2</v>
      </c>
      <c r="M94" s="89">
        <f t="shared" si="23"/>
        <v>2.1296989050740518E-2</v>
      </c>
      <c r="N94" s="89">
        <v>-7.4682530569824138E-3</v>
      </c>
      <c r="O94" s="89">
        <f t="shared" si="24"/>
        <v>-8.3738363903157476E-3</v>
      </c>
      <c r="P94" s="89">
        <v>-4.2756716860520554E-3</v>
      </c>
      <c r="Q94" s="89">
        <f t="shared" si="25"/>
        <v>-5.1812550193853883E-3</v>
      </c>
      <c r="R94" s="89">
        <v>3.2734760100354622E-2</v>
      </c>
      <c r="S94" s="89">
        <f t="shared" si="26"/>
        <v>3.1829176767021287E-2</v>
      </c>
      <c r="T94" s="89">
        <v>-6.6036207371193067E-3</v>
      </c>
      <c r="U94" s="89">
        <f t="shared" si="27"/>
        <v>-7.5092040704526405E-3</v>
      </c>
      <c r="V94" s="89">
        <v>-5.1480676758682217E-2</v>
      </c>
      <c r="W94" s="89">
        <f t="shared" si="28"/>
        <v>-5.2386260092015552E-2</v>
      </c>
      <c r="X94" s="89">
        <v>5.990768944218014E-2</v>
      </c>
      <c r="Y94" s="89">
        <f t="shared" si="29"/>
        <v>5.9002106108846805E-2</v>
      </c>
      <c r="Z94" s="89">
        <v>1.7535627919177913E-3</v>
      </c>
      <c r="AA94" s="89">
        <f t="shared" si="30"/>
        <v>8.4797945858445796E-4</v>
      </c>
      <c r="AB94" s="203">
        <f t="shared" si="31"/>
        <v>-9.8289353249478577E-4</v>
      </c>
      <c r="AC94" s="204">
        <f t="shared" si="13"/>
        <v>-1.8884768658281191E-3</v>
      </c>
      <c r="AN94" s="2">
        <v>40544</v>
      </c>
      <c r="AO94">
        <v>2953.6298830000001</v>
      </c>
      <c r="AP94">
        <f t="shared" si="32"/>
        <v>5.7579726256822381E-2</v>
      </c>
      <c r="AQ94" s="17">
        <f t="shared" si="33"/>
        <v>5.7579726256822381E-2</v>
      </c>
      <c r="AR94" s="18">
        <v>1.0172000000000001</v>
      </c>
      <c r="AS94" s="187"/>
      <c r="AT94" s="19">
        <f t="shared" si="34"/>
        <v>8.4766666666666671E-4</v>
      </c>
      <c r="AU94" s="19">
        <f t="shared" si="35"/>
        <v>5.6732059590155717E-2</v>
      </c>
      <c r="AV94">
        <f>SUMPRODUCT('PART A'!B127:K127,'PART A'!B$76:K$76)</f>
        <v>2.537221148984314E-2</v>
      </c>
      <c r="AW94" s="19">
        <f t="shared" si="36"/>
        <v>2.4524544823176474E-2</v>
      </c>
    </row>
    <row r="95" spans="2:49" x14ac:dyDescent="0.3">
      <c r="B95" s="199">
        <v>40603</v>
      </c>
      <c r="C95" s="202"/>
      <c r="D95" s="201">
        <f>'PART C '!AR96/1200</f>
        <v>9.7958333333333339E-4</v>
      </c>
      <c r="E95" s="89">
        <v>2910.9099120000001</v>
      </c>
      <c r="F95" s="89">
        <f t="shared" si="19"/>
        <v>-3.3912087928251768E-2</v>
      </c>
      <c r="G95" s="89">
        <f t="shared" si="20"/>
        <v>-3.48916712615851E-2</v>
      </c>
      <c r="H95" s="89">
        <v>-9.017271751338032E-3</v>
      </c>
      <c r="I95" s="89">
        <f t="shared" si="21"/>
        <v>-9.9968550846713661E-3</v>
      </c>
      <c r="J95" s="89">
        <v>-2.3506334962583145E-2</v>
      </c>
      <c r="K95" s="89">
        <f t="shared" si="22"/>
        <v>-2.4485918295916478E-2</v>
      </c>
      <c r="L95" s="89">
        <v>-4.3978406703093574E-2</v>
      </c>
      <c r="M95" s="89">
        <f t="shared" si="23"/>
        <v>-4.4957990036426906E-2</v>
      </c>
      <c r="N95" s="89">
        <v>-4.2889569452194867E-2</v>
      </c>
      <c r="O95" s="89">
        <f t="shared" si="24"/>
        <v>-4.38691527855282E-2</v>
      </c>
      <c r="P95" s="89">
        <v>-2.0038039741989987E-2</v>
      </c>
      <c r="Q95" s="89">
        <f t="shared" si="25"/>
        <v>-2.101762307532332E-2</v>
      </c>
      <c r="R95" s="89">
        <v>1.4637722745934891E-2</v>
      </c>
      <c r="S95" s="89">
        <f t="shared" si="26"/>
        <v>1.3658139412601557E-2</v>
      </c>
      <c r="T95" s="89">
        <v>-2.4216641893742626E-2</v>
      </c>
      <c r="U95" s="89">
        <f t="shared" si="27"/>
        <v>-2.5196225227075958E-2</v>
      </c>
      <c r="V95" s="89">
        <v>-4.9814342493037699E-2</v>
      </c>
      <c r="W95" s="89">
        <f t="shared" si="28"/>
        <v>-5.0793925826371031E-2</v>
      </c>
      <c r="X95" s="89">
        <v>1.256057923157617E-2</v>
      </c>
      <c r="Y95" s="89">
        <f t="shared" si="29"/>
        <v>1.1580995898242836E-2</v>
      </c>
      <c r="Z95" s="89">
        <v>-2.2319599666841671E-2</v>
      </c>
      <c r="AA95" s="89">
        <f t="shared" si="30"/>
        <v>-2.3299183000175003E-2</v>
      </c>
      <c r="AB95" s="203">
        <f t="shared" si="31"/>
        <v>-6.1992180748274648E-3</v>
      </c>
      <c r="AC95" s="204">
        <f t="shared" si="13"/>
        <v>-7.178801408160798E-3</v>
      </c>
      <c r="AN95" s="2">
        <v>40575</v>
      </c>
      <c r="AO95">
        <v>3013.0900879999999</v>
      </c>
      <c r="AP95">
        <f t="shared" si="32"/>
        <v>2.0131230843184106E-2</v>
      </c>
      <c r="AQ95" s="17">
        <f t="shared" si="33"/>
        <v>2.0131230843184106E-2</v>
      </c>
      <c r="AR95" s="18">
        <v>1.0867</v>
      </c>
      <c r="AS95" s="187"/>
      <c r="AT95" s="19">
        <f t="shared" si="34"/>
        <v>9.0558333333333333E-4</v>
      </c>
      <c r="AU95" s="19">
        <f t="shared" si="35"/>
        <v>1.9225647509850771E-2</v>
      </c>
      <c r="AV95">
        <f>SUMPRODUCT('PART A'!B128:K128,'PART A'!B$76:K$76)</f>
        <v>7.6674410632272087E-3</v>
      </c>
      <c r="AW95" s="19">
        <f t="shared" si="36"/>
        <v>6.7618577298938758E-3</v>
      </c>
    </row>
    <row r="96" spans="2:49" x14ac:dyDescent="0.3">
      <c r="B96" s="199">
        <v>40634</v>
      </c>
      <c r="C96" s="202"/>
      <c r="D96" s="201">
        <f>'PART C '!AR97/1200</f>
        <v>1.101E-3</v>
      </c>
      <c r="E96" s="89">
        <v>3011.25</v>
      </c>
      <c r="F96" s="89">
        <f t="shared" si="19"/>
        <v>3.4470351551023855E-2</v>
      </c>
      <c r="G96" s="89">
        <f t="shared" si="20"/>
        <v>3.3369351551023857E-2</v>
      </c>
      <c r="H96" s="89">
        <v>1.5613633054077775E-2</v>
      </c>
      <c r="I96" s="89">
        <f t="shared" si="21"/>
        <v>1.4512633054077776E-2</v>
      </c>
      <c r="J96" s="89">
        <v>4.6940874268848472E-2</v>
      </c>
      <c r="K96" s="89">
        <f t="shared" si="22"/>
        <v>4.5839874268848474E-2</v>
      </c>
      <c r="L96" s="89">
        <v>0.13058124927841683</v>
      </c>
      <c r="M96" s="89">
        <f t="shared" si="23"/>
        <v>0.12948024927841684</v>
      </c>
      <c r="N96" s="89">
        <v>5.0314504494506689E-2</v>
      </c>
      <c r="O96" s="89">
        <f t="shared" si="24"/>
        <v>4.9213504494506691E-2</v>
      </c>
      <c r="P96" s="89">
        <v>1.7040023554527585E-2</v>
      </c>
      <c r="Q96" s="89">
        <f t="shared" si="25"/>
        <v>1.5939023554527584E-2</v>
      </c>
      <c r="R96" s="89">
        <v>7.289310695739748E-2</v>
      </c>
      <c r="S96" s="89">
        <f t="shared" si="26"/>
        <v>7.1792106957397475E-2</v>
      </c>
      <c r="T96" s="89">
        <v>4.1483953982072212E-2</v>
      </c>
      <c r="U96" s="89">
        <f t="shared" si="27"/>
        <v>4.0382953982072214E-2</v>
      </c>
      <c r="V96" s="89">
        <v>0.12754306382528019</v>
      </c>
      <c r="W96" s="89">
        <f t="shared" si="28"/>
        <v>0.1264420638252802</v>
      </c>
      <c r="X96" s="89">
        <v>7.8625729908126371E-2</v>
      </c>
      <c r="Y96" s="89">
        <f t="shared" si="29"/>
        <v>7.7524729908126366E-2</v>
      </c>
      <c r="Z96" s="89">
        <v>8.5497008292755888E-2</v>
      </c>
      <c r="AA96" s="89">
        <f t="shared" si="30"/>
        <v>8.4396008292755884E-2</v>
      </c>
      <c r="AB96" s="203">
        <f t="shared" si="31"/>
        <v>1.6009177105778372E-2</v>
      </c>
      <c r="AC96" s="204">
        <f t="shared" si="13"/>
        <v>1.4908177105778372E-2</v>
      </c>
      <c r="AN96" s="2">
        <v>40603</v>
      </c>
      <c r="AO96">
        <v>2910.9099120000001</v>
      </c>
      <c r="AP96">
        <f t="shared" si="32"/>
        <v>-3.3912087928251768E-2</v>
      </c>
      <c r="AQ96" s="17">
        <f t="shared" si="33"/>
        <v>-3.3912087928251768E-2</v>
      </c>
      <c r="AR96" s="18">
        <v>1.1755</v>
      </c>
      <c r="AS96" s="187"/>
      <c r="AT96" s="19">
        <f t="shared" si="34"/>
        <v>9.7958333333333339E-4</v>
      </c>
      <c r="AU96" s="19">
        <f t="shared" si="35"/>
        <v>-3.48916712615851E-2</v>
      </c>
      <c r="AV96">
        <f>SUMPRODUCT('PART A'!B129:K129,'PART A'!B$76:K$76)</f>
        <v>-2.085819046873106E-2</v>
      </c>
      <c r="AW96" s="19">
        <f t="shared" si="36"/>
        <v>-2.1837773802064392E-2</v>
      </c>
    </row>
    <row r="97" spans="2:49" x14ac:dyDescent="0.3">
      <c r="B97" s="199">
        <v>40664</v>
      </c>
      <c r="C97" s="202"/>
      <c r="D97" s="201">
        <f>'PART C '!AR98/1200</f>
        <v>1.1875833333333335E-3</v>
      </c>
      <c r="E97" s="89">
        <v>2819.3999020000001</v>
      </c>
      <c r="F97" s="89">
        <f t="shared" si="19"/>
        <v>-6.3711115981735122E-2</v>
      </c>
      <c r="G97" s="89">
        <f t="shared" si="20"/>
        <v>-6.4898699315068462E-2</v>
      </c>
      <c r="H97" s="89">
        <v>-5.3145949572658877E-2</v>
      </c>
      <c r="I97" s="89">
        <f t="shared" si="21"/>
        <v>-5.4333532905992209E-2</v>
      </c>
      <c r="J97" s="89">
        <v>-2.3767919579615531E-2</v>
      </c>
      <c r="K97" s="89">
        <f t="shared" si="22"/>
        <v>-2.4955502912948863E-2</v>
      </c>
      <c r="L97" s="89">
        <v>4.2379795968705065E-2</v>
      </c>
      <c r="M97" s="89">
        <f t="shared" si="23"/>
        <v>4.1192212635371733E-2</v>
      </c>
      <c r="N97" s="89">
        <v>-2.0583756050955974E-2</v>
      </c>
      <c r="O97" s="89">
        <f t="shared" si="24"/>
        <v>-2.1771339384289306E-2</v>
      </c>
      <c r="P97" s="89">
        <v>9.5260792469524722E-2</v>
      </c>
      <c r="Q97" s="89">
        <f t="shared" si="25"/>
        <v>9.4073209136191382E-2</v>
      </c>
      <c r="R97" s="89">
        <v>3.0229392280881659E-2</v>
      </c>
      <c r="S97" s="89">
        <f t="shared" si="26"/>
        <v>2.9041808947548327E-2</v>
      </c>
      <c r="T97" s="89">
        <v>4.2893667947007282E-2</v>
      </c>
      <c r="U97" s="89">
        <f t="shared" si="27"/>
        <v>4.1706084613673949E-2</v>
      </c>
      <c r="V97" s="89">
        <v>4.7040032414569999E-2</v>
      </c>
      <c r="W97" s="89">
        <f t="shared" si="28"/>
        <v>4.5852449081236667E-2</v>
      </c>
      <c r="X97" s="89">
        <v>-4.4230665524830348E-3</v>
      </c>
      <c r="Y97" s="89">
        <f t="shared" si="29"/>
        <v>-5.6106498858163687E-3</v>
      </c>
      <c r="Z97" s="89">
        <v>-2.8866287609887564E-3</v>
      </c>
      <c r="AA97" s="89">
        <f t="shared" si="30"/>
        <v>-4.0742120943220899E-3</v>
      </c>
      <c r="AB97" s="203">
        <f t="shared" si="31"/>
        <v>2.7574772578233399E-3</v>
      </c>
      <c r="AC97" s="204">
        <f t="shared" si="13"/>
        <v>1.5698939244900064E-3</v>
      </c>
      <c r="AN97" s="2">
        <v>40634</v>
      </c>
      <c r="AO97">
        <v>3011.25</v>
      </c>
      <c r="AP97">
        <f t="shared" si="32"/>
        <v>3.4470351551023855E-2</v>
      </c>
      <c r="AQ97" s="17">
        <f t="shared" si="33"/>
        <v>3.4470351551023855E-2</v>
      </c>
      <c r="AR97" s="18">
        <v>1.3211999999999999</v>
      </c>
      <c r="AS97" s="187"/>
      <c r="AT97" s="19">
        <f t="shared" si="34"/>
        <v>1.101E-3</v>
      </c>
      <c r="AU97" s="19">
        <f t="shared" si="35"/>
        <v>3.3369351551023857E-2</v>
      </c>
      <c r="AV97">
        <f>SUMPRODUCT('PART A'!B130:K130,'PART A'!B$76:K$76)</f>
        <v>6.6653314761600954E-2</v>
      </c>
      <c r="AW97" s="19">
        <f t="shared" si="36"/>
        <v>6.5552314761600949E-2</v>
      </c>
    </row>
    <row r="98" spans="2:49" x14ac:dyDescent="0.3">
      <c r="B98" s="199">
        <v>40695</v>
      </c>
      <c r="C98" s="202"/>
      <c r="D98" s="201">
        <f>'PART C '!AR99/1200</f>
        <v>1.2404999999999998E-3</v>
      </c>
      <c r="E98" s="89">
        <v>2848.530029</v>
      </c>
      <c r="F98" s="89">
        <f t="shared" si="19"/>
        <v>1.0332030933013738E-2</v>
      </c>
      <c r="G98" s="89">
        <f t="shared" si="20"/>
        <v>9.0915309330137379E-3</v>
      </c>
      <c r="H98" s="89">
        <v>1.8279643666203493E-2</v>
      </c>
      <c r="I98" s="89">
        <f t="shared" si="21"/>
        <v>1.7039143666203495E-2</v>
      </c>
      <c r="J98" s="89">
        <v>5.6918754965216159E-2</v>
      </c>
      <c r="K98" s="89">
        <f t="shared" si="22"/>
        <v>5.567825496521616E-2</v>
      </c>
      <c r="L98" s="89">
        <v>6.0124503086126865E-2</v>
      </c>
      <c r="M98" s="89">
        <f t="shared" si="23"/>
        <v>5.8884003086126867E-2</v>
      </c>
      <c r="N98" s="89">
        <v>6.3751937984496188E-2</v>
      </c>
      <c r="O98" s="89">
        <f t="shared" si="24"/>
        <v>6.2511437984496182E-2</v>
      </c>
      <c r="P98" s="89">
        <v>8.7411937902155505E-3</v>
      </c>
      <c r="Q98" s="89">
        <f t="shared" si="25"/>
        <v>7.5006937902155502E-3</v>
      </c>
      <c r="R98" s="89">
        <v>3.6992753878854978E-2</v>
      </c>
      <c r="S98" s="89">
        <f t="shared" si="26"/>
        <v>3.575225387885498E-2</v>
      </c>
      <c r="T98" s="89">
        <v>2.4362517703960123E-2</v>
      </c>
      <c r="U98" s="89">
        <f t="shared" si="27"/>
        <v>2.3122017703960124E-2</v>
      </c>
      <c r="V98" s="89">
        <v>2.5050841159663811E-2</v>
      </c>
      <c r="W98" s="89">
        <f t="shared" si="28"/>
        <v>2.3810341159663812E-2</v>
      </c>
      <c r="X98" s="89">
        <v>8.7477011590802196E-3</v>
      </c>
      <c r="Y98" s="89">
        <f t="shared" si="29"/>
        <v>7.5072011590802193E-3</v>
      </c>
      <c r="Z98" s="89">
        <v>3.8544389671741341E-2</v>
      </c>
      <c r="AA98" s="89">
        <f t="shared" si="30"/>
        <v>3.7303889671741343E-2</v>
      </c>
      <c r="AB98" s="203">
        <f t="shared" si="31"/>
        <v>6.8251591644759631E-3</v>
      </c>
      <c r="AC98" s="204">
        <f t="shared" si="13"/>
        <v>5.5846591644759629E-3</v>
      </c>
      <c r="AN98" s="2">
        <v>40664</v>
      </c>
      <c r="AO98">
        <v>2819.3999020000001</v>
      </c>
      <c r="AP98">
        <f t="shared" si="32"/>
        <v>-6.3711115981735122E-2</v>
      </c>
      <c r="AQ98" s="17">
        <f t="shared" si="33"/>
        <v>-6.3711115981735122E-2</v>
      </c>
      <c r="AR98" s="18">
        <v>1.4251</v>
      </c>
      <c r="AS98" s="187"/>
      <c r="AT98" s="19">
        <f t="shared" si="34"/>
        <v>1.1875833333333335E-3</v>
      </c>
      <c r="AU98" s="19">
        <f t="shared" si="35"/>
        <v>-6.4898699315068462E-2</v>
      </c>
      <c r="AV98">
        <f>SUMPRODUCT('PART A'!B131:K131,'PART A'!B$76:K$76)</f>
        <v>1.5299636056398655E-2</v>
      </c>
      <c r="AW98" s="19">
        <f t="shared" si="36"/>
        <v>1.4112052723065321E-2</v>
      </c>
    </row>
    <row r="99" spans="2:49" x14ac:dyDescent="0.3">
      <c r="B99" s="199">
        <v>40725</v>
      </c>
      <c r="C99" s="202"/>
      <c r="D99" s="201">
        <f>'PART C '!AR100/1200</f>
        <v>1.3313333333333332E-3</v>
      </c>
      <c r="E99" s="89">
        <v>2670.3701169999999</v>
      </c>
      <c r="F99" s="89">
        <f t="shared" si="19"/>
        <v>-6.2544508987516123E-2</v>
      </c>
      <c r="G99" s="89">
        <f t="shared" si="20"/>
        <v>-6.387584232084946E-2</v>
      </c>
      <c r="H99" s="89">
        <v>-5.6177307755885884E-2</v>
      </c>
      <c r="I99" s="89">
        <f t="shared" si="21"/>
        <v>-5.7508641089219215E-2</v>
      </c>
      <c r="J99" s="89">
        <v>-2.389210631194481E-2</v>
      </c>
      <c r="K99" s="89">
        <f t="shared" si="22"/>
        <v>-2.5223439645278144E-2</v>
      </c>
      <c r="L99" s="89">
        <v>-5.3199392344782361E-2</v>
      </c>
      <c r="M99" s="89">
        <f t="shared" si="23"/>
        <v>-5.4530725678115691E-2</v>
      </c>
      <c r="N99" s="89">
        <v>-7.0188905626463904E-2</v>
      </c>
      <c r="O99" s="89">
        <f t="shared" si="24"/>
        <v>-7.1520238959797242E-2</v>
      </c>
      <c r="P99" s="89">
        <v>6.9709078236129068E-2</v>
      </c>
      <c r="Q99" s="89">
        <f t="shared" si="25"/>
        <v>6.8377744902795731E-2</v>
      </c>
      <c r="R99" s="89">
        <v>-3.2070128591270293E-2</v>
      </c>
      <c r="S99" s="89">
        <f t="shared" si="26"/>
        <v>-3.3401461924603623E-2</v>
      </c>
      <c r="T99" s="89">
        <v>-6.1969851084106242E-2</v>
      </c>
      <c r="U99" s="89">
        <f t="shared" si="27"/>
        <v>-6.3301184417439579E-2</v>
      </c>
      <c r="V99" s="89">
        <v>-8.7846880451771692E-2</v>
      </c>
      <c r="W99" s="89">
        <f t="shared" si="28"/>
        <v>-8.9178213785105029E-2</v>
      </c>
      <c r="X99" s="89">
        <v>-3.5767349971016965E-4</v>
      </c>
      <c r="Y99" s="89">
        <f t="shared" si="29"/>
        <v>-1.6890068330435029E-3</v>
      </c>
      <c r="Z99" s="89">
        <v>3.1023271346289124E-2</v>
      </c>
      <c r="AA99" s="89">
        <f t="shared" si="30"/>
        <v>2.969193801295579E-2</v>
      </c>
      <c r="AB99" s="203">
        <f t="shared" si="31"/>
        <v>-1.2694978152105688E-3</v>
      </c>
      <c r="AC99" s="204">
        <f t="shared" si="13"/>
        <v>-2.6008311485439021E-3</v>
      </c>
      <c r="AN99" s="2">
        <v>40695</v>
      </c>
      <c r="AO99">
        <v>2848.530029</v>
      </c>
      <c r="AP99">
        <f t="shared" si="32"/>
        <v>1.0332030933013738E-2</v>
      </c>
      <c r="AQ99" s="17">
        <f t="shared" si="33"/>
        <v>1.0332030933013738E-2</v>
      </c>
      <c r="AR99" s="18">
        <v>1.4885999999999999</v>
      </c>
      <c r="AS99" s="187"/>
      <c r="AT99" s="19">
        <f t="shared" si="34"/>
        <v>1.2404999999999998E-3</v>
      </c>
      <c r="AU99" s="19">
        <f t="shared" si="35"/>
        <v>9.0915309330137379E-3</v>
      </c>
      <c r="AV99">
        <f>SUMPRODUCT('PART A'!B132:K132,'PART A'!B$76:K$76)</f>
        <v>3.415142370655587E-2</v>
      </c>
      <c r="AW99" s="19">
        <f t="shared" si="36"/>
        <v>3.2910923706555871E-2</v>
      </c>
    </row>
    <row r="100" spans="2:49" x14ac:dyDescent="0.3">
      <c r="B100" s="199">
        <v>40756</v>
      </c>
      <c r="C100" s="202"/>
      <c r="D100" s="201">
        <f>'PART C '!AR101/1200</f>
        <v>1.2934166666666667E-3</v>
      </c>
      <c r="E100" s="89">
        <v>2302.080078</v>
      </c>
      <c r="F100" s="89">
        <f t="shared" si="19"/>
        <v>-0.13791722602623777</v>
      </c>
      <c r="G100" s="89">
        <f t="shared" si="20"/>
        <v>-0.13921064269290442</v>
      </c>
      <c r="H100" s="89">
        <v>-0.19579341428615948</v>
      </c>
      <c r="I100" s="89">
        <f t="shared" si="21"/>
        <v>-0.19708683095282614</v>
      </c>
      <c r="J100" s="89">
        <v>-0.25641540336034269</v>
      </c>
      <c r="K100" s="89">
        <f t="shared" si="22"/>
        <v>-0.25770882002700934</v>
      </c>
      <c r="L100" s="89">
        <v>-6.3815185180300882E-2</v>
      </c>
      <c r="M100" s="89">
        <f t="shared" si="23"/>
        <v>-6.5108601846967554E-2</v>
      </c>
      <c r="N100" s="89">
        <v>-0.13514606403193477</v>
      </c>
      <c r="O100" s="89">
        <f t="shared" si="24"/>
        <v>-0.13643948069860143</v>
      </c>
      <c r="P100" s="89">
        <v>-8.5124197670329305E-2</v>
      </c>
      <c r="Q100" s="89">
        <f t="shared" si="25"/>
        <v>-8.6417614336995976E-2</v>
      </c>
      <c r="R100" s="89">
        <v>-5.6224945549209274E-2</v>
      </c>
      <c r="S100" s="89">
        <f t="shared" si="26"/>
        <v>-5.7518362215875939E-2</v>
      </c>
      <c r="T100" s="89">
        <v>-9.7845565368444312E-2</v>
      </c>
      <c r="U100" s="89">
        <f t="shared" si="27"/>
        <v>-9.9138982035110984E-2</v>
      </c>
      <c r="V100" s="89">
        <v>-0.37262860694486805</v>
      </c>
      <c r="W100" s="89">
        <f t="shared" si="28"/>
        <v>-0.3739220236115347</v>
      </c>
      <c r="X100" s="89">
        <v>-4.5251341500326475E-2</v>
      </c>
      <c r="Y100" s="89">
        <f t="shared" si="29"/>
        <v>-4.654475816699314E-2</v>
      </c>
      <c r="Z100" s="89">
        <v>-7.8155491389811357E-2</v>
      </c>
      <c r="AA100" s="89">
        <f t="shared" si="30"/>
        <v>-7.9448908056478029E-2</v>
      </c>
      <c r="AB100" s="203">
        <f t="shared" si="31"/>
        <v>-2.2538180901024656E-2</v>
      </c>
      <c r="AC100" s="204">
        <f t="shared" si="13"/>
        <v>-2.3831597567691321E-2</v>
      </c>
      <c r="AN100" s="2">
        <v>40725</v>
      </c>
      <c r="AO100">
        <v>2670.3701169999999</v>
      </c>
      <c r="AP100">
        <f t="shared" si="32"/>
        <v>-6.2544508987516123E-2</v>
      </c>
      <c r="AQ100" s="17">
        <f t="shared" si="33"/>
        <v>-6.2544508987516123E-2</v>
      </c>
      <c r="AR100" s="18">
        <v>1.5975999999999999</v>
      </c>
      <c r="AS100" s="187"/>
      <c r="AT100" s="19">
        <f t="shared" si="34"/>
        <v>1.3313333333333332E-3</v>
      </c>
      <c r="AU100" s="19">
        <f t="shared" si="35"/>
        <v>-6.387584232084946E-2</v>
      </c>
      <c r="AV100">
        <f>SUMPRODUCT('PART A'!B133:K133,'PART A'!B$76:K$76)</f>
        <v>-2.849698960835171E-2</v>
      </c>
      <c r="AW100" s="19">
        <f t="shared" si="36"/>
        <v>-2.9828322941685043E-2</v>
      </c>
    </row>
    <row r="101" spans="2:49" x14ac:dyDescent="0.3">
      <c r="B101" s="199">
        <v>40787</v>
      </c>
      <c r="C101" s="202" t="s">
        <v>46</v>
      </c>
      <c r="D101" s="201">
        <f>'PART C '!AR102/1200</f>
        <v>1.2804166666666667E-3</v>
      </c>
      <c r="E101" s="89">
        <v>2179.6599120000001</v>
      </c>
      <c r="F101" s="89">
        <f t="shared" si="19"/>
        <v>-5.3178065858749804E-2</v>
      </c>
      <c r="G101" s="89">
        <f t="shared" si="20"/>
        <v>-5.445848252541647E-2</v>
      </c>
      <c r="H101" s="89">
        <v>-5.2309461472993715E-2</v>
      </c>
      <c r="I101" s="89">
        <f t="shared" si="21"/>
        <v>-5.3589878139660381E-2</v>
      </c>
      <c r="J101" s="89">
        <v>-0.10724700041072513</v>
      </c>
      <c r="K101" s="89">
        <f t="shared" si="22"/>
        <v>-0.1085274170773918</v>
      </c>
      <c r="L101" s="89">
        <v>-5.5893722176540171E-2</v>
      </c>
      <c r="M101" s="89">
        <f t="shared" si="23"/>
        <v>-5.7174138843206837E-2</v>
      </c>
      <c r="N101" s="89">
        <v>-9.6668290531522733E-2</v>
      </c>
      <c r="O101" s="89">
        <f t="shared" si="24"/>
        <v>-9.7948707198189405E-2</v>
      </c>
      <c r="P101" s="89">
        <v>-4.2231304979928462E-2</v>
      </c>
      <c r="Q101" s="89">
        <f t="shared" si="25"/>
        <v>-4.3511721646595128E-2</v>
      </c>
      <c r="R101" s="89">
        <v>-1.7021088848103594E-2</v>
      </c>
      <c r="S101" s="89">
        <f t="shared" si="26"/>
        <v>-1.830150551477026E-2</v>
      </c>
      <c r="T101" s="89">
        <v>-3.1798266434385165E-2</v>
      </c>
      <c r="U101" s="89">
        <f t="shared" si="27"/>
        <v>-3.3078683101051831E-2</v>
      </c>
      <c r="V101" s="89">
        <v>-5.4939762061426783E-2</v>
      </c>
      <c r="W101" s="89">
        <f t="shared" si="28"/>
        <v>-5.6220178728093449E-2</v>
      </c>
      <c r="X101" s="89">
        <v>1.142762037709121E-2</v>
      </c>
      <c r="Y101" s="89">
        <f t="shared" si="29"/>
        <v>1.0147203710424543E-2</v>
      </c>
      <c r="Z101" s="89">
        <v>-0.15515052908342175</v>
      </c>
      <c r="AA101" s="89">
        <f t="shared" si="30"/>
        <v>-0.15643094575008842</v>
      </c>
      <c r="AB101" s="203">
        <f t="shared" si="31"/>
        <v>-2.5155518192475607E-2</v>
      </c>
      <c r="AC101" s="204">
        <f t="shared" si="13"/>
        <v>-2.6435934859142272E-2</v>
      </c>
      <c r="AN101" s="2">
        <v>40756</v>
      </c>
      <c r="AO101">
        <v>2302.080078</v>
      </c>
      <c r="AP101">
        <f t="shared" si="32"/>
        <v>-0.13791722602623777</v>
      </c>
      <c r="AQ101" s="17">
        <f t="shared" si="33"/>
        <v>-0.13791722602623777</v>
      </c>
      <c r="AR101" s="18">
        <v>1.5521</v>
      </c>
      <c r="AS101" s="188"/>
      <c r="AT101" s="19">
        <f t="shared" si="34"/>
        <v>1.2934166666666667E-3</v>
      </c>
      <c r="AU101" s="19">
        <f t="shared" si="35"/>
        <v>-0.13921064269290442</v>
      </c>
      <c r="AV101">
        <f>SUMPRODUCT('PART A'!B134:K134,'PART A'!B$76:K$76)</f>
        <v>-0.13864002152817265</v>
      </c>
      <c r="AW101" s="19">
        <f t="shared" si="36"/>
        <v>-0.1399334381948393</v>
      </c>
    </row>
    <row r="102" spans="2:49" x14ac:dyDescent="0.3">
      <c r="B102" s="199">
        <v>40817</v>
      </c>
      <c r="C102" s="202"/>
      <c r="D102" s="201">
        <f>'PART C '!AR103/1200</f>
        <v>1.31325E-3</v>
      </c>
      <c r="E102" s="89">
        <v>2385.219971</v>
      </c>
      <c r="F102" s="89">
        <f t="shared" si="19"/>
        <v>9.4308317489485441E-2</v>
      </c>
      <c r="G102" s="89">
        <f t="shared" si="20"/>
        <v>9.2995067489485439E-2</v>
      </c>
      <c r="H102" s="89">
        <v>0.11890811190405159</v>
      </c>
      <c r="I102" s="89">
        <f t="shared" si="21"/>
        <v>0.11759486190405159</v>
      </c>
      <c r="J102" s="89">
        <v>0.10020817592343038</v>
      </c>
      <c r="K102" s="89">
        <f t="shared" si="22"/>
        <v>9.8894925923430382E-2</v>
      </c>
      <c r="L102" s="89">
        <v>0.11764079874006748</v>
      </c>
      <c r="M102" s="89">
        <f t="shared" si="23"/>
        <v>0.11632754874006748</v>
      </c>
      <c r="N102" s="89">
        <v>0.14389599772029515</v>
      </c>
      <c r="O102" s="89">
        <f t="shared" si="24"/>
        <v>0.14258274772029517</v>
      </c>
      <c r="P102" s="89">
        <v>7.7816649463767398E-3</v>
      </c>
      <c r="Q102" s="89">
        <f t="shared" si="25"/>
        <v>6.4684149463767396E-3</v>
      </c>
      <c r="R102" s="89">
        <v>8.8744685897579625E-2</v>
      </c>
      <c r="S102" s="89">
        <f t="shared" si="26"/>
        <v>8.7431435897579624E-2</v>
      </c>
      <c r="T102" s="89">
        <v>8.7626083507025512E-2</v>
      </c>
      <c r="U102" s="89">
        <f t="shared" si="27"/>
        <v>8.631283350702551E-2</v>
      </c>
      <c r="V102" s="89">
        <v>8.4513565575502936E-2</v>
      </c>
      <c r="W102" s="89">
        <f t="shared" si="28"/>
        <v>8.3200315575502934E-2</v>
      </c>
      <c r="X102" s="89">
        <v>-2.9449863832621628E-2</v>
      </c>
      <c r="Y102" s="89">
        <f t="shared" si="29"/>
        <v>-3.0763113832621626E-2</v>
      </c>
      <c r="Z102" s="89">
        <v>0.20672358831315785</v>
      </c>
      <c r="AA102" s="89">
        <f t="shared" si="30"/>
        <v>0.20541033831315786</v>
      </c>
      <c r="AB102" s="203">
        <f t="shared" si="31"/>
        <v>3.5154095958736475E-2</v>
      </c>
      <c r="AC102" s="204">
        <f t="shared" si="13"/>
        <v>3.3840845958736473E-2</v>
      </c>
      <c r="AN102" s="2">
        <v>40787</v>
      </c>
      <c r="AO102">
        <v>2179.6599120000001</v>
      </c>
      <c r="AP102">
        <f t="shared" si="32"/>
        <v>-5.3178065858749804E-2</v>
      </c>
      <c r="AQ102" s="17">
        <f t="shared" si="33"/>
        <v>-5.3178065858749804E-2</v>
      </c>
      <c r="AR102" s="18">
        <v>1.5365</v>
      </c>
      <c r="AS102" s="187" t="s">
        <v>46</v>
      </c>
      <c r="AT102" s="19">
        <f t="shared" si="34"/>
        <v>1.2804166666666667E-3</v>
      </c>
      <c r="AU102" s="19">
        <f t="shared" si="35"/>
        <v>-5.445848252541647E-2</v>
      </c>
      <c r="AV102">
        <f>SUMPRODUCT('PART A'!B135:K135,'PART A'!B$76:K$76)</f>
        <v>-6.0183180562195626E-2</v>
      </c>
      <c r="AW102" s="19">
        <f t="shared" si="36"/>
        <v>-6.1463597228862292E-2</v>
      </c>
    </row>
    <row r="103" spans="2:49" x14ac:dyDescent="0.3">
      <c r="B103" s="199">
        <v>40848</v>
      </c>
      <c r="C103" s="202"/>
      <c r="D103" s="201">
        <f>'PART C '!AR104/1200</f>
        <v>1.2372499999999999E-3</v>
      </c>
      <c r="E103" s="89">
        <v>2330.429932</v>
      </c>
      <c r="F103" s="89">
        <f t="shared" si="19"/>
        <v>-2.2970644077338214E-2</v>
      </c>
      <c r="G103" s="89">
        <f t="shared" si="20"/>
        <v>-2.4207894077338213E-2</v>
      </c>
      <c r="H103" s="89">
        <v>-1.6137560393359739E-2</v>
      </c>
      <c r="I103" s="89">
        <f t="shared" si="21"/>
        <v>-1.7374810393359738E-2</v>
      </c>
      <c r="J103" s="89">
        <v>-9.1621844639085695E-2</v>
      </c>
      <c r="K103" s="89">
        <f t="shared" si="22"/>
        <v>-9.285909463908569E-2</v>
      </c>
      <c r="L103" s="89">
        <v>2.15009237749457E-2</v>
      </c>
      <c r="M103" s="89">
        <f t="shared" si="23"/>
        <v>2.0263673774945701E-2</v>
      </c>
      <c r="N103" s="89">
        <v>1.8619697788207407E-2</v>
      </c>
      <c r="O103" s="89">
        <f t="shared" si="24"/>
        <v>1.7382447788207408E-2</v>
      </c>
      <c r="P103" s="89">
        <v>3.8605257408459916E-2</v>
      </c>
      <c r="Q103" s="89">
        <f t="shared" si="25"/>
        <v>3.7368007408459913E-2</v>
      </c>
      <c r="R103" s="89">
        <v>-2.4950545604561034E-2</v>
      </c>
      <c r="S103" s="89">
        <f t="shared" si="26"/>
        <v>-2.6187795604561033E-2</v>
      </c>
      <c r="T103" s="89">
        <v>6.3901075013378158E-3</v>
      </c>
      <c r="U103" s="89">
        <f t="shared" si="27"/>
        <v>5.1528575013378161E-3</v>
      </c>
      <c r="V103" s="89">
        <v>-0.1387387547905414</v>
      </c>
      <c r="W103" s="89">
        <f t="shared" si="28"/>
        <v>-0.1399760047905414</v>
      </c>
      <c r="X103" s="89">
        <v>1.3549574660685614E-2</v>
      </c>
      <c r="Y103" s="89">
        <f t="shared" si="29"/>
        <v>1.2312324660685613E-2</v>
      </c>
      <c r="Z103" s="89">
        <v>-3.035341801155747E-2</v>
      </c>
      <c r="AA103" s="89">
        <f t="shared" si="30"/>
        <v>-3.1590668011557473E-2</v>
      </c>
      <c r="AB103" s="203">
        <f t="shared" si="31"/>
        <v>-4.3046253878049031E-3</v>
      </c>
      <c r="AC103" s="204">
        <f t="shared" si="13"/>
        <v>-5.5418753878049027E-3</v>
      </c>
      <c r="AN103" s="2">
        <v>40817</v>
      </c>
      <c r="AO103">
        <v>2385.219971</v>
      </c>
      <c r="AP103">
        <f t="shared" si="32"/>
        <v>9.4308317489485441E-2</v>
      </c>
      <c r="AQ103" s="17">
        <f t="shared" si="33"/>
        <v>9.4308317489485441E-2</v>
      </c>
      <c r="AR103" s="18">
        <v>1.5759000000000001</v>
      </c>
      <c r="AS103" s="187"/>
      <c r="AT103" s="19">
        <f t="shared" si="34"/>
        <v>1.31325E-3</v>
      </c>
      <c r="AU103" s="19">
        <f t="shared" si="35"/>
        <v>9.2995067489485439E-2</v>
      </c>
      <c r="AV103">
        <f>SUMPRODUCT('PART A'!B136:K136,'PART A'!B$76:K$76)</f>
        <v>9.2659280869486563E-2</v>
      </c>
      <c r="AW103" s="19">
        <f t="shared" si="36"/>
        <v>9.1346030869486561E-2</v>
      </c>
    </row>
    <row r="104" spans="2:49" x14ac:dyDescent="0.3">
      <c r="B104" s="199">
        <v>40878</v>
      </c>
      <c r="C104" s="202"/>
      <c r="D104" s="201">
        <f>'PART C '!AR105/1200</f>
        <v>1.1884166666666666E-3</v>
      </c>
      <c r="E104" s="89">
        <v>2316.5500489999999</v>
      </c>
      <c r="F104" s="89">
        <f t="shared" si="19"/>
        <v>-5.9559323408141258E-3</v>
      </c>
      <c r="G104" s="89">
        <f t="shared" si="20"/>
        <v>-7.1443490074807924E-3</v>
      </c>
      <c r="H104" s="89">
        <v>-1.4002048033798901E-2</v>
      </c>
      <c r="I104" s="89">
        <f t="shared" si="21"/>
        <v>-1.5190464700465568E-2</v>
      </c>
      <c r="J104" s="89">
        <v>9.2236150851299457E-3</v>
      </c>
      <c r="K104" s="89">
        <f t="shared" si="22"/>
        <v>8.0351984184632783E-3</v>
      </c>
      <c r="L104" s="89">
        <v>-3.8270137764488364E-2</v>
      </c>
      <c r="M104" s="89">
        <f t="shared" si="23"/>
        <v>-3.9458554431155028E-2</v>
      </c>
      <c r="N104" s="89">
        <v>5.9295473510694585E-2</v>
      </c>
      <c r="O104" s="89">
        <f t="shared" si="24"/>
        <v>5.8107056844027921E-2</v>
      </c>
      <c r="P104" s="89">
        <v>8.8082949253376702E-2</v>
      </c>
      <c r="Q104" s="89">
        <f t="shared" si="25"/>
        <v>8.6894532586710038E-2</v>
      </c>
      <c r="R104" s="89">
        <v>-9.6848390665298587E-3</v>
      </c>
      <c r="S104" s="89">
        <f t="shared" si="26"/>
        <v>-1.0873255733196526E-2</v>
      </c>
      <c r="T104" s="89">
        <v>4.731248460261241E-3</v>
      </c>
      <c r="U104" s="89">
        <f t="shared" si="27"/>
        <v>3.5428317935945744E-3</v>
      </c>
      <c r="V104" s="89">
        <v>-7.1652441728611169E-2</v>
      </c>
      <c r="W104" s="89">
        <f t="shared" si="28"/>
        <v>-7.2840858395277833E-2</v>
      </c>
      <c r="X104" s="89">
        <v>2.7113562537096875E-2</v>
      </c>
      <c r="Y104" s="89">
        <f t="shared" si="29"/>
        <v>2.5925145870430207E-2</v>
      </c>
      <c r="Z104" s="89">
        <v>-5.5017869156339681E-2</v>
      </c>
      <c r="AA104" s="89">
        <f t="shared" si="30"/>
        <v>-5.6206285823006345E-2</v>
      </c>
      <c r="AB104" s="203">
        <f t="shared" si="31"/>
        <v>-7.6267471988499709E-3</v>
      </c>
      <c r="AC104" s="204">
        <f t="shared" si="13"/>
        <v>-8.8151638655166384E-3</v>
      </c>
      <c r="AN104" s="2">
        <v>40848</v>
      </c>
      <c r="AO104">
        <v>2330.429932</v>
      </c>
      <c r="AP104">
        <f t="shared" si="32"/>
        <v>-2.2970644077338214E-2</v>
      </c>
      <c r="AQ104" s="17">
        <f t="shared" si="33"/>
        <v>-2.2970644077338214E-2</v>
      </c>
      <c r="AR104" s="18">
        <v>1.4846999999999999</v>
      </c>
      <c r="AS104" s="187"/>
      <c r="AT104" s="19">
        <f t="shared" si="34"/>
        <v>1.2372499999999999E-3</v>
      </c>
      <c r="AU104" s="19">
        <f t="shared" si="35"/>
        <v>-2.4207894077338213E-2</v>
      </c>
      <c r="AV104">
        <f>SUMPRODUCT('PART A'!B137:K137,'PART A'!B$76:K$76)</f>
        <v>-2.031365623054689E-2</v>
      </c>
      <c r="AW104" s="19">
        <f t="shared" si="36"/>
        <v>-2.1550906230546889E-2</v>
      </c>
    </row>
    <row r="105" spans="2:49" x14ac:dyDescent="0.3">
      <c r="B105" s="199">
        <v>40909</v>
      </c>
      <c r="C105" s="202"/>
      <c r="D105" s="201">
        <f>'PART C '!AR106/1200</f>
        <v>1.0184999999999999E-3</v>
      </c>
      <c r="E105" s="89">
        <v>2416.6599120000001</v>
      </c>
      <c r="F105" s="89">
        <f t="shared" si="19"/>
        <v>4.3215065887834025E-2</v>
      </c>
      <c r="G105" s="89">
        <f t="shared" si="20"/>
        <v>4.2196565887834027E-2</v>
      </c>
      <c r="H105" s="89">
        <v>-2.434386797772764E-2</v>
      </c>
      <c r="I105" s="89">
        <f t="shared" si="21"/>
        <v>-2.5362367977727639E-2</v>
      </c>
      <c r="J105" s="89">
        <v>0.24543050539824876</v>
      </c>
      <c r="K105" s="89">
        <f t="shared" si="22"/>
        <v>0.24441200539824876</v>
      </c>
      <c r="L105" s="89">
        <v>9.590136766733072E-2</v>
      </c>
      <c r="M105" s="89">
        <f t="shared" si="23"/>
        <v>9.4882867667330714E-2</v>
      </c>
      <c r="N105" s="89">
        <v>6.9023491767365441E-2</v>
      </c>
      <c r="O105" s="89">
        <f t="shared" si="24"/>
        <v>6.8004991767365436E-2</v>
      </c>
      <c r="P105" s="89">
        <v>6.335399170216803E-2</v>
      </c>
      <c r="Q105" s="89">
        <f t="shared" si="25"/>
        <v>6.2335491702168032E-2</v>
      </c>
      <c r="R105" s="89">
        <v>-2.851558426940478E-2</v>
      </c>
      <c r="S105" s="89">
        <f t="shared" si="26"/>
        <v>-2.9534084269404778E-2</v>
      </c>
      <c r="T105" s="89">
        <v>7.55881278951846E-3</v>
      </c>
      <c r="U105" s="89">
        <f t="shared" si="27"/>
        <v>6.5403127895184605E-3</v>
      </c>
      <c r="V105" s="89">
        <v>0.29183046293788006</v>
      </c>
      <c r="W105" s="89">
        <f t="shared" si="28"/>
        <v>0.29081196293788009</v>
      </c>
      <c r="X105" s="89">
        <v>2.658098564714376E-2</v>
      </c>
      <c r="Y105" s="89">
        <f t="shared" si="29"/>
        <v>2.5562485647143762E-2</v>
      </c>
      <c r="Z105" s="89">
        <v>0.12979876158275921</v>
      </c>
      <c r="AA105" s="89">
        <f t="shared" si="30"/>
        <v>0.12878026158275921</v>
      </c>
      <c r="AB105" s="203">
        <f t="shared" si="31"/>
        <v>2.2719913550880738E-2</v>
      </c>
      <c r="AC105" s="204">
        <f t="shared" si="13"/>
        <v>2.170141355088074E-2</v>
      </c>
      <c r="AN105" s="2">
        <v>40878</v>
      </c>
      <c r="AO105">
        <v>2316.5500489999999</v>
      </c>
      <c r="AP105">
        <f t="shared" si="32"/>
        <v>-5.9559323408141258E-3</v>
      </c>
      <c r="AQ105" s="17">
        <f t="shared" si="33"/>
        <v>-5.9559323408141258E-3</v>
      </c>
      <c r="AR105" s="18">
        <v>1.4260999999999999</v>
      </c>
      <c r="AS105" s="187"/>
      <c r="AT105" s="19">
        <f t="shared" si="34"/>
        <v>1.1884166666666666E-3</v>
      </c>
      <c r="AU105" s="19">
        <f t="shared" si="35"/>
        <v>-7.1443490074807924E-3</v>
      </c>
      <c r="AV105">
        <f>SUMPRODUCT('PART A'!B138:K138,'PART A'!B$76:K$76)</f>
        <v>-1.8048690320862648E-5</v>
      </c>
      <c r="AW105" s="19">
        <f t="shared" si="36"/>
        <v>-1.2064653569875293E-3</v>
      </c>
    </row>
    <row r="106" spans="2:49" x14ac:dyDescent="0.3">
      <c r="B106" s="199">
        <v>40940</v>
      </c>
      <c r="C106" s="202"/>
      <c r="D106" s="201">
        <f>'PART C '!AR107/1200</f>
        <v>8.7358333333333331E-4</v>
      </c>
      <c r="E106" s="89">
        <v>2512.110107</v>
      </c>
      <c r="F106" s="89">
        <f t="shared" si="19"/>
        <v>3.9496742808551165E-2</v>
      </c>
      <c r="G106" s="89">
        <f t="shared" si="20"/>
        <v>3.8623159475217834E-2</v>
      </c>
      <c r="H106" s="89">
        <v>8.0946123385521124E-2</v>
      </c>
      <c r="I106" s="89">
        <f t="shared" si="21"/>
        <v>8.0072540052187793E-2</v>
      </c>
      <c r="J106" s="89">
        <v>7.4564961642450786E-2</v>
      </c>
      <c r="K106" s="89">
        <f t="shared" si="22"/>
        <v>7.3691378309117456E-2</v>
      </c>
      <c r="L106" s="89">
        <v>7.0806190475418432E-2</v>
      </c>
      <c r="M106" s="89">
        <f t="shared" si="23"/>
        <v>6.9932607142085101E-2</v>
      </c>
      <c r="N106" s="89">
        <v>3.8189246071405489E-2</v>
      </c>
      <c r="O106" s="89">
        <f t="shared" si="24"/>
        <v>3.7315662738072158E-2</v>
      </c>
      <c r="P106" s="89">
        <v>6.1721148438537848E-2</v>
      </c>
      <c r="Q106" s="89">
        <f t="shared" si="25"/>
        <v>6.0847565105204518E-2</v>
      </c>
      <c r="R106" s="89">
        <v>7.6189758676938002E-2</v>
      </c>
      <c r="S106" s="89">
        <f t="shared" si="26"/>
        <v>7.5316175343604672E-2</v>
      </c>
      <c r="T106" s="89">
        <v>5.2883739917379616E-2</v>
      </c>
      <c r="U106" s="89">
        <f t="shared" si="27"/>
        <v>5.2010156584046285E-2</v>
      </c>
      <c r="V106" s="89">
        <v>-5.3205206992394768E-2</v>
      </c>
      <c r="W106" s="89">
        <f t="shared" si="28"/>
        <v>-5.4078790325728099E-2</v>
      </c>
      <c r="X106" s="89">
        <v>6.714289793961771E-2</v>
      </c>
      <c r="Y106" s="89">
        <f t="shared" si="29"/>
        <v>6.626931460628438E-2</v>
      </c>
      <c r="Z106" s="89">
        <v>2.1845119605002246E-2</v>
      </c>
      <c r="AA106" s="89">
        <f t="shared" si="30"/>
        <v>2.0971536271668912E-2</v>
      </c>
      <c r="AB106" s="203">
        <f t="shared" si="31"/>
        <v>6.1723380811199791E-3</v>
      </c>
      <c r="AC106" s="204">
        <f t="shared" si="13"/>
        <v>5.2987547477866461E-3</v>
      </c>
      <c r="AN106" s="2">
        <v>40909</v>
      </c>
      <c r="AO106">
        <v>2416.6599120000001</v>
      </c>
      <c r="AP106">
        <f t="shared" si="32"/>
        <v>4.3215065887834025E-2</v>
      </c>
      <c r="AQ106" s="17">
        <f t="shared" si="33"/>
        <v>4.3215065887834025E-2</v>
      </c>
      <c r="AR106" s="18">
        <v>1.2222</v>
      </c>
      <c r="AS106" s="187"/>
      <c r="AT106" s="19">
        <f t="shared" si="34"/>
        <v>1.0184999999999999E-3</v>
      </c>
      <c r="AU106" s="19">
        <f t="shared" si="35"/>
        <v>4.2196565887834027E-2</v>
      </c>
      <c r="AV106">
        <f>SUMPRODUCT('PART A'!B139:K139,'PART A'!B$76:K$76)</f>
        <v>8.7661892724528193E-2</v>
      </c>
      <c r="AW106" s="19">
        <f t="shared" si="36"/>
        <v>8.6643392724528187E-2</v>
      </c>
    </row>
    <row r="107" spans="2:49" x14ac:dyDescent="0.3">
      <c r="B107" s="199">
        <v>40969</v>
      </c>
      <c r="C107" s="202"/>
      <c r="D107" s="201">
        <f>'PART C '!AR108/1200</f>
        <v>7.1541666666666672E-4</v>
      </c>
      <c r="E107" s="89">
        <v>2477.280029</v>
      </c>
      <c r="F107" s="89">
        <f t="shared" si="19"/>
        <v>-1.3864869180274334E-2</v>
      </c>
      <c r="G107" s="89">
        <f t="shared" si="20"/>
        <v>-1.4580285846941E-2</v>
      </c>
      <c r="H107" s="89">
        <v>9.751489126778182E-3</v>
      </c>
      <c r="I107" s="89">
        <f t="shared" si="21"/>
        <v>9.0360724601115158E-3</v>
      </c>
      <c r="J107" s="89">
        <v>-4.0754373551021026E-3</v>
      </c>
      <c r="K107" s="89">
        <f t="shared" si="22"/>
        <v>-4.7908540217687697E-3</v>
      </c>
      <c r="L107" s="89">
        <v>-7.4600863855038982E-3</v>
      </c>
      <c r="M107" s="89">
        <f t="shared" si="23"/>
        <v>-8.1755030521705654E-3</v>
      </c>
      <c r="N107" s="89">
        <v>9.4804541493912015E-2</v>
      </c>
      <c r="O107" s="89">
        <f t="shared" si="24"/>
        <v>9.4089124827245352E-2</v>
      </c>
      <c r="P107" s="89">
        <v>0.12616893558069553</v>
      </c>
      <c r="Q107" s="89">
        <f t="shared" si="25"/>
        <v>0.12545351891402887</v>
      </c>
      <c r="R107" s="89">
        <v>2.993287815041026E-2</v>
      </c>
      <c r="S107" s="89">
        <f t="shared" si="26"/>
        <v>2.9217461483743594E-2</v>
      </c>
      <c r="T107" s="89">
        <v>8.0364511071511172E-2</v>
      </c>
      <c r="U107" s="89">
        <f t="shared" si="27"/>
        <v>7.9649094404844509E-2</v>
      </c>
      <c r="V107" s="89">
        <v>1.5200877275889894E-2</v>
      </c>
      <c r="W107" s="89">
        <f t="shared" si="28"/>
        <v>1.4485460609223228E-2</v>
      </c>
      <c r="X107" s="89">
        <v>0.11830669312732035</v>
      </c>
      <c r="Y107" s="89">
        <f t="shared" si="29"/>
        <v>0.11759127646065369</v>
      </c>
      <c r="Z107" s="89">
        <v>2.0189763048358306E-2</v>
      </c>
      <c r="AA107" s="89">
        <f t="shared" si="30"/>
        <v>1.947434638169164E-2</v>
      </c>
      <c r="AB107" s="203">
        <f t="shared" si="31"/>
        <v>1.1008320240891111E-2</v>
      </c>
      <c r="AC107" s="204">
        <f t="shared" si="13"/>
        <v>1.0292903574224445E-2</v>
      </c>
      <c r="AN107" s="2">
        <v>40940</v>
      </c>
      <c r="AO107">
        <v>2512.110107</v>
      </c>
      <c r="AP107">
        <f t="shared" si="32"/>
        <v>3.9496742808551165E-2</v>
      </c>
      <c r="AQ107" s="17">
        <f t="shared" si="33"/>
        <v>3.9496742808551165E-2</v>
      </c>
      <c r="AR107" s="18">
        <v>1.0483</v>
      </c>
      <c r="AS107" s="187"/>
      <c r="AT107" s="19">
        <f t="shared" si="34"/>
        <v>8.7358333333333331E-4</v>
      </c>
      <c r="AU107" s="19">
        <f t="shared" si="35"/>
        <v>3.8623159475217834E-2</v>
      </c>
      <c r="AV107">
        <f>SUMPRODUCT('PART A'!B140:K140,'PART A'!B$76:K$76)</f>
        <v>4.9108397915987645E-2</v>
      </c>
      <c r="AW107" s="19">
        <f t="shared" si="36"/>
        <v>4.8234814582654315E-2</v>
      </c>
    </row>
    <row r="108" spans="2:49" x14ac:dyDescent="0.3">
      <c r="B108" s="199">
        <v>41000</v>
      </c>
      <c r="C108" s="202"/>
      <c r="D108" s="201">
        <f>'PART C '!AR109/1200</f>
        <v>6.2024999999999992E-4</v>
      </c>
      <c r="E108" s="89">
        <v>2306.429932</v>
      </c>
      <c r="F108" s="89">
        <f t="shared" si="19"/>
        <v>-6.8966808354308989E-2</v>
      </c>
      <c r="G108" s="89">
        <f t="shared" si="20"/>
        <v>-6.9587058354308992E-2</v>
      </c>
      <c r="H108" s="89">
        <v>-7.4348347576110307E-2</v>
      </c>
      <c r="I108" s="89">
        <f t="shared" si="21"/>
        <v>-7.496859757611031E-2</v>
      </c>
      <c r="J108" s="89">
        <v>-7.6199852695247247E-2</v>
      </c>
      <c r="K108" s="89">
        <f t="shared" si="22"/>
        <v>-7.682010269524725E-2</v>
      </c>
      <c r="L108" s="89">
        <v>7.6187227743152772E-2</v>
      </c>
      <c r="M108" s="89">
        <f t="shared" si="23"/>
        <v>7.5566977743152769E-2</v>
      </c>
      <c r="N108" s="89">
        <v>-2.3207501603793278E-2</v>
      </c>
      <c r="O108" s="89">
        <f t="shared" si="24"/>
        <v>-2.3827751603793277E-2</v>
      </c>
      <c r="P108" s="89">
        <v>-2.8659818396354533E-2</v>
      </c>
      <c r="Q108" s="89">
        <f t="shared" si="25"/>
        <v>-2.9280068396354532E-2</v>
      </c>
      <c r="R108" s="89">
        <v>1.6252418609852094E-2</v>
      </c>
      <c r="S108" s="89">
        <f t="shared" si="26"/>
        <v>1.5632168609852094E-2</v>
      </c>
      <c r="T108" s="89">
        <v>-1.729904022214801E-2</v>
      </c>
      <c r="U108" s="89">
        <f t="shared" si="27"/>
        <v>-1.7919290222148009E-2</v>
      </c>
      <c r="V108" s="89">
        <v>-0.17241414121020013</v>
      </c>
      <c r="W108" s="89">
        <f t="shared" si="28"/>
        <v>-0.17303439121020012</v>
      </c>
      <c r="X108" s="89">
        <v>-4.3394697576147057E-3</v>
      </c>
      <c r="Y108" s="89">
        <f t="shared" si="29"/>
        <v>-4.9597197576147058E-3</v>
      </c>
      <c r="Z108" s="89">
        <v>-2.8715493009757551E-2</v>
      </c>
      <c r="AA108" s="89">
        <f t="shared" si="30"/>
        <v>-2.933574300975755E-2</v>
      </c>
      <c r="AB108" s="203">
        <f t="shared" si="31"/>
        <v>-7.7548908803558598E-3</v>
      </c>
      <c r="AC108" s="204">
        <f t="shared" si="13"/>
        <v>-8.3751408803558591E-3</v>
      </c>
      <c r="AN108" s="2">
        <v>40969</v>
      </c>
      <c r="AO108">
        <v>2477.280029</v>
      </c>
      <c r="AP108">
        <f t="shared" si="32"/>
        <v>-1.3864869180274334E-2</v>
      </c>
      <c r="AQ108" s="17">
        <f t="shared" si="33"/>
        <v>-1.3864869180274334E-2</v>
      </c>
      <c r="AR108" s="18">
        <v>0.85850000000000004</v>
      </c>
      <c r="AS108" s="187"/>
      <c r="AT108" s="19">
        <f t="shared" si="34"/>
        <v>7.1541666666666672E-4</v>
      </c>
      <c r="AU108" s="19">
        <f t="shared" si="35"/>
        <v>-1.4580285846941E-2</v>
      </c>
      <c r="AV108">
        <f>SUMPRODUCT('PART A'!B141:K141,'PART A'!B$76:K$76)</f>
        <v>4.8318416513426971E-2</v>
      </c>
      <c r="AW108" s="19">
        <f t="shared" si="36"/>
        <v>4.7602999846760301E-2</v>
      </c>
    </row>
    <row r="109" spans="2:49" x14ac:dyDescent="0.3">
      <c r="B109" s="199">
        <v>41030</v>
      </c>
      <c r="C109" s="202"/>
      <c r="D109" s="201">
        <f>'PART C '!AR110/1200</f>
        <v>5.7074999999999997E-4</v>
      </c>
      <c r="E109" s="89">
        <v>2118.9399410000001</v>
      </c>
      <c r="F109" s="89">
        <f t="shared" si="19"/>
        <v>-8.1290130863598209E-2</v>
      </c>
      <c r="G109" s="89">
        <f t="shared" si="20"/>
        <v>-8.1860880863598204E-2</v>
      </c>
      <c r="H109" s="89">
        <v>-4.9449869973480706E-2</v>
      </c>
      <c r="I109" s="89">
        <f t="shared" si="21"/>
        <v>-5.0020619973480708E-2</v>
      </c>
      <c r="J109" s="89">
        <v>-5.7408677960850502E-2</v>
      </c>
      <c r="K109" s="89">
        <f t="shared" si="22"/>
        <v>-5.7979427960850503E-2</v>
      </c>
      <c r="L109" s="89">
        <v>-4.4603195669463587E-2</v>
      </c>
      <c r="M109" s="89">
        <f t="shared" si="23"/>
        <v>-4.5173945669463589E-2</v>
      </c>
      <c r="N109" s="89">
        <v>-5.5319046046000089E-2</v>
      </c>
      <c r="O109" s="89">
        <f t="shared" si="24"/>
        <v>-5.5889796046000091E-2</v>
      </c>
      <c r="P109" s="89">
        <v>-9.2372043727283137E-2</v>
      </c>
      <c r="Q109" s="89">
        <f t="shared" si="25"/>
        <v>-9.2942793727283132E-2</v>
      </c>
      <c r="R109" s="89">
        <v>-2.370655055577979E-2</v>
      </c>
      <c r="S109" s="89">
        <f t="shared" si="26"/>
        <v>-2.4277300555779788E-2</v>
      </c>
      <c r="T109" s="89">
        <v>2.223583174850613E-2</v>
      </c>
      <c r="U109" s="89">
        <f t="shared" si="27"/>
        <v>2.1665081748506131E-2</v>
      </c>
      <c r="V109" s="89">
        <v>4.1666497246584895E-2</v>
      </c>
      <c r="W109" s="89">
        <f t="shared" si="28"/>
        <v>4.1095747246584893E-2</v>
      </c>
      <c r="X109" s="89">
        <v>3.817254000778221E-2</v>
      </c>
      <c r="Y109" s="89">
        <f t="shared" si="29"/>
        <v>3.7601790007782208E-2</v>
      </c>
      <c r="Z109" s="89">
        <v>-3.1787331266645735E-2</v>
      </c>
      <c r="AA109" s="89">
        <f t="shared" si="30"/>
        <v>-3.2358081266645737E-2</v>
      </c>
      <c r="AB109" s="203">
        <f t="shared" si="31"/>
        <v>-1.1074654442105448E-3</v>
      </c>
      <c r="AC109" s="204">
        <f t="shared" si="13"/>
        <v>-1.6782154442105449E-3</v>
      </c>
      <c r="AN109" s="2">
        <v>41000</v>
      </c>
      <c r="AO109">
        <v>2306.429932</v>
      </c>
      <c r="AP109">
        <f t="shared" si="32"/>
        <v>-6.8966808354308989E-2</v>
      </c>
      <c r="AQ109" s="17">
        <f t="shared" si="33"/>
        <v>-6.8966808354308989E-2</v>
      </c>
      <c r="AR109" s="18">
        <v>0.74429999999999996</v>
      </c>
      <c r="AS109" s="187"/>
      <c r="AT109" s="19">
        <f t="shared" si="34"/>
        <v>6.2024999999999992E-4</v>
      </c>
      <c r="AU109" s="19">
        <f t="shared" si="35"/>
        <v>-6.9587058354308992E-2</v>
      </c>
      <c r="AV109">
        <f>SUMPRODUCT('PART A'!B142:K142,'PART A'!B$76:K$76)</f>
        <v>-3.3274401811822091E-2</v>
      </c>
      <c r="AW109" s="19">
        <f t="shared" si="36"/>
        <v>-3.3894651811822094E-2</v>
      </c>
    </row>
    <row r="110" spans="2:49" x14ac:dyDescent="0.3">
      <c r="B110" s="199">
        <v>41061</v>
      </c>
      <c r="C110" s="202"/>
      <c r="D110" s="201">
        <f>'PART C '!AR111/1200</f>
        <v>5.4908333333333339E-4</v>
      </c>
      <c r="E110" s="89">
        <v>2264.719971</v>
      </c>
      <c r="F110" s="89">
        <f t="shared" si="19"/>
        <v>6.879856629216273E-2</v>
      </c>
      <c r="G110" s="89">
        <f t="shared" si="20"/>
        <v>6.8249482958829391E-2</v>
      </c>
      <c r="H110" s="89">
        <v>-5.5630181997167712E-3</v>
      </c>
      <c r="I110" s="89">
        <f t="shared" si="21"/>
        <v>-6.1121015330501049E-3</v>
      </c>
      <c r="J110" s="89">
        <v>-5.5703851967069583E-2</v>
      </c>
      <c r="K110" s="89">
        <f t="shared" si="22"/>
        <v>-5.6252935300402915E-2</v>
      </c>
      <c r="L110" s="89">
        <v>-4.6476136159076968E-2</v>
      </c>
      <c r="M110" s="89">
        <f t="shared" si="23"/>
        <v>-4.70252194924103E-2</v>
      </c>
      <c r="N110" s="89">
        <v>9.9728138683859366E-2</v>
      </c>
      <c r="O110" s="89">
        <f t="shared" si="24"/>
        <v>9.9179055350526027E-2</v>
      </c>
      <c r="P110" s="89">
        <v>3.2138805165089587E-2</v>
      </c>
      <c r="Q110" s="89">
        <f t="shared" si="25"/>
        <v>3.1589721831756255E-2</v>
      </c>
      <c r="R110" s="89">
        <v>-3.0776502205017833E-2</v>
      </c>
      <c r="S110" s="89">
        <f t="shared" si="26"/>
        <v>-3.1325585538351165E-2</v>
      </c>
      <c r="T110" s="89">
        <v>1.4518353558732402E-2</v>
      </c>
      <c r="U110" s="89">
        <f t="shared" si="27"/>
        <v>1.3969270225399068E-2</v>
      </c>
      <c r="V110" s="89">
        <v>4.4210353742682611E-2</v>
      </c>
      <c r="W110" s="89">
        <f t="shared" si="28"/>
        <v>4.3661270409349279E-2</v>
      </c>
      <c r="X110" s="89">
        <v>7.4476278136448013E-2</v>
      </c>
      <c r="Y110" s="89">
        <f t="shared" si="29"/>
        <v>7.3927194803114674E-2</v>
      </c>
      <c r="Z110" s="89">
        <v>3.7687195450318693E-3</v>
      </c>
      <c r="AA110" s="89">
        <f t="shared" si="30"/>
        <v>3.219636211698536E-3</v>
      </c>
      <c r="AB110" s="203">
        <f t="shared" si="31"/>
        <v>4.0212737417717921E-3</v>
      </c>
      <c r="AC110" s="204">
        <f t="shared" si="13"/>
        <v>3.4721904084384588E-3</v>
      </c>
      <c r="AN110" s="2">
        <v>41030</v>
      </c>
      <c r="AO110">
        <v>2118.9399410000001</v>
      </c>
      <c r="AP110">
        <f t="shared" si="32"/>
        <v>-8.1290130863598209E-2</v>
      </c>
      <c r="AQ110" s="17">
        <f t="shared" si="33"/>
        <v>-8.1290130863598209E-2</v>
      </c>
      <c r="AR110" s="18">
        <v>0.68489999999999995</v>
      </c>
      <c r="AS110" s="187"/>
      <c r="AT110" s="19">
        <f t="shared" si="34"/>
        <v>5.7074999999999997E-4</v>
      </c>
      <c r="AU110" s="19">
        <f t="shared" si="35"/>
        <v>-8.1860880863598204E-2</v>
      </c>
      <c r="AV110">
        <f>SUMPRODUCT('PART A'!B143:K143,'PART A'!B$76:K$76)</f>
        <v>-2.5257184619663028E-2</v>
      </c>
      <c r="AW110" s="19">
        <f t="shared" si="36"/>
        <v>-2.5827934619663026E-2</v>
      </c>
    </row>
    <row r="111" spans="2:49" x14ac:dyDescent="0.3">
      <c r="B111" s="199">
        <v>41091</v>
      </c>
      <c r="C111" s="202"/>
      <c r="D111" s="201">
        <f>'PART C '!AR112/1200</f>
        <v>4.1416666666666669E-4</v>
      </c>
      <c r="E111" s="89">
        <v>2325.719971</v>
      </c>
      <c r="F111" s="89">
        <f t="shared" si="19"/>
        <v>2.6934897374117781E-2</v>
      </c>
      <c r="G111" s="89">
        <f t="shared" si="20"/>
        <v>2.6520730707451114E-2</v>
      </c>
      <c r="H111" s="89">
        <v>4.4753541940653889E-2</v>
      </c>
      <c r="I111" s="89">
        <f t="shared" si="21"/>
        <v>4.4339375273987222E-2</v>
      </c>
      <c r="J111" s="89">
        <v>0.15178939497071203</v>
      </c>
      <c r="K111" s="89">
        <f t="shared" si="22"/>
        <v>0.15137522830404537</v>
      </c>
      <c r="L111" s="89">
        <v>8.235923887910214E-2</v>
      </c>
      <c r="M111" s="89">
        <f t="shared" si="23"/>
        <v>8.194507221243548E-2</v>
      </c>
      <c r="N111" s="89">
        <v>5.021535799623749E-2</v>
      </c>
      <c r="O111" s="89">
        <f t="shared" si="24"/>
        <v>4.9801191329570824E-2</v>
      </c>
      <c r="P111" s="89">
        <v>8.3594159747897176E-2</v>
      </c>
      <c r="Q111" s="89">
        <f t="shared" si="25"/>
        <v>8.3179993081230516E-2</v>
      </c>
      <c r="R111" s="89">
        <v>9.4868698492634341E-3</v>
      </c>
      <c r="S111" s="89">
        <f t="shared" si="26"/>
        <v>9.0727031825967672E-3</v>
      </c>
      <c r="T111" s="89">
        <v>5.832610737173867E-2</v>
      </c>
      <c r="U111" s="89">
        <f t="shared" si="27"/>
        <v>5.7911940705072003E-2</v>
      </c>
      <c r="V111" s="89">
        <v>8.0651090113652828E-3</v>
      </c>
      <c r="W111" s="89">
        <f t="shared" si="28"/>
        <v>7.650942344698616E-3</v>
      </c>
      <c r="X111" s="89">
        <v>-3.356078476773372E-2</v>
      </c>
      <c r="Y111" s="89">
        <f t="shared" si="29"/>
        <v>-3.3974951434400387E-2</v>
      </c>
      <c r="Z111" s="89">
        <v>2.2528343857503536E-2</v>
      </c>
      <c r="AA111" s="89">
        <f t="shared" si="30"/>
        <v>2.2114177190836869E-2</v>
      </c>
      <c r="AB111" s="203">
        <f t="shared" si="31"/>
        <v>7.7441166971230126E-3</v>
      </c>
      <c r="AC111" s="204">
        <f t="shared" si="13"/>
        <v>7.3299500304563458E-3</v>
      </c>
      <c r="AN111" s="2">
        <v>41061</v>
      </c>
      <c r="AO111">
        <v>2264.719971</v>
      </c>
      <c r="AP111">
        <f t="shared" si="32"/>
        <v>6.879856629216273E-2</v>
      </c>
      <c r="AQ111" s="17">
        <f t="shared" si="33"/>
        <v>6.879856629216273E-2</v>
      </c>
      <c r="AR111" s="18">
        <v>0.65890000000000004</v>
      </c>
      <c r="AS111" s="187"/>
      <c r="AT111" s="19">
        <f t="shared" si="34"/>
        <v>5.4908333333333339E-4</v>
      </c>
      <c r="AU111" s="19">
        <f t="shared" si="35"/>
        <v>6.8249482958829391E-2</v>
      </c>
      <c r="AV111">
        <f>SUMPRODUCT('PART A'!B144:K144,'PART A'!B$76:K$76)</f>
        <v>1.303211403009627E-2</v>
      </c>
      <c r="AW111" s="19">
        <f t="shared" si="36"/>
        <v>1.2483030696762936E-2</v>
      </c>
    </row>
    <row r="112" spans="2:49" x14ac:dyDescent="0.3">
      <c r="B112" s="199">
        <v>41122</v>
      </c>
      <c r="C112" s="202"/>
      <c r="D112" s="201">
        <f>'PART C '!AR113/1200</f>
        <v>2.7699999999999996E-4</v>
      </c>
      <c r="E112" s="89">
        <v>2440.709961</v>
      </c>
      <c r="F112" s="89">
        <f t="shared" si="19"/>
        <v>4.9442749528679192E-2</v>
      </c>
      <c r="G112" s="201">
        <f>F112-D112</f>
        <v>4.9165749528679192E-2</v>
      </c>
      <c r="H112" s="89">
        <v>9.1461742529169845E-2</v>
      </c>
      <c r="I112" s="89">
        <f t="shared" si="21"/>
        <v>9.1184742529169846E-2</v>
      </c>
      <c r="J112" s="89">
        <v>-4.2004421370608884E-2</v>
      </c>
      <c r="K112" s="89">
        <f t="shared" si="22"/>
        <v>-4.2281421370608883E-2</v>
      </c>
      <c r="L112" s="89">
        <v>1.8000327901716552E-2</v>
      </c>
      <c r="M112" s="89">
        <f t="shared" si="23"/>
        <v>1.7723327901716553E-2</v>
      </c>
      <c r="N112" s="89">
        <v>5.4986380357527717E-2</v>
      </c>
      <c r="O112" s="89">
        <f t="shared" si="24"/>
        <v>5.4709380357527718E-2</v>
      </c>
      <c r="P112" s="89">
        <v>3.6227111616873683E-2</v>
      </c>
      <c r="Q112" s="89">
        <f t="shared" si="25"/>
        <v>3.5950111616873684E-2</v>
      </c>
      <c r="R112" s="89">
        <v>1.4149505345220318E-3</v>
      </c>
      <c r="S112" s="89">
        <f t="shared" si="26"/>
        <v>1.1379505345220319E-3</v>
      </c>
      <c r="T112" s="89">
        <v>1.2291381657104992E-3</v>
      </c>
      <c r="U112" s="89">
        <f t="shared" si="27"/>
        <v>9.521381657104993E-4</v>
      </c>
      <c r="V112" s="89">
        <v>8.299964091626312E-2</v>
      </c>
      <c r="W112" s="89">
        <f t="shared" si="28"/>
        <v>8.2722640916263121E-2</v>
      </c>
      <c r="X112" s="89">
        <v>-2.0468677501731414E-2</v>
      </c>
      <c r="Y112" s="89">
        <f t="shared" si="29"/>
        <v>-2.0745677501731414E-2</v>
      </c>
      <c r="Z112" s="89">
        <v>5.9159398823874082E-2</v>
      </c>
      <c r="AA112" s="89">
        <f t="shared" si="30"/>
        <v>5.8882398823874083E-2</v>
      </c>
      <c r="AB112" s="203">
        <f t="shared" si="31"/>
        <v>8.9084172931321367E-3</v>
      </c>
      <c r="AC112" s="204">
        <f t="shared" si="13"/>
        <v>8.6314172931321372E-3</v>
      </c>
      <c r="AN112" s="2">
        <v>41091</v>
      </c>
      <c r="AO112">
        <v>2325.719971</v>
      </c>
      <c r="AP112">
        <f t="shared" si="32"/>
        <v>2.6934897374117781E-2</v>
      </c>
      <c r="AQ112" s="17">
        <f t="shared" si="33"/>
        <v>2.6934897374117781E-2</v>
      </c>
      <c r="AR112" s="18">
        <v>0.497</v>
      </c>
      <c r="AS112" s="187"/>
      <c r="AT112" s="19">
        <f t="shared" si="34"/>
        <v>4.1416666666666669E-4</v>
      </c>
      <c r="AU112" s="19">
        <f t="shared" si="35"/>
        <v>2.6520730707451114E-2</v>
      </c>
      <c r="AV112">
        <f>SUMPRODUCT('PART A'!B145:K145,'PART A'!B$76:K$76)</f>
        <v>4.7755733885673994E-2</v>
      </c>
      <c r="AW112" s="19">
        <f t="shared" si="36"/>
        <v>4.7341567219007327E-2</v>
      </c>
    </row>
    <row r="113" spans="2:49" x14ac:dyDescent="0.3">
      <c r="B113" s="199">
        <v>41153</v>
      </c>
      <c r="C113" s="202" t="s">
        <v>47</v>
      </c>
      <c r="D113" s="201">
        <f>'PART C '!AR114/1200</f>
        <v>2.0525E-4</v>
      </c>
      <c r="E113" s="89">
        <v>2454.26001</v>
      </c>
      <c r="F113" s="89">
        <f t="shared" si="19"/>
        <v>5.5516834103664908E-3</v>
      </c>
      <c r="G113" s="89">
        <f t="shared" si="20"/>
        <v>5.346433410366491E-3</v>
      </c>
      <c r="H113" s="89">
        <v>2.9037228741130416E-2</v>
      </c>
      <c r="I113" s="89">
        <f t="shared" si="21"/>
        <v>2.8831978741130415E-2</v>
      </c>
      <c r="J113" s="89">
        <v>-3.4230894785747611E-2</v>
      </c>
      <c r="K113" s="89">
        <f t="shared" si="22"/>
        <v>-3.4436144785747608E-2</v>
      </c>
      <c r="L113" s="89">
        <v>2.6201536648574622E-2</v>
      </c>
      <c r="M113" s="89">
        <f t="shared" si="23"/>
        <v>2.5996286648574621E-2</v>
      </c>
      <c r="N113" s="89">
        <v>-1.5862655492667438E-2</v>
      </c>
      <c r="O113" s="89">
        <f t="shared" si="24"/>
        <v>-1.6067905492667438E-2</v>
      </c>
      <c r="P113" s="89">
        <v>-0.18651066522233981</v>
      </c>
      <c r="Q113" s="89">
        <f t="shared" si="25"/>
        <v>-0.1867159152223398</v>
      </c>
      <c r="R113" s="89">
        <v>-3.3097941817140882E-2</v>
      </c>
      <c r="S113" s="89">
        <f t="shared" si="26"/>
        <v>-3.3303191817140879E-2</v>
      </c>
      <c r="T113" s="89">
        <v>-1.5142244378427299E-2</v>
      </c>
      <c r="U113" s="89">
        <f t="shared" si="27"/>
        <v>-1.53474943784273E-2</v>
      </c>
      <c r="V113" s="89">
        <v>-4.1551080550658842E-2</v>
      </c>
      <c r="W113" s="89">
        <f t="shared" si="28"/>
        <v>-4.1756330550658839E-2</v>
      </c>
      <c r="X113" s="89">
        <v>5.0151517182195404E-2</v>
      </c>
      <c r="Y113" s="89">
        <f t="shared" si="29"/>
        <v>4.9946267182195407E-2</v>
      </c>
      <c r="Z113" s="89">
        <v>-9.8613401244861149E-2</v>
      </c>
      <c r="AA113" s="89">
        <f t="shared" si="30"/>
        <v>-9.8818651244861153E-2</v>
      </c>
      <c r="AB113" s="203">
        <f t="shared" si="31"/>
        <v>-1.4263440261922476E-2</v>
      </c>
      <c r="AC113" s="204">
        <f t="shared" si="13"/>
        <v>-1.4468690261922476E-2</v>
      </c>
      <c r="AN113" s="2">
        <v>41122</v>
      </c>
      <c r="AO113">
        <v>2440.709961</v>
      </c>
      <c r="AP113">
        <f t="shared" si="32"/>
        <v>4.9442749528679192E-2</v>
      </c>
      <c r="AQ113" s="17">
        <f t="shared" si="33"/>
        <v>4.9442749528679192E-2</v>
      </c>
      <c r="AR113" s="18">
        <v>0.33239999999999997</v>
      </c>
      <c r="AS113" s="188"/>
      <c r="AT113" s="19">
        <f t="shared" si="34"/>
        <v>2.7699999999999996E-4</v>
      </c>
      <c r="AU113" s="19">
        <f t="shared" si="35"/>
        <v>4.9165749528679192E-2</v>
      </c>
      <c r="AV113">
        <f>SUMPRODUCT('PART A'!B146:K146,'PART A'!B$76:K$76)</f>
        <v>2.8300559197331723E-2</v>
      </c>
      <c r="AW113" s="19">
        <f t="shared" si="36"/>
        <v>2.8023559197331724E-2</v>
      </c>
    </row>
    <row r="114" spans="2:49" x14ac:dyDescent="0.3">
      <c r="B114" s="199">
        <v>41183</v>
      </c>
      <c r="C114" s="202"/>
      <c r="D114" s="201">
        <f>'PART C '!AR115/1200</f>
        <v>1.7325000000000001E-4</v>
      </c>
      <c r="E114" s="89">
        <v>2503.639893</v>
      </c>
      <c r="F114" s="89">
        <f t="shared" si="19"/>
        <v>2.0120069918753255E-2</v>
      </c>
      <c r="G114" s="89">
        <f t="shared" si="20"/>
        <v>1.9946819918753255E-2</v>
      </c>
      <c r="H114" s="89">
        <v>-9.0184126850268299E-4</v>
      </c>
      <c r="I114" s="89">
        <f t="shared" si="21"/>
        <v>-1.075091268502683E-3</v>
      </c>
      <c r="J114" s="89">
        <v>-4.3541668126417576E-2</v>
      </c>
      <c r="K114" s="89">
        <f t="shared" si="22"/>
        <v>-4.3714918126417576E-2</v>
      </c>
      <c r="L114" s="89">
        <v>2.9605318697518593E-2</v>
      </c>
      <c r="M114" s="89">
        <f t="shared" si="23"/>
        <v>2.9432068697518594E-2</v>
      </c>
      <c r="N114" s="89">
        <v>6.2500588902556107E-3</v>
      </c>
      <c r="O114" s="89">
        <f t="shared" si="24"/>
        <v>6.0768088902556109E-3</v>
      </c>
      <c r="P114" s="89">
        <v>0.11129147501536975</v>
      </c>
      <c r="Q114" s="89">
        <f t="shared" si="25"/>
        <v>0.11111822501536975</v>
      </c>
      <c r="R114" s="89">
        <v>-1.012332136722288E-2</v>
      </c>
      <c r="S114" s="89">
        <f t="shared" si="26"/>
        <v>-1.029657136722288E-2</v>
      </c>
      <c r="T114" s="89">
        <v>2.0881063613781472E-2</v>
      </c>
      <c r="U114" s="89">
        <f t="shared" si="27"/>
        <v>2.0707813613781472E-2</v>
      </c>
      <c r="V114" s="89">
        <v>-9.4411937902614623E-2</v>
      </c>
      <c r="W114" s="89">
        <f t="shared" si="28"/>
        <v>-9.4585187902614623E-2</v>
      </c>
      <c r="X114" s="89">
        <v>-4.5560623436737037E-2</v>
      </c>
      <c r="Y114" s="89">
        <f t="shared" si="29"/>
        <v>-4.5733873436737037E-2</v>
      </c>
      <c r="Z114" s="89">
        <v>7.1794959791729618E-2</v>
      </c>
      <c r="AA114" s="89">
        <f t="shared" si="30"/>
        <v>7.1621709791729618E-2</v>
      </c>
      <c r="AB114" s="203">
        <f t="shared" si="31"/>
        <v>1.0953415824745138E-2</v>
      </c>
      <c r="AC114" s="204">
        <f t="shared" si="13"/>
        <v>1.0780165824745138E-2</v>
      </c>
      <c r="AN114" s="2">
        <v>41153</v>
      </c>
      <c r="AO114">
        <v>2454.26001</v>
      </c>
      <c r="AP114">
        <f t="shared" si="32"/>
        <v>5.5516834103664908E-3</v>
      </c>
      <c r="AQ114" s="17">
        <f t="shared" si="33"/>
        <v>5.5516834103664908E-3</v>
      </c>
      <c r="AR114" s="18">
        <v>0.24629999999999999</v>
      </c>
      <c r="AS114" s="187" t="s">
        <v>47</v>
      </c>
      <c r="AT114" s="19">
        <f t="shared" si="34"/>
        <v>2.0525E-4</v>
      </c>
      <c r="AU114" s="19">
        <f t="shared" si="35"/>
        <v>5.346433410366491E-3</v>
      </c>
      <c r="AV114">
        <f>SUMPRODUCT('PART A'!B147:K147,'PART A'!B$76:K$76)</f>
        <v>-3.1961860091994254E-2</v>
      </c>
      <c r="AW114" s="19">
        <f t="shared" si="36"/>
        <v>-3.2167110091994251E-2</v>
      </c>
    </row>
    <row r="115" spans="2:49" x14ac:dyDescent="0.3">
      <c r="B115" s="199">
        <v>41214</v>
      </c>
      <c r="C115" s="202"/>
      <c r="D115" s="201">
        <f>'PART C '!AR116/1200</f>
        <v>1.6000000000000001E-4</v>
      </c>
      <c r="E115" s="89">
        <v>2575.25</v>
      </c>
      <c r="F115" s="89">
        <f t="shared" si="19"/>
        <v>2.8602398931338632E-2</v>
      </c>
      <c r="G115" s="89">
        <f t="shared" si="20"/>
        <v>2.8442398931338632E-2</v>
      </c>
      <c r="H115" s="89">
        <v>2.269779813219119E-2</v>
      </c>
      <c r="I115" s="89">
        <f t="shared" si="21"/>
        <v>2.253779813219119E-2</v>
      </c>
      <c r="J115" s="89">
        <v>5.4267986669971943E-2</v>
      </c>
      <c r="K115" s="89">
        <f t="shared" si="22"/>
        <v>5.4107986669971943E-2</v>
      </c>
      <c r="L115" s="89">
        <v>2.8753919581167801E-2</v>
      </c>
      <c r="M115" s="89">
        <f t="shared" si="23"/>
        <v>2.85939195811678E-2</v>
      </c>
      <c r="N115" s="89">
        <v>4.3478190245532455E-2</v>
      </c>
      <c r="O115" s="89">
        <f t="shared" si="24"/>
        <v>4.3318190245532455E-2</v>
      </c>
      <c r="P115" s="89">
        <v>-5.5454412113629906E-2</v>
      </c>
      <c r="Q115" s="89">
        <f t="shared" si="25"/>
        <v>-5.5614412113629906E-2</v>
      </c>
      <c r="R115" s="89">
        <v>2.8466042829557333E-2</v>
      </c>
      <c r="S115" s="89">
        <f t="shared" si="26"/>
        <v>2.8306042829557333E-2</v>
      </c>
      <c r="T115" s="89">
        <v>6.1870316476050999E-2</v>
      </c>
      <c r="U115" s="89">
        <f t="shared" si="27"/>
        <v>6.1710316476050998E-2</v>
      </c>
      <c r="V115" s="89">
        <v>-5.3191902043950759E-2</v>
      </c>
      <c r="W115" s="89">
        <f t="shared" si="28"/>
        <v>-5.3351902043950759E-2</v>
      </c>
      <c r="X115" s="89">
        <v>6.7577106234319617E-2</v>
      </c>
      <c r="Y115" s="89">
        <f t="shared" si="29"/>
        <v>6.7417106234319624E-2</v>
      </c>
      <c r="Z115" s="89">
        <v>7.5757610979590981E-2</v>
      </c>
      <c r="AA115" s="89">
        <f t="shared" si="30"/>
        <v>7.5597610979590987E-2</v>
      </c>
      <c r="AB115" s="203">
        <f t="shared" si="31"/>
        <v>1.6132318575726716E-2</v>
      </c>
      <c r="AC115" s="204">
        <f t="shared" si="13"/>
        <v>1.5972318575726716E-2</v>
      </c>
      <c r="AN115" s="2">
        <v>41183</v>
      </c>
      <c r="AO115">
        <v>2503.639893</v>
      </c>
      <c r="AP115">
        <f t="shared" si="32"/>
        <v>2.0120069918753255E-2</v>
      </c>
      <c r="AQ115" s="17">
        <f t="shared" si="33"/>
        <v>2.0120069918753255E-2</v>
      </c>
      <c r="AR115" s="18">
        <v>0.2079</v>
      </c>
      <c r="AS115" s="187"/>
      <c r="AT115" s="19">
        <f t="shared" si="34"/>
        <v>1.7325000000000001E-4</v>
      </c>
      <c r="AU115" s="19">
        <f t="shared" si="35"/>
        <v>1.9946819918753255E-2</v>
      </c>
      <c r="AV115">
        <f>SUMPRODUCT('PART A'!B148:K148,'PART A'!B$76:K$76)</f>
        <v>4.528348390716027E-3</v>
      </c>
      <c r="AW115" s="19">
        <f t="shared" si="36"/>
        <v>4.3550983907160272E-3</v>
      </c>
    </row>
    <row r="116" spans="2:49" x14ac:dyDescent="0.3">
      <c r="B116" s="199">
        <v>41244</v>
      </c>
      <c r="C116" s="202"/>
      <c r="D116" s="201">
        <f>'PART C '!AR117/1200</f>
        <v>1.5458333333333334E-4</v>
      </c>
      <c r="E116" s="89">
        <v>2635.929932</v>
      </c>
      <c r="F116" s="89">
        <f t="shared" si="19"/>
        <v>2.3562734491796918E-2</v>
      </c>
      <c r="G116" s="89">
        <f t="shared" si="20"/>
        <v>2.3408151158463585E-2</v>
      </c>
      <c r="H116" s="89">
        <v>3.657005528710934E-2</v>
      </c>
      <c r="I116" s="89">
        <f t="shared" si="21"/>
        <v>3.6415471953776007E-2</v>
      </c>
      <c r="J116" s="89">
        <v>8.7941076138468938E-2</v>
      </c>
      <c r="K116" s="89">
        <f t="shared" si="22"/>
        <v>8.7786492805135605E-2</v>
      </c>
      <c r="L116" s="89">
        <v>-4.2886382221447115E-3</v>
      </c>
      <c r="M116" s="89">
        <f t="shared" si="23"/>
        <v>-4.4432215554780444E-3</v>
      </c>
      <c r="N116" s="89">
        <v>4.0100315573939734E-2</v>
      </c>
      <c r="O116" s="89">
        <f t="shared" si="24"/>
        <v>3.9945732240606401E-2</v>
      </c>
      <c r="P116" s="89">
        <v>0.13943619830958054</v>
      </c>
      <c r="Q116" s="89">
        <f t="shared" si="25"/>
        <v>0.13928161497624719</v>
      </c>
      <c r="R116" s="89">
        <v>2.3167521921804504E-2</v>
      </c>
      <c r="S116" s="89">
        <f t="shared" si="26"/>
        <v>2.3012938588471171E-2</v>
      </c>
      <c r="T116" s="89">
        <v>5.2708691971213384E-3</v>
      </c>
      <c r="U116" s="89">
        <f t="shared" si="27"/>
        <v>5.1162858637880055E-3</v>
      </c>
      <c r="V116" s="89">
        <v>6.4606472383137506E-2</v>
      </c>
      <c r="W116" s="89">
        <f t="shared" si="28"/>
        <v>6.4451889049804173E-2</v>
      </c>
      <c r="X116" s="89">
        <v>2.3838439935494241E-2</v>
      </c>
      <c r="Y116" s="89">
        <f t="shared" si="29"/>
        <v>2.3683856602160908E-2</v>
      </c>
      <c r="Z116" s="89">
        <v>3.7442404261231577E-2</v>
      </c>
      <c r="AA116" s="89">
        <f t="shared" si="30"/>
        <v>3.7287820927898244E-2</v>
      </c>
      <c r="AB116" s="203">
        <f t="shared" si="31"/>
        <v>6.0687053059834059E-3</v>
      </c>
      <c r="AC116" s="204">
        <f t="shared" si="13"/>
        <v>5.9141219726500729E-3</v>
      </c>
      <c r="AN116" s="2">
        <v>41214</v>
      </c>
      <c r="AO116">
        <v>2575.25</v>
      </c>
      <c r="AP116">
        <f t="shared" si="32"/>
        <v>2.8602398931338632E-2</v>
      </c>
      <c r="AQ116" s="17">
        <f t="shared" si="33"/>
        <v>2.8602398931338632E-2</v>
      </c>
      <c r="AR116" s="18">
        <v>0.192</v>
      </c>
      <c r="AS116" s="187"/>
      <c r="AT116" s="19">
        <f t="shared" si="34"/>
        <v>1.6000000000000001E-4</v>
      </c>
      <c r="AU116" s="19">
        <f t="shared" si="35"/>
        <v>2.8442398931338632E-2</v>
      </c>
      <c r="AV116">
        <f>SUMPRODUCT('PART A'!B149:K149,'PART A'!B$76:K$76)</f>
        <v>2.742226569908017E-2</v>
      </c>
      <c r="AW116" s="19">
        <f t="shared" si="36"/>
        <v>2.726226569908017E-2</v>
      </c>
    </row>
    <row r="117" spans="2:49" x14ac:dyDescent="0.3">
      <c r="B117" s="199">
        <v>41275</v>
      </c>
      <c r="C117" s="202"/>
      <c r="D117" s="201">
        <f>'PART C '!AR118/1200</f>
        <v>1.7075E-4</v>
      </c>
      <c r="E117" s="89">
        <v>2702.9799800000001</v>
      </c>
      <c r="F117" s="89">
        <f t="shared" ref="F117:F148" si="37">(E117-E116)/E116</f>
        <v>2.5436961425270563E-2</v>
      </c>
      <c r="G117" s="89">
        <f t="shared" ref="G117:G148" si="38">F117-D117</f>
        <v>2.5266211425270562E-2</v>
      </c>
      <c r="H117" s="89">
        <v>-1.654500832512815E-2</v>
      </c>
      <c r="I117" s="89">
        <f t="shared" ref="I117:I148" si="39">H117-D117</f>
        <v>-1.6715758325128151E-2</v>
      </c>
      <c r="J117" s="89">
        <v>3.7632851275763657E-2</v>
      </c>
      <c r="K117" s="89">
        <f t="shared" ref="K117:K148" si="40">J117-D117</f>
        <v>3.746210127576366E-2</v>
      </c>
      <c r="L117" s="89">
        <v>1.6634383280360633E-2</v>
      </c>
      <c r="M117" s="89">
        <f t="shared" ref="M117:M148" si="41">L117-D117</f>
        <v>1.6463633280360632E-2</v>
      </c>
      <c r="N117" s="89">
        <v>4.1867343178272093E-2</v>
      </c>
      <c r="O117" s="89">
        <f t="shared" ref="O117:O148" si="42">N117-D117</f>
        <v>4.1696593178272096E-2</v>
      </c>
      <c r="P117" s="89">
        <v>0.17305074555074557</v>
      </c>
      <c r="Q117" s="89">
        <f t="shared" ref="Q117:Q148" si="43">P117-D117</f>
        <v>0.17287999555074557</v>
      </c>
      <c r="R117" s="89">
        <v>2.2743365764026597E-2</v>
      </c>
      <c r="S117" s="89">
        <f t="shared" ref="S117:S148" si="44">R117-D117</f>
        <v>2.2572615764026596E-2</v>
      </c>
      <c r="T117" s="89">
        <v>4.2898014158766824E-2</v>
      </c>
      <c r="U117" s="89">
        <f t="shared" ref="U117:U148" si="45">T117-D117</f>
        <v>4.2727264158766827E-2</v>
      </c>
      <c r="V117" s="89">
        <v>0.18733501145746972</v>
      </c>
      <c r="W117" s="89">
        <f t="shared" ref="W117:W148" si="46">V117-D117</f>
        <v>0.18716426145746973</v>
      </c>
      <c r="X117" s="89">
        <v>-1.2233561877365915E-2</v>
      </c>
      <c r="Y117" s="89">
        <f t="shared" ref="Y117:Y148" si="47">X117-D117</f>
        <v>-1.2404311877365915E-2</v>
      </c>
      <c r="Z117" s="89">
        <v>3.6065610546154417E-4</v>
      </c>
      <c r="AA117" s="89">
        <f t="shared" ref="AA117:AA148" si="48">Z117-D117</f>
        <v>1.8990610546154417E-4</v>
      </c>
      <c r="AB117" s="203">
        <f t="shared" ref="AB117:AB148" si="49">SUMPRODUCT(R117:AA117,Q$115:Z$115)</f>
        <v>4.6935338121786583E-3</v>
      </c>
      <c r="AC117" s="204">
        <f t="shared" si="13"/>
        <v>4.5227838121786584E-3</v>
      </c>
      <c r="AN117" s="2">
        <v>41244</v>
      </c>
      <c r="AO117">
        <v>2635.929932</v>
      </c>
      <c r="AP117">
        <f t="shared" si="32"/>
        <v>2.3562734491796918E-2</v>
      </c>
      <c r="AQ117" s="17">
        <f t="shared" si="33"/>
        <v>2.3562734491796918E-2</v>
      </c>
      <c r="AR117" s="18">
        <v>0.1855</v>
      </c>
      <c r="AS117" s="187"/>
      <c r="AT117" s="19">
        <f t="shared" si="34"/>
        <v>1.5458333333333334E-4</v>
      </c>
      <c r="AU117" s="19">
        <f t="shared" si="35"/>
        <v>2.3408151158463585E-2</v>
      </c>
      <c r="AV117">
        <f>SUMPRODUCT('PART A'!B150:K150,'PART A'!B$76:K$76)</f>
        <v>4.5408471478574311E-2</v>
      </c>
      <c r="AW117" s="19">
        <f t="shared" si="36"/>
        <v>4.5253888145240978E-2</v>
      </c>
    </row>
    <row r="118" spans="2:49" x14ac:dyDescent="0.3">
      <c r="B118" s="199">
        <v>41306</v>
      </c>
      <c r="C118" s="202"/>
      <c r="D118" s="201">
        <f>'PART C '!AR119/1200</f>
        <v>1.8616666666666665E-4</v>
      </c>
      <c r="E118" s="89">
        <v>2633.5500489999999</v>
      </c>
      <c r="F118" s="89">
        <f t="shared" si="37"/>
        <v>-2.5686439231414553E-2</v>
      </c>
      <c r="G118" s="89">
        <f t="shared" si="38"/>
        <v>-2.587260589808122E-2</v>
      </c>
      <c r="H118" s="89">
        <v>2.2746681048032825E-2</v>
      </c>
      <c r="I118" s="89">
        <f t="shared" si="39"/>
        <v>2.2560514381366158E-2</v>
      </c>
      <c r="J118" s="89">
        <v>6.5073080527151592E-2</v>
      </c>
      <c r="K118" s="89">
        <f t="shared" si="40"/>
        <v>6.4886913860484924E-2</v>
      </c>
      <c r="L118" s="89">
        <v>1.9722669454775573E-2</v>
      </c>
      <c r="M118" s="89">
        <f t="shared" si="41"/>
        <v>1.9536502788108905E-2</v>
      </c>
      <c r="N118" s="89">
        <v>-6.3602000267190808E-3</v>
      </c>
      <c r="O118" s="89">
        <f t="shared" si="42"/>
        <v>-6.5463666933857478E-3</v>
      </c>
      <c r="P118" s="89">
        <v>0.1322065711336339</v>
      </c>
      <c r="Q118" s="89">
        <f t="shared" si="43"/>
        <v>0.13202040446696725</v>
      </c>
      <c r="R118" s="89">
        <v>4.2123924836539497E-2</v>
      </c>
      <c r="S118" s="89">
        <f t="shared" si="44"/>
        <v>4.193775816987283E-2</v>
      </c>
      <c r="T118" s="89">
        <v>4.7074860428470151E-2</v>
      </c>
      <c r="U118" s="89">
        <f t="shared" si="45"/>
        <v>4.6888693761803484E-2</v>
      </c>
      <c r="V118" s="89">
        <v>-8.6666333380396338E-2</v>
      </c>
      <c r="W118" s="89">
        <f t="shared" si="46"/>
        <v>-8.6852500047063005E-2</v>
      </c>
      <c r="X118" s="89">
        <v>5.2736728817953708E-2</v>
      </c>
      <c r="Y118" s="89">
        <f t="shared" si="47"/>
        <v>5.2550562151287041E-2</v>
      </c>
      <c r="Z118" s="89">
        <v>-5.0054239651047147E-2</v>
      </c>
      <c r="AA118" s="89">
        <f t="shared" si="48"/>
        <v>-5.0240406317713815E-2</v>
      </c>
      <c r="AB118" s="203">
        <f t="shared" si="49"/>
        <v>-4.0867261618859358E-3</v>
      </c>
      <c r="AC118" s="204">
        <f t="shared" ref="AC118:AC181" si="50">AB118-D118</f>
        <v>-4.2728928285526028E-3</v>
      </c>
      <c r="AN118" s="2">
        <v>41275</v>
      </c>
      <c r="AO118">
        <v>2702.9799800000001</v>
      </c>
      <c r="AP118">
        <f t="shared" ref="AP118:AP149" si="51">(AO118-AO117)/AO117</f>
        <v>2.5436961425270563E-2</v>
      </c>
      <c r="AQ118" s="17">
        <f t="shared" ref="AQ118:AQ149" si="52">(AO118-AO117)/AO117</f>
        <v>2.5436961425270563E-2</v>
      </c>
      <c r="AR118" s="18">
        <v>0.2049</v>
      </c>
      <c r="AS118" s="187"/>
      <c r="AT118" s="19">
        <f t="shared" ref="AT118:AT149" si="53">AR118/1200</f>
        <v>1.7075E-4</v>
      </c>
      <c r="AU118" s="19">
        <f t="shared" ref="AU118:AU149" si="54">AP118-AT118</f>
        <v>2.5266211425270562E-2</v>
      </c>
      <c r="AV118">
        <f>SUMPRODUCT('PART A'!B151:K151,'PART A'!B$76:K$76)</f>
        <v>4.937438005683726E-2</v>
      </c>
      <c r="AW118" s="19">
        <f t="shared" ref="AW118:AW149" si="55">AV118-AT118</f>
        <v>4.9203630056837262E-2</v>
      </c>
    </row>
    <row r="119" spans="2:49" x14ac:dyDescent="0.3">
      <c r="B119" s="199">
        <v>41334</v>
      </c>
      <c r="C119" s="202"/>
      <c r="D119" s="201">
        <f>'PART C '!AR120/1200</f>
        <v>1.7175E-4</v>
      </c>
      <c r="E119" s="89">
        <v>2624.0200199999999</v>
      </c>
      <c r="F119" s="89">
        <f t="shared" si="37"/>
        <v>-3.6187005459109136E-3</v>
      </c>
      <c r="G119" s="89">
        <f t="shared" si="38"/>
        <v>-3.7904505459109136E-3</v>
      </c>
      <c r="H119" s="89">
        <v>5.538809183487102E-2</v>
      </c>
      <c r="I119" s="89">
        <f t="shared" si="39"/>
        <v>5.5216341834871022E-2</v>
      </c>
      <c r="J119" s="89">
        <v>-7.051346631501941E-2</v>
      </c>
      <c r="K119" s="89">
        <f t="shared" si="40"/>
        <v>-7.0685216315019408E-2</v>
      </c>
      <c r="L119" s="89">
        <v>0.15959866237117121</v>
      </c>
      <c r="M119" s="89">
        <f t="shared" si="41"/>
        <v>0.15942691237117121</v>
      </c>
      <c r="N119" s="89">
        <v>4.5970427123984088E-2</v>
      </c>
      <c r="O119" s="89">
        <f t="shared" si="42"/>
        <v>4.579867712398409E-2</v>
      </c>
      <c r="P119" s="89">
        <v>1.3271974617504654E-2</v>
      </c>
      <c r="Q119" s="89">
        <f t="shared" si="43"/>
        <v>1.3100224617504654E-2</v>
      </c>
      <c r="R119" s="89">
        <v>2.0492474371194273E-2</v>
      </c>
      <c r="S119" s="89">
        <f t="shared" si="44"/>
        <v>2.0320724371194275E-2</v>
      </c>
      <c r="T119" s="89">
        <v>7.9877658040533581E-2</v>
      </c>
      <c r="U119" s="89">
        <f t="shared" si="45"/>
        <v>7.9705908040533582E-2</v>
      </c>
      <c r="V119" s="89">
        <v>9.7323191190146433E-3</v>
      </c>
      <c r="W119" s="89">
        <f t="shared" si="46"/>
        <v>9.5605691190146433E-3</v>
      </c>
      <c r="X119" s="89">
        <v>9.7406536281681319E-2</v>
      </c>
      <c r="Y119" s="89">
        <f t="shared" si="47"/>
        <v>9.7234786281681321E-2</v>
      </c>
      <c r="Z119" s="89">
        <v>1.516294580791837E-2</v>
      </c>
      <c r="AA119" s="89">
        <f t="shared" si="48"/>
        <v>1.499119580791837E-2</v>
      </c>
      <c r="AB119" s="203">
        <f t="shared" si="49"/>
        <v>1.0255224105867189E-2</v>
      </c>
      <c r="AC119" s="204">
        <f t="shared" si="50"/>
        <v>1.0083474105867189E-2</v>
      </c>
      <c r="AN119" s="2">
        <v>41306</v>
      </c>
      <c r="AO119">
        <v>2633.5500489999999</v>
      </c>
      <c r="AP119">
        <f t="shared" si="51"/>
        <v>-2.5686439231414553E-2</v>
      </c>
      <c r="AQ119" s="17">
        <f t="shared" si="52"/>
        <v>-2.5686439231414553E-2</v>
      </c>
      <c r="AR119" s="18">
        <v>0.22339999999999999</v>
      </c>
      <c r="AS119" s="187"/>
      <c r="AT119" s="19">
        <f t="shared" si="53"/>
        <v>1.8616666666666665E-4</v>
      </c>
      <c r="AU119" s="19">
        <f t="shared" si="54"/>
        <v>-2.587260589808122E-2</v>
      </c>
      <c r="AV119">
        <f>SUMPRODUCT('PART A'!B152:K152,'PART A'!B$76:K$76)</f>
        <v>2.3860374318839472E-2</v>
      </c>
      <c r="AW119" s="19">
        <f t="shared" si="55"/>
        <v>2.3674207652172805E-2</v>
      </c>
    </row>
    <row r="120" spans="2:49" x14ac:dyDescent="0.3">
      <c r="B120" s="199">
        <v>41365</v>
      </c>
      <c r="C120" s="202"/>
      <c r="D120" s="201">
        <f>'PART C '!AR121/1200</f>
        <v>1.7408333333333333E-4</v>
      </c>
      <c r="E120" s="89">
        <v>2712</v>
      </c>
      <c r="F120" s="89">
        <f t="shared" si="37"/>
        <v>3.3528699983013117E-2</v>
      </c>
      <c r="G120" s="89">
        <f t="shared" si="38"/>
        <v>3.3354616649679786E-2</v>
      </c>
      <c r="H120" s="89">
        <v>-5.6289334978677642E-2</v>
      </c>
      <c r="I120" s="89">
        <f t="shared" si="39"/>
        <v>-5.6463418312010974E-2</v>
      </c>
      <c r="J120" s="89">
        <v>-1.0130896108918543E-2</v>
      </c>
      <c r="K120" s="89">
        <f t="shared" si="40"/>
        <v>-1.0304979442251876E-2</v>
      </c>
      <c r="L120" s="89">
        <v>-2.026171823599213E-2</v>
      </c>
      <c r="M120" s="89">
        <f t="shared" si="41"/>
        <v>-2.0435801569325462E-2</v>
      </c>
      <c r="N120" s="89">
        <v>2.5035133499166375E-3</v>
      </c>
      <c r="O120" s="89">
        <f t="shared" si="42"/>
        <v>2.3294300165833041E-3</v>
      </c>
      <c r="P120" s="89">
        <v>1.0201497946824416E-2</v>
      </c>
      <c r="Q120" s="89">
        <f t="shared" si="43"/>
        <v>1.0027414613491083E-2</v>
      </c>
      <c r="R120" s="89">
        <v>6.8717746401851201E-2</v>
      </c>
      <c r="S120" s="89">
        <f t="shared" si="44"/>
        <v>6.8543663068517863E-2</v>
      </c>
      <c r="T120" s="89">
        <v>9.4583684769857665E-2</v>
      </c>
      <c r="U120" s="89">
        <f t="shared" si="45"/>
        <v>9.4409601436524326E-2</v>
      </c>
      <c r="V120" s="89">
        <v>9.4458033147433562E-2</v>
      </c>
      <c r="W120" s="89">
        <f t="shared" si="46"/>
        <v>9.4283949814100224E-2</v>
      </c>
      <c r="X120" s="89">
        <v>-1.5100809501648313E-2</v>
      </c>
      <c r="Y120" s="89">
        <f t="shared" si="47"/>
        <v>-1.5274892834981646E-2</v>
      </c>
      <c r="Z120" s="89">
        <v>-1.7923837499432046E-2</v>
      </c>
      <c r="AA120" s="89">
        <f t="shared" si="48"/>
        <v>-1.8097920832765377E-2</v>
      </c>
      <c r="AB120" s="203">
        <f t="shared" si="49"/>
        <v>4.6557993790992394E-3</v>
      </c>
      <c r="AC120" s="204">
        <f t="shared" si="50"/>
        <v>4.481716045765906E-3</v>
      </c>
      <c r="AN120" s="2">
        <v>41334</v>
      </c>
      <c r="AO120">
        <v>2624.0200199999999</v>
      </c>
      <c r="AP120">
        <f t="shared" si="51"/>
        <v>-3.6187005459109136E-3</v>
      </c>
      <c r="AQ120" s="17">
        <f t="shared" si="52"/>
        <v>-3.6187005459109136E-3</v>
      </c>
      <c r="AR120" s="18">
        <v>0.20610000000000001</v>
      </c>
      <c r="AS120" s="187"/>
      <c r="AT120" s="19">
        <f t="shared" si="53"/>
        <v>1.7175E-4</v>
      </c>
      <c r="AU120" s="19">
        <f t="shared" si="54"/>
        <v>-3.7904505459109136E-3</v>
      </c>
      <c r="AV120">
        <f>SUMPRODUCT('PART A'!B153:K153,'PART A'!B$76:K$76)</f>
        <v>4.2638762325285379E-2</v>
      </c>
      <c r="AW120" s="19">
        <f t="shared" si="55"/>
        <v>4.246701232528538E-2</v>
      </c>
    </row>
    <row r="121" spans="2:49" x14ac:dyDescent="0.3">
      <c r="B121" s="199">
        <v>41395</v>
      </c>
      <c r="C121" s="202"/>
      <c r="D121" s="201">
        <f>'PART C '!AR122/1200</f>
        <v>1.6766666666666666E-4</v>
      </c>
      <c r="E121" s="89">
        <v>2769.639893</v>
      </c>
      <c r="F121" s="89">
        <f t="shared" si="37"/>
        <v>2.1253647861356945E-2</v>
      </c>
      <c r="G121" s="89">
        <f t="shared" si="38"/>
        <v>2.1085981194690278E-2</v>
      </c>
      <c r="H121" s="89">
        <v>2.9129741146816216E-2</v>
      </c>
      <c r="I121" s="89">
        <f t="shared" si="39"/>
        <v>2.8962074480149549E-2</v>
      </c>
      <c r="J121" s="89">
        <v>0.2399617302428016</v>
      </c>
      <c r="K121" s="89">
        <f t="shared" si="40"/>
        <v>0.23979406357613492</v>
      </c>
      <c r="L121" s="89">
        <v>6.0403200261548814E-2</v>
      </c>
      <c r="M121" s="89">
        <f t="shared" si="41"/>
        <v>6.0235533594882151E-2</v>
      </c>
      <c r="N121" s="89">
        <v>8.5460402567430024E-2</v>
      </c>
      <c r="O121" s="89">
        <f t="shared" si="42"/>
        <v>8.5292735900763361E-2</v>
      </c>
      <c r="P121" s="89">
        <v>0.10834053359424796</v>
      </c>
      <c r="Q121" s="89">
        <f t="shared" si="43"/>
        <v>0.1081728669275813</v>
      </c>
      <c r="R121" s="89">
        <v>-2.1892681383281629E-2</v>
      </c>
      <c r="S121" s="89">
        <f t="shared" si="44"/>
        <v>-2.2060348049948296E-2</v>
      </c>
      <c r="T121" s="89">
        <v>-3.729683403840682E-2</v>
      </c>
      <c r="U121" s="89">
        <f t="shared" si="45"/>
        <v>-3.7464500705073484E-2</v>
      </c>
      <c r="V121" s="89">
        <v>0.3485247220433616</v>
      </c>
      <c r="W121" s="89">
        <f t="shared" si="46"/>
        <v>0.34835705537669492</v>
      </c>
      <c r="X121" s="89">
        <v>-3.6283911285021056E-3</v>
      </c>
      <c r="Y121" s="89">
        <f t="shared" si="47"/>
        <v>-3.7960577951687722E-3</v>
      </c>
      <c r="Z121" s="89">
        <v>5.4558259863855312E-2</v>
      </c>
      <c r="AA121" s="89">
        <f t="shared" si="48"/>
        <v>5.4390593197188641E-2</v>
      </c>
      <c r="AB121" s="203">
        <f t="shared" si="49"/>
        <v>7.929424395218751E-3</v>
      </c>
      <c r="AC121" s="204">
        <f t="shared" si="50"/>
        <v>7.7617577285520843E-3</v>
      </c>
      <c r="AN121" s="2">
        <v>41365</v>
      </c>
      <c r="AO121">
        <v>2712</v>
      </c>
      <c r="AP121">
        <f t="shared" si="51"/>
        <v>3.3528699983013117E-2</v>
      </c>
      <c r="AQ121" s="17">
        <f t="shared" si="52"/>
        <v>3.3528699983013117E-2</v>
      </c>
      <c r="AR121" s="18">
        <v>0.2089</v>
      </c>
      <c r="AS121" s="187"/>
      <c r="AT121" s="19">
        <f t="shared" si="53"/>
        <v>1.7408333333333333E-4</v>
      </c>
      <c r="AU121" s="19">
        <f t="shared" si="54"/>
        <v>3.3354616649679786E-2</v>
      </c>
      <c r="AV121">
        <f>SUMPRODUCT('PART A'!B154:K154,'PART A'!B$76:K$76)</f>
        <v>1.5075787929121483E-2</v>
      </c>
      <c r="AW121" s="19">
        <f t="shared" si="55"/>
        <v>1.490170459578815E-2</v>
      </c>
    </row>
    <row r="122" spans="2:49" x14ac:dyDescent="0.3">
      <c r="B122" s="199">
        <v>41426</v>
      </c>
      <c r="C122" s="202"/>
      <c r="D122" s="201">
        <f>'PART C '!AR123/1200</f>
        <v>1.7524999999999998E-4</v>
      </c>
      <c r="E122" s="89">
        <v>2602.5900879999999</v>
      </c>
      <c r="F122" s="89">
        <f t="shared" si="37"/>
        <v>-6.0314629862966124E-2</v>
      </c>
      <c r="G122" s="89">
        <f t="shared" si="38"/>
        <v>-6.0489879862966126E-2</v>
      </c>
      <c r="H122" s="89">
        <v>-4.8523459818436546E-2</v>
      </c>
      <c r="I122" s="89">
        <f t="shared" si="39"/>
        <v>-4.8698709818436547E-2</v>
      </c>
      <c r="J122" s="89">
        <v>-5.919859489357459E-2</v>
      </c>
      <c r="K122" s="89">
        <f t="shared" si="40"/>
        <v>-5.9373844893574591E-2</v>
      </c>
      <c r="L122" s="89">
        <v>4.7205350608876817E-3</v>
      </c>
      <c r="M122" s="89">
        <f t="shared" si="41"/>
        <v>4.5452850608876817E-3</v>
      </c>
      <c r="N122" s="89">
        <v>1.1469987432811905E-2</v>
      </c>
      <c r="O122" s="89">
        <f t="shared" si="42"/>
        <v>1.1294737432811905E-2</v>
      </c>
      <c r="P122" s="89">
        <v>-6.3452563299694897E-2</v>
      </c>
      <c r="Q122" s="89">
        <f t="shared" si="43"/>
        <v>-6.3627813299694899E-2</v>
      </c>
      <c r="R122" s="89">
        <v>4.2266449886551365E-2</v>
      </c>
      <c r="S122" s="89">
        <f t="shared" si="44"/>
        <v>4.2091199886551363E-2</v>
      </c>
      <c r="T122" s="89">
        <v>-1.4792264755702085E-2</v>
      </c>
      <c r="U122" s="89">
        <f t="shared" si="45"/>
        <v>-1.4967514755702085E-2</v>
      </c>
      <c r="V122" s="89">
        <v>-0.12326538915301384</v>
      </c>
      <c r="W122" s="89">
        <f t="shared" si="46"/>
        <v>-0.12344063915301384</v>
      </c>
      <c r="X122" s="89">
        <v>-2.9999666704798381E-2</v>
      </c>
      <c r="Y122" s="89">
        <f t="shared" si="47"/>
        <v>-3.0174916704798379E-2</v>
      </c>
      <c r="Z122" s="89">
        <v>-8.8912996272575998E-2</v>
      </c>
      <c r="AA122" s="89">
        <f t="shared" si="48"/>
        <v>-8.9088246272575999E-2</v>
      </c>
      <c r="AB122" s="203">
        <f t="shared" si="49"/>
        <v>-1.6719876899153371E-2</v>
      </c>
      <c r="AC122" s="204">
        <f t="shared" si="50"/>
        <v>-1.689512689915337E-2</v>
      </c>
      <c r="AN122" s="2">
        <v>41395</v>
      </c>
      <c r="AO122">
        <v>2769.639893</v>
      </c>
      <c r="AP122">
        <f t="shared" si="51"/>
        <v>2.1253647861356945E-2</v>
      </c>
      <c r="AQ122" s="17">
        <f t="shared" si="52"/>
        <v>2.1253647861356945E-2</v>
      </c>
      <c r="AR122" s="18">
        <v>0.20119999999999999</v>
      </c>
      <c r="AS122" s="187"/>
      <c r="AT122" s="19">
        <f t="shared" si="53"/>
        <v>1.6766666666666666E-4</v>
      </c>
      <c r="AU122" s="19">
        <f t="shared" si="54"/>
        <v>2.1085981194690278E-2</v>
      </c>
      <c r="AV122">
        <f>SUMPRODUCT('PART A'!B155:K155,'PART A'!B$76:K$76)</f>
        <v>8.6356068316987111E-2</v>
      </c>
      <c r="AW122" s="19">
        <f t="shared" si="55"/>
        <v>8.6188401650320448E-2</v>
      </c>
    </row>
    <row r="123" spans="2:49" x14ac:dyDescent="0.3">
      <c r="B123" s="199">
        <v>41456</v>
      </c>
      <c r="C123" s="202"/>
      <c r="D123" s="201">
        <f>'PART C '!AR124/1200</f>
        <v>1.8450000000000001E-4</v>
      </c>
      <c r="E123" s="89">
        <v>2768.1499020000001</v>
      </c>
      <c r="F123" s="89">
        <f t="shared" si="37"/>
        <v>6.3613480572050879E-2</v>
      </c>
      <c r="G123" s="89">
        <f t="shared" si="38"/>
        <v>6.3428980572050875E-2</v>
      </c>
      <c r="H123" s="89">
        <v>9.3891015966048277E-2</v>
      </c>
      <c r="I123" s="89">
        <f t="shared" si="39"/>
        <v>9.3706515966048273E-2</v>
      </c>
      <c r="J123" s="89">
        <v>0.12337330866113326</v>
      </c>
      <c r="K123" s="89">
        <f t="shared" si="40"/>
        <v>0.12318880866113326</v>
      </c>
      <c r="L123" s="89">
        <v>7.9381790623283786E-3</v>
      </c>
      <c r="M123" s="89">
        <f t="shared" si="41"/>
        <v>7.7536790623283789E-3</v>
      </c>
      <c r="N123" s="89">
        <v>0.10343011950072296</v>
      </c>
      <c r="O123" s="89">
        <f t="shared" si="42"/>
        <v>0.10324561950072296</v>
      </c>
      <c r="P123" s="89">
        <v>9.3023174564319258E-2</v>
      </c>
      <c r="Q123" s="89">
        <f t="shared" si="43"/>
        <v>9.2838674564319254E-2</v>
      </c>
      <c r="R123" s="89">
        <v>3.0176872690727743E-2</v>
      </c>
      <c r="S123" s="89">
        <f t="shared" si="44"/>
        <v>2.9992372690727742E-2</v>
      </c>
      <c r="T123" s="89">
        <v>-2.3762705785773E-3</v>
      </c>
      <c r="U123" s="89">
        <f t="shared" si="45"/>
        <v>-2.5607705785773002E-3</v>
      </c>
      <c r="V123" s="89">
        <v>0.11545622035803761</v>
      </c>
      <c r="W123" s="89">
        <f t="shared" si="46"/>
        <v>0.11527172035803761</v>
      </c>
      <c r="X123" s="89">
        <v>2.8872059416457367E-2</v>
      </c>
      <c r="Y123" s="89">
        <f t="shared" si="47"/>
        <v>2.8687559416457366E-2</v>
      </c>
      <c r="Z123" s="89">
        <v>9.7590017099153673E-2</v>
      </c>
      <c r="AA123" s="89">
        <f t="shared" si="48"/>
        <v>9.7405517099153668E-2</v>
      </c>
      <c r="AB123" s="203">
        <f t="shared" si="49"/>
        <v>1.4299803254603052E-2</v>
      </c>
      <c r="AC123" s="204">
        <f t="shared" si="50"/>
        <v>1.4115303254603051E-2</v>
      </c>
      <c r="AN123" s="2">
        <v>41426</v>
      </c>
      <c r="AO123">
        <v>2602.5900879999999</v>
      </c>
      <c r="AP123">
        <f t="shared" si="51"/>
        <v>-6.0314629862966124E-2</v>
      </c>
      <c r="AQ123" s="17">
        <f t="shared" si="52"/>
        <v>-6.0314629862966124E-2</v>
      </c>
      <c r="AR123" s="18">
        <v>0.21029999999999999</v>
      </c>
      <c r="AS123" s="187"/>
      <c r="AT123" s="19">
        <f t="shared" si="53"/>
        <v>1.7524999999999998E-4</v>
      </c>
      <c r="AU123" s="19">
        <f t="shared" si="54"/>
        <v>-6.0489879862966126E-2</v>
      </c>
      <c r="AV123">
        <f>SUMPRODUCT('PART A'!B156:K156,'PART A'!B$76:K$76)</f>
        <v>-3.6968796251754539E-2</v>
      </c>
      <c r="AW123" s="19">
        <f t="shared" si="55"/>
        <v>-3.7144046251754541E-2</v>
      </c>
    </row>
    <row r="124" spans="2:49" x14ac:dyDescent="0.3">
      <c r="B124" s="199">
        <v>41487</v>
      </c>
      <c r="C124" s="202"/>
      <c r="D124" s="201">
        <f>'PART C '!AR125/1200</f>
        <v>1.8825E-4</v>
      </c>
      <c r="E124" s="89">
        <v>2721.3701169999999</v>
      </c>
      <c r="F124" s="89">
        <f t="shared" si="37"/>
        <v>-1.6899296156686304E-2</v>
      </c>
      <c r="G124" s="89">
        <f t="shared" si="38"/>
        <v>-1.7087546156686305E-2</v>
      </c>
      <c r="H124" s="89">
        <v>-2.6971257875991844E-2</v>
      </c>
      <c r="I124" s="89">
        <f t="shared" si="39"/>
        <v>-2.7159507875991844E-2</v>
      </c>
      <c r="J124" s="89">
        <v>-5.7451520665636477E-3</v>
      </c>
      <c r="K124" s="89">
        <f t="shared" si="40"/>
        <v>-5.9334020665636478E-3</v>
      </c>
      <c r="L124" s="89">
        <v>-4.5345980143039706E-2</v>
      </c>
      <c r="M124" s="89">
        <f t="shared" si="41"/>
        <v>-4.5534230143039707E-2</v>
      </c>
      <c r="N124" s="89">
        <v>3.7494289642200918E-2</v>
      </c>
      <c r="O124" s="89">
        <f t="shared" si="42"/>
        <v>3.7306039642200917E-2</v>
      </c>
      <c r="P124" s="89">
        <v>-2.8517408375065403E-2</v>
      </c>
      <c r="Q124" s="89">
        <f t="shared" si="43"/>
        <v>-2.8705658375065404E-2</v>
      </c>
      <c r="R124" s="89">
        <v>-5.1515091393438205E-2</v>
      </c>
      <c r="S124" s="89">
        <f t="shared" si="44"/>
        <v>-5.1703341393438206E-2</v>
      </c>
      <c r="T124" s="89">
        <v>2.381930690397101E-3</v>
      </c>
      <c r="U124" s="89">
        <f t="shared" si="45"/>
        <v>2.193680690397101E-3</v>
      </c>
      <c r="V124" s="89">
        <v>-4.6744381367456782E-2</v>
      </c>
      <c r="W124" s="89">
        <f t="shared" si="46"/>
        <v>-4.6932631367456783E-2</v>
      </c>
      <c r="X124" s="89">
        <v>-2.8656364877472671E-2</v>
      </c>
      <c r="Y124" s="89">
        <f t="shared" si="47"/>
        <v>-2.8844614877472672E-2</v>
      </c>
      <c r="Z124" s="89">
        <v>-3.0003373166955505E-2</v>
      </c>
      <c r="AA124" s="89">
        <f t="shared" si="48"/>
        <v>-3.0191623166955506E-2</v>
      </c>
      <c r="AB124" s="203">
        <f t="shared" si="49"/>
        <v>-3.5221857652031046E-3</v>
      </c>
      <c r="AC124" s="204">
        <f t="shared" si="50"/>
        <v>-3.7104357652031046E-3</v>
      </c>
      <c r="AN124" s="2">
        <v>41456</v>
      </c>
      <c r="AO124">
        <v>2768.1499020000001</v>
      </c>
      <c r="AP124">
        <f t="shared" si="51"/>
        <v>6.3613480572050879E-2</v>
      </c>
      <c r="AQ124" s="17">
        <f t="shared" si="52"/>
        <v>6.3613480572050879E-2</v>
      </c>
      <c r="AR124" s="18">
        <v>0.22140000000000001</v>
      </c>
      <c r="AS124" s="187"/>
      <c r="AT124" s="19">
        <f t="shared" si="53"/>
        <v>1.8450000000000001E-4</v>
      </c>
      <c r="AU124" s="19">
        <f t="shared" si="54"/>
        <v>6.3428980572050875E-2</v>
      </c>
      <c r="AV124">
        <f>SUMPRODUCT('PART A'!B157:K157,'PART A'!B$76:K$76)</f>
        <v>6.9137469674035126E-2</v>
      </c>
      <c r="AW124" s="19">
        <f t="shared" si="55"/>
        <v>6.8952969674035122E-2</v>
      </c>
    </row>
    <row r="125" spans="2:49" x14ac:dyDescent="0.3">
      <c r="B125" s="199">
        <v>41518</v>
      </c>
      <c r="C125" s="202" t="s">
        <v>48</v>
      </c>
      <c r="D125" s="201">
        <f>'PART C '!AR126/1200</f>
        <v>1.8599999999999999E-4</v>
      </c>
      <c r="E125" s="89">
        <v>2893.1499020000001</v>
      </c>
      <c r="F125" s="89">
        <f t="shared" si="37"/>
        <v>6.3122536668906978E-2</v>
      </c>
      <c r="G125" s="89">
        <f t="shared" si="38"/>
        <v>6.2936536668906973E-2</v>
      </c>
      <c r="H125" s="89">
        <v>0.11199892922917566</v>
      </c>
      <c r="I125" s="89">
        <f t="shared" si="39"/>
        <v>0.11181292922917566</v>
      </c>
      <c r="J125" s="89">
        <v>0.10978426721242888</v>
      </c>
      <c r="K125" s="89">
        <f t="shared" si="40"/>
        <v>0.10959826721242888</v>
      </c>
      <c r="L125" s="89">
        <v>2.2500456971401811E-3</v>
      </c>
      <c r="M125" s="89">
        <f t="shared" si="41"/>
        <v>2.0640456971401811E-3</v>
      </c>
      <c r="N125" s="89">
        <v>0.1221406273864198</v>
      </c>
      <c r="O125" s="89">
        <f t="shared" si="42"/>
        <v>0.12195462738641979</v>
      </c>
      <c r="P125" s="89">
        <v>8.0036921129209196E-2</v>
      </c>
      <c r="Q125" s="89">
        <f t="shared" si="43"/>
        <v>7.985092112920919E-2</v>
      </c>
      <c r="R125" s="89">
        <v>-1.2424662351140725E-2</v>
      </c>
      <c r="S125" s="89">
        <f t="shared" si="44"/>
        <v>-1.2610662351140726E-2</v>
      </c>
      <c r="T125" s="89">
        <v>5.5446033517272354E-3</v>
      </c>
      <c r="U125" s="89">
        <f t="shared" si="45"/>
        <v>5.358603351727235E-3</v>
      </c>
      <c r="V125" s="89">
        <v>3.1523506248633502E-2</v>
      </c>
      <c r="W125" s="89">
        <f t="shared" si="46"/>
        <v>3.1337506248633504E-2</v>
      </c>
      <c r="X125" s="89">
        <v>-2.6808764219597145E-2</v>
      </c>
      <c r="Y125" s="89">
        <f t="shared" si="47"/>
        <v>-2.6994764219597144E-2</v>
      </c>
      <c r="Z125" s="89">
        <v>9.8453655168640547E-2</v>
      </c>
      <c r="AA125" s="89">
        <f t="shared" si="48"/>
        <v>9.8267655168640541E-2</v>
      </c>
      <c r="AB125" s="203">
        <f t="shared" si="49"/>
        <v>1.4786976722248176E-2</v>
      </c>
      <c r="AC125" s="204">
        <f t="shared" si="50"/>
        <v>1.4600976722248176E-2</v>
      </c>
      <c r="AN125" s="2">
        <v>41487</v>
      </c>
      <c r="AO125">
        <v>2721.3701169999999</v>
      </c>
      <c r="AP125">
        <f t="shared" si="51"/>
        <v>-1.6899296156686304E-2</v>
      </c>
      <c r="AQ125" s="17">
        <f t="shared" si="52"/>
        <v>-1.6899296156686304E-2</v>
      </c>
      <c r="AR125" s="18">
        <v>0.22589999999999999</v>
      </c>
      <c r="AS125" s="188"/>
      <c r="AT125" s="19">
        <f t="shared" si="53"/>
        <v>1.8825E-4</v>
      </c>
      <c r="AU125" s="19">
        <f t="shared" si="54"/>
        <v>-1.7087546156686305E-2</v>
      </c>
      <c r="AV125">
        <f>SUMPRODUCT('PART A'!B158:K158,'PART A'!B$76:K$76)</f>
        <v>-2.2362278893338576E-2</v>
      </c>
      <c r="AW125" s="19">
        <f t="shared" si="55"/>
        <v>-2.2550528893338577E-2</v>
      </c>
    </row>
    <row r="126" spans="2:49" x14ac:dyDescent="0.3">
      <c r="B126" s="199">
        <v>41548</v>
      </c>
      <c r="C126" s="202"/>
      <c r="D126" s="201">
        <f>'PART C '!AR127/1200</f>
        <v>1.8816666666666667E-4</v>
      </c>
      <c r="E126" s="89">
        <v>3067.9499510000001</v>
      </c>
      <c r="F126" s="89">
        <f t="shared" si="37"/>
        <v>6.041859389282344E-2</v>
      </c>
      <c r="G126" s="89">
        <f t="shared" si="38"/>
        <v>6.023042722615677E-2</v>
      </c>
      <c r="H126" s="89">
        <v>5.7489298422133142E-2</v>
      </c>
      <c r="I126" s="89">
        <f t="shared" si="39"/>
        <v>5.7301131755466472E-2</v>
      </c>
      <c r="J126" s="89">
        <v>4.8941352740552488E-2</v>
      </c>
      <c r="K126" s="89">
        <f t="shared" si="40"/>
        <v>4.8753186073885818E-2</v>
      </c>
      <c r="L126" s="89">
        <v>4.8640432285580362E-2</v>
      </c>
      <c r="M126" s="89">
        <f t="shared" si="41"/>
        <v>4.8452265618913692E-2</v>
      </c>
      <c r="N126" s="89">
        <v>1.6102740960346553E-2</v>
      </c>
      <c r="O126" s="89">
        <f t="shared" si="42"/>
        <v>1.5914574293679887E-2</v>
      </c>
      <c r="P126" s="89">
        <v>7.4636419633377027E-2</v>
      </c>
      <c r="Q126" s="89">
        <f t="shared" si="43"/>
        <v>7.4448252966710357E-2</v>
      </c>
      <c r="R126" s="89">
        <v>-1.8332065988679005E-2</v>
      </c>
      <c r="S126" s="89">
        <f t="shared" si="44"/>
        <v>-1.8520232655345671E-2</v>
      </c>
      <c r="T126" s="89">
        <v>-6.3015857613333108E-3</v>
      </c>
      <c r="U126" s="89">
        <f t="shared" si="45"/>
        <v>-6.4897524279999771E-3</v>
      </c>
      <c r="V126" s="89">
        <v>-1.6977857432167402E-2</v>
      </c>
      <c r="W126" s="89">
        <f t="shared" si="46"/>
        <v>-1.7166024098834068E-2</v>
      </c>
      <c r="X126" s="89">
        <v>-5.0313089886692116E-3</v>
      </c>
      <c r="Y126" s="89">
        <f t="shared" si="47"/>
        <v>-5.2194756553358779E-3</v>
      </c>
      <c r="Z126" s="89">
        <v>-2.6099135664444977E-2</v>
      </c>
      <c r="AA126" s="89">
        <f t="shared" si="48"/>
        <v>-2.6287302331111644E-2</v>
      </c>
      <c r="AB126" s="203">
        <f t="shared" si="49"/>
        <v>-4.0574607210416436E-3</v>
      </c>
      <c r="AC126" s="204">
        <f t="shared" si="50"/>
        <v>-4.24562738770831E-3</v>
      </c>
      <c r="AN126" s="2">
        <v>41518</v>
      </c>
      <c r="AO126">
        <v>2893.1499020000001</v>
      </c>
      <c r="AP126">
        <f t="shared" si="51"/>
        <v>6.3122536668906978E-2</v>
      </c>
      <c r="AQ126" s="17">
        <f t="shared" si="52"/>
        <v>6.3122536668906978E-2</v>
      </c>
      <c r="AR126" s="18">
        <v>0.22320000000000001</v>
      </c>
      <c r="AS126" s="187" t="s">
        <v>48</v>
      </c>
      <c r="AT126" s="19">
        <f t="shared" si="53"/>
        <v>1.8599999999999999E-4</v>
      </c>
      <c r="AU126" s="19">
        <f t="shared" si="54"/>
        <v>6.2936536668906973E-2</v>
      </c>
      <c r="AV126">
        <f>SUMPRODUCT('PART A'!B159:K159,'PART A'!B$76:K$76)</f>
        <v>5.2249912885263712E-2</v>
      </c>
      <c r="AW126" s="19">
        <f t="shared" si="55"/>
        <v>5.2063912885263713E-2</v>
      </c>
    </row>
    <row r="127" spans="2:49" x14ac:dyDescent="0.3">
      <c r="B127" s="199">
        <v>41579</v>
      </c>
      <c r="C127" s="202"/>
      <c r="D127" s="201">
        <f>'PART C '!AR128/1200</f>
        <v>1.8616666666666665E-4</v>
      </c>
      <c r="E127" s="89">
        <v>3086.639893</v>
      </c>
      <c r="F127" s="89">
        <f t="shared" si="37"/>
        <v>6.0919970333635906E-3</v>
      </c>
      <c r="G127" s="89">
        <f t="shared" si="38"/>
        <v>5.9058303666969236E-3</v>
      </c>
      <c r="H127" s="89">
        <v>3.2066190021184111E-2</v>
      </c>
      <c r="I127" s="89">
        <f t="shared" si="39"/>
        <v>3.1880023354517444E-2</v>
      </c>
      <c r="J127" s="89">
        <v>9.2654737993432077E-3</v>
      </c>
      <c r="K127" s="89">
        <f t="shared" si="40"/>
        <v>9.0793071326765416E-3</v>
      </c>
      <c r="L127" s="89">
        <v>6.4700361651736468E-2</v>
      </c>
      <c r="M127" s="89">
        <f t="shared" si="41"/>
        <v>6.45141949850698E-2</v>
      </c>
      <c r="N127" s="89">
        <v>4.4333011427606171E-2</v>
      </c>
      <c r="O127" s="89">
        <f t="shared" si="42"/>
        <v>4.4146844760939503E-2</v>
      </c>
      <c r="P127" s="89">
        <v>3.2602215099835727E-2</v>
      </c>
      <c r="Q127" s="89">
        <f t="shared" si="43"/>
        <v>3.2416048433169059E-2</v>
      </c>
      <c r="R127" s="89">
        <v>-2.0871530330905542E-2</v>
      </c>
      <c r="S127" s="89">
        <f t="shared" si="44"/>
        <v>-2.105769699757221E-2</v>
      </c>
      <c r="T127" s="89">
        <v>-2.3781305410492573E-2</v>
      </c>
      <c r="U127" s="89">
        <f t="shared" si="45"/>
        <v>-2.3967472077159241E-2</v>
      </c>
      <c r="V127" s="89">
        <v>8.6355417121215423E-3</v>
      </c>
      <c r="W127" s="89">
        <f t="shared" si="46"/>
        <v>8.4493750454548763E-3</v>
      </c>
      <c r="X127" s="89">
        <v>-2.3893998374742077E-2</v>
      </c>
      <c r="Y127" s="89">
        <f t="shared" si="47"/>
        <v>-2.4080165041408745E-2</v>
      </c>
      <c r="Z127" s="89">
        <v>-2.1509178189921065E-2</v>
      </c>
      <c r="AA127" s="89">
        <f t="shared" si="48"/>
        <v>-2.1695344856587733E-2</v>
      </c>
      <c r="AB127" s="203">
        <f t="shared" si="49"/>
        <v>-4.9573891223217799E-3</v>
      </c>
      <c r="AC127" s="204">
        <f t="shared" si="50"/>
        <v>-5.1435557889884468E-3</v>
      </c>
      <c r="AN127" s="2">
        <v>41548</v>
      </c>
      <c r="AO127">
        <v>3067.9499510000001</v>
      </c>
      <c r="AP127">
        <f t="shared" si="51"/>
        <v>6.041859389282344E-2</v>
      </c>
      <c r="AQ127" s="17">
        <f t="shared" si="52"/>
        <v>6.041859389282344E-2</v>
      </c>
      <c r="AR127" s="18">
        <v>0.2258</v>
      </c>
      <c r="AS127" s="187"/>
      <c r="AT127" s="19">
        <f t="shared" si="53"/>
        <v>1.8816666666666667E-4</v>
      </c>
      <c r="AU127" s="19">
        <f t="shared" si="54"/>
        <v>6.023042722615677E-2</v>
      </c>
      <c r="AV127">
        <f>SUMPRODUCT('PART A'!B160:K160,'PART A'!B$76:K$76)</f>
        <v>1.7306829020669569E-2</v>
      </c>
      <c r="AW127" s="19">
        <f t="shared" si="55"/>
        <v>1.7118662354002903E-2</v>
      </c>
    </row>
    <row r="128" spans="2:49" x14ac:dyDescent="0.3">
      <c r="B128" s="199">
        <v>41609</v>
      </c>
      <c r="C128" s="202"/>
      <c r="D128" s="201">
        <f>'PART C '!AR129/1200</f>
        <v>2.2791666666666669E-4</v>
      </c>
      <c r="E128" s="89">
        <v>3109</v>
      </c>
      <c r="F128" s="89">
        <f t="shared" si="37"/>
        <v>7.2441579760272896E-3</v>
      </c>
      <c r="G128" s="89">
        <f t="shared" si="38"/>
        <v>7.0162413093606225E-3</v>
      </c>
      <c r="H128" s="89">
        <v>2.1502156252119795E-2</v>
      </c>
      <c r="I128" s="89">
        <f t="shared" si="39"/>
        <v>2.1274239585453127E-2</v>
      </c>
      <c r="J128" s="89">
        <v>3.1147508429818112E-2</v>
      </c>
      <c r="K128" s="89">
        <f t="shared" si="40"/>
        <v>3.0919591763151445E-2</v>
      </c>
      <c r="L128" s="89">
        <v>3.4852593726094741E-2</v>
      </c>
      <c r="M128" s="89">
        <f t="shared" si="41"/>
        <v>3.4624677059428073E-2</v>
      </c>
      <c r="N128" s="89">
        <v>1.8056101576849209E-2</v>
      </c>
      <c r="O128" s="89">
        <f t="shared" si="42"/>
        <v>1.7828184910182541E-2</v>
      </c>
      <c r="P128" s="89">
        <v>6.7929440391086532E-2</v>
      </c>
      <c r="Q128" s="89">
        <f t="shared" si="43"/>
        <v>6.7701523724419871E-2</v>
      </c>
      <c r="R128" s="89">
        <v>-2.1690249627660765E-2</v>
      </c>
      <c r="S128" s="89">
        <f t="shared" si="44"/>
        <v>-2.1918166294327433E-2</v>
      </c>
      <c r="T128" s="89">
        <v>3.6946844539611091E-2</v>
      </c>
      <c r="U128" s="89">
        <f t="shared" si="45"/>
        <v>3.6718927872944424E-2</v>
      </c>
      <c r="V128" s="89">
        <v>1.7979164285502655E-2</v>
      </c>
      <c r="W128" s="89">
        <f t="shared" si="46"/>
        <v>1.7751247618835987E-2</v>
      </c>
      <c r="X128" s="89">
        <v>9.0679121643843532E-4</v>
      </c>
      <c r="Y128" s="89">
        <f t="shared" si="47"/>
        <v>6.7887454977176858E-4</v>
      </c>
      <c r="Z128" s="89">
        <v>-3.6158846250837012E-2</v>
      </c>
      <c r="AA128" s="89">
        <f t="shared" si="48"/>
        <v>-3.638676291750368E-2</v>
      </c>
      <c r="AB128" s="203">
        <f t="shared" si="49"/>
        <v>-1.1315267006876137E-3</v>
      </c>
      <c r="AC128" s="204">
        <f t="shared" si="50"/>
        <v>-1.3594433673542804E-3</v>
      </c>
      <c r="AN128" s="2">
        <v>41579</v>
      </c>
      <c r="AO128">
        <v>3086.639893</v>
      </c>
      <c r="AP128">
        <f t="shared" si="51"/>
        <v>6.0919970333635906E-3</v>
      </c>
      <c r="AQ128" s="17">
        <f t="shared" si="52"/>
        <v>6.0919970333635906E-3</v>
      </c>
      <c r="AR128" s="18">
        <v>0.22339999999999999</v>
      </c>
      <c r="AS128" s="187"/>
      <c r="AT128" s="19">
        <f t="shared" si="53"/>
        <v>1.8616666666666665E-4</v>
      </c>
      <c r="AU128" s="19">
        <f t="shared" si="54"/>
        <v>5.9058303666969236E-3</v>
      </c>
      <c r="AV128">
        <f>SUMPRODUCT('PART A'!B161:K161,'PART A'!B$76:K$76)</f>
        <v>1.0154678140576598E-2</v>
      </c>
      <c r="AW128" s="19">
        <f t="shared" si="55"/>
        <v>9.9685114739099315E-3</v>
      </c>
    </row>
    <row r="129" spans="2:49" x14ac:dyDescent="0.3">
      <c r="B129" s="199">
        <v>41640</v>
      </c>
      <c r="C129" s="202"/>
      <c r="D129" s="201">
        <f>'PART C '!AR130/1200</f>
        <v>2.4333333333333333E-4</v>
      </c>
      <c r="E129" s="89">
        <v>3013.959961</v>
      </c>
      <c r="F129" s="89">
        <f t="shared" si="37"/>
        <v>-3.0569327436474746E-2</v>
      </c>
      <c r="G129" s="89">
        <f t="shared" si="38"/>
        <v>-3.0812660769808081E-2</v>
      </c>
      <c r="H129" s="89">
        <v>-5.3681113689848813E-2</v>
      </c>
      <c r="I129" s="89">
        <f t="shared" si="39"/>
        <v>-5.3924447023182144E-2</v>
      </c>
      <c r="J129" s="89">
        <v>-1.2241659756272116E-2</v>
      </c>
      <c r="K129" s="89">
        <f t="shared" si="40"/>
        <v>-1.248499308960545E-2</v>
      </c>
      <c r="L129" s="89">
        <v>-0.10524623166675771</v>
      </c>
      <c r="M129" s="89">
        <f t="shared" si="41"/>
        <v>-0.10548956500009105</v>
      </c>
      <c r="N129" s="89">
        <v>-3.1320752146011002E-2</v>
      </c>
      <c r="O129" s="89">
        <f t="shared" si="42"/>
        <v>-3.1564085479344334E-2</v>
      </c>
      <c r="P129" s="89">
        <v>-5.7337317749573659E-2</v>
      </c>
      <c r="Q129" s="89">
        <f t="shared" si="43"/>
        <v>-5.758065108290699E-2</v>
      </c>
      <c r="R129" s="89">
        <v>-6.3360076849488106E-2</v>
      </c>
      <c r="S129" s="89">
        <f t="shared" si="44"/>
        <v>-6.3603410182821438E-2</v>
      </c>
      <c r="T129" s="89">
        <v>-4.4635815866150494E-2</v>
      </c>
      <c r="U129" s="89">
        <f t="shared" si="45"/>
        <v>-4.4879149199483825E-2</v>
      </c>
      <c r="V129" s="89">
        <v>0.24390272301375354</v>
      </c>
      <c r="W129" s="89">
        <f t="shared" si="46"/>
        <v>0.2436593896804202</v>
      </c>
      <c r="X129" s="89">
        <v>-3.5584954295775476E-2</v>
      </c>
      <c r="Y129" s="89">
        <f t="shared" si="47"/>
        <v>-3.5828287629108807E-2</v>
      </c>
      <c r="Z129" s="89">
        <v>-3.3938238258941589E-3</v>
      </c>
      <c r="AA129" s="89">
        <f t="shared" si="48"/>
        <v>-3.6371571592274921E-3</v>
      </c>
      <c r="AB129" s="203">
        <f t="shared" si="49"/>
        <v>-1.2633377361498989E-3</v>
      </c>
      <c r="AC129" s="204">
        <f t="shared" si="50"/>
        <v>-1.5066710694832321E-3</v>
      </c>
      <c r="AN129" s="2">
        <v>41609</v>
      </c>
      <c r="AO129">
        <v>3109</v>
      </c>
      <c r="AP129">
        <f t="shared" si="51"/>
        <v>7.2441579760272896E-3</v>
      </c>
      <c r="AQ129" s="17">
        <f t="shared" si="52"/>
        <v>7.2441579760272896E-3</v>
      </c>
      <c r="AR129" s="18">
        <v>0.27350000000000002</v>
      </c>
      <c r="AS129" s="187"/>
      <c r="AT129" s="19">
        <f t="shared" si="53"/>
        <v>2.2791666666666669E-4</v>
      </c>
      <c r="AU129" s="19">
        <f t="shared" si="54"/>
        <v>7.0162413093606225E-3</v>
      </c>
      <c r="AV129">
        <f>SUMPRODUCT('PART A'!B162:K162,'PART A'!B$76:K$76)</f>
        <v>1.7147150453902277E-2</v>
      </c>
      <c r="AW129" s="19">
        <f t="shared" si="55"/>
        <v>1.6919233787235609E-2</v>
      </c>
    </row>
    <row r="130" spans="2:49" x14ac:dyDescent="0.3">
      <c r="B130" s="199">
        <v>41671</v>
      </c>
      <c r="C130" s="202"/>
      <c r="D130" s="201">
        <f>'PART C '!AR131/1200</f>
        <v>2.4008333333333336E-4</v>
      </c>
      <c r="E130" s="89">
        <v>3149.2299800000001</v>
      </c>
      <c r="F130" s="89">
        <f t="shared" si="37"/>
        <v>4.4881159919297295E-2</v>
      </c>
      <c r="G130" s="89">
        <f t="shared" si="38"/>
        <v>4.464107658596396E-2</v>
      </c>
      <c r="H130" s="89">
        <v>6.2001323420824171E-2</v>
      </c>
      <c r="I130" s="89">
        <f t="shared" si="39"/>
        <v>6.1761240087490836E-2</v>
      </c>
      <c r="J130" s="89">
        <v>8.6753502333429919E-2</v>
      </c>
      <c r="K130" s="89">
        <f t="shared" si="40"/>
        <v>8.6513419000096584E-2</v>
      </c>
      <c r="L130" s="89">
        <v>1.8216915267736881E-2</v>
      </c>
      <c r="M130" s="89">
        <f t="shared" si="41"/>
        <v>1.797683193440355E-2</v>
      </c>
      <c r="N130" s="89">
        <v>5.9992208354534143E-2</v>
      </c>
      <c r="O130" s="89">
        <f t="shared" si="42"/>
        <v>5.9752125021200808E-2</v>
      </c>
      <c r="P130" s="89">
        <v>1.4826138361786279E-2</v>
      </c>
      <c r="Q130" s="89">
        <f t="shared" si="43"/>
        <v>1.4586055028452945E-2</v>
      </c>
      <c r="R130" s="89">
        <v>4.4383067319629189E-2</v>
      </c>
      <c r="S130" s="89">
        <f t="shared" si="44"/>
        <v>4.4142983986295854E-2</v>
      </c>
      <c r="T130" s="89">
        <v>6.1474418518269493E-3</v>
      </c>
      <c r="U130" s="89">
        <f t="shared" si="45"/>
        <v>5.9073585184936158E-3</v>
      </c>
      <c r="V130" s="89">
        <v>2.5693262772917457E-2</v>
      </c>
      <c r="W130" s="89">
        <f t="shared" si="46"/>
        <v>2.5453179439584125E-2</v>
      </c>
      <c r="X130" s="89">
        <v>1.5161883432765302E-2</v>
      </c>
      <c r="Y130" s="89">
        <f t="shared" si="47"/>
        <v>1.4921800099431969E-2</v>
      </c>
      <c r="Z130" s="89">
        <v>2.0431177504245029E-2</v>
      </c>
      <c r="AA130" s="89">
        <f t="shared" si="48"/>
        <v>2.0191094170911698E-2</v>
      </c>
      <c r="AB130" s="203">
        <f t="shared" si="49"/>
        <v>2.6658707915539074E-3</v>
      </c>
      <c r="AC130" s="204">
        <f t="shared" si="50"/>
        <v>2.4257874582205739E-3</v>
      </c>
      <c r="AN130" s="2">
        <v>41640</v>
      </c>
      <c r="AO130">
        <v>3013.959961</v>
      </c>
      <c r="AP130">
        <f t="shared" si="51"/>
        <v>-3.0569327436474746E-2</v>
      </c>
      <c r="AQ130" s="17">
        <f t="shared" si="52"/>
        <v>-3.0569327436474746E-2</v>
      </c>
      <c r="AR130" s="18">
        <v>0.29199999999999998</v>
      </c>
      <c r="AS130" s="187"/>
      <c r="AT130" s="19">
        <f t="shared" si="53"/>
        <v>2.4333333333333333E-4</v>
      </c>
      <c r="AU130" s="19">
        <f t="shared" si="54"/>
        <v>-3.0812660769808081E-2</v>
      </c>
      <c r="AV130">
        <f>SUMPRODUCT('PART A'!B163:K163,'PART A'!B$76:K$76)</f>
        <v>-1.6289902283201804E-2</v>
      </c>
      <c r="AW130" s="19">
        <f t="shared" si="55"/>
        <v>-1.6533235616535139E-2</v>
      </c>
    </row>
    <row r="131" spans="2:49" x14ac:dyDescent="0.3">
      <c r="B131" s="199">
        <v>41699</v>
      </c>
      <c r="C131" s="202"/>
      <c r="D131" s="201">
        <f>'PART C '!AR132/1200</f>
        <v>2.5441666666666668E-4</v>
      </c>
      <c r="E131" s="89">
        <v>3161.6000979999999</v>
      </c>
      <c r="F131" s="89">
        <f t="shared" si="37"/>
        <v>3.9279817855664579E-3</v>
      </c>
      <c r="G131" s="89">
        <f t="shared" si="38"/>
        <v>3.6735651188997912E-3</v>
      </c>
      <c r="H131" s="89">
        <v>9.7147960328906689E-3</v>
      </c>
      <c r="I131" s="89">
        <f t="shared" si="39"/>
        <v>9.4603793662240022E-3</v>
      </c>
      <c r="J131" s="89">
        <v>1.584701934418082E-2</v>
      </c>
      <c r="K131" s="89">
        <f t="shared" si="40"/>
        <v>1.5592602677514153E-2</v>
      </c>
      <c r="L131" s="89">
        <v>-6.94313241213671E-2</v>
      </c>
      <c r="M131" s="89">
        <f t="shared" si="41"/>
        <v>-6.9685740788033773E-2</v>
      </c>
      <c r="N131" s="89">
        <v>-8.8203290100754925E-3</v>
      </c>
      <c r="O131" s="89">
        <f t="shared" si="42"/>
        <v>-9.0747456767421592E-3</v>
      </c>
      <c r="P131" s="89">
        <v>-2.6222131493049746E-2</v>
      </c>
      <c r="Q131" s="89">
        <f t="shared" si="43"/>
        <v>-2.6476548159716413E-2</v>
      </c>
      <c r="R131" s="89">
        <v>2.9308368298372202E-3</v>
      </c>
      <c r="S131" s="89">
        <f t="shared" si="44"/>
        <v>2.6764201631705536E-3</v>
      </c>
      <c r="T131" s="89">
        <v>-2.4847344386495048E-2</v>
      </c>
      <c r="U131" s="89">
        <f t="shared" si="45"/>
        <v>-2.5101761053161715E-2</v>
      </c>
      <c r="V131" s="89">
        <v>0.11404085724734088</v>
      </c>
      <c r="W131" s="89">
        <f t="shared" si="46"/>
        <v>0.11378644058067422</v>
      </c>
      <c r="X131" s="89">
        <v>-3.251419266510621E-2</v>
      </c>
      <c r="Y131" s="89">
        <f t="shared" si="47"/>
        <v>-3.2768609331772877E-2</v>
      </c>
      <c r="Z131" s="89">
        <v>-2.1505130177620017E-2</v>
      </c>
      <c r="AA131" s="89">
        <f t="shared" si="48"/>
        <v>-2.1759546844286683E-2</v>
      </c>
      <c r="AB131" s="203">
        <f t="shared" si="49"/>
        <v>-4.9361920830777537E-3</v>
      </c>
      <c r="AC131" s="204">
        <f t="shared" si="50"/>
        <v>-5.1906087497444204E-3</v>
      </c>
      <c r="AN131" s="2">
        <v>41671</v>
      </c>
      <c r="AO131">
        <v>3149.2299800000001</v>
      </c>
      <c r="AP131">
        <f t="shared" si="51"/>
        <v>4.4881159919297295E-2</v>
      </c>
      <c r="AQ131" s="17">
        <f t="shared" si="52"/>
        <v>4.4881159919297295E-2</v>
      </c>
      <c r="AR131" s="18">
        <v>0.28810000000000002</v>
      </c>
      <c r="AS131" s="187"/>
      <c r="AT131" s="19">
        <f t="shared" si="53"/>
        <v>2.4008333333333336E-4</v>
      </c>
      <c r="AU131" s="19">
        <f t="shared" si="54"/>
        <v>4.464107658596396E-2</v>
      </c>
      <c r="AV131">
        <f>SUMPRODUCT('PART A'!B164:K164,'PART A'!B$76:K$76)</f>
        <v>3.5360692061969533E-2</v>
      </c>
      <c r="AW131" s="19">
        <f t="shared" si="55"/>
        <v>3.5120608728636198E-2</v>
      </c>
    </row>
    <row r="132" spans="2:49" x14ac:dyDescent="0.3">
      <c r="B132" s="199">
        <v>41730</v>
      </c>
      <c r="C132" s="202"/>
      <c r="D132" s="201">
        <f>'PART C '!AR133/1200</f>
        <v>2.7474999999999998E-4</v>
      </c>
      <c r="E132" s="89">
        <v>3198.389893</v>
      </c>
      <c r="F132" s="89">
        <f t="shared" si="37"/>
        <v>1.1636447956613184E-2</v>
      </c>
      <c r="G132" s="89">
        <f t="shared" si="38"/>
        <v>1.1361697956613183E-2</v>
      </c>
      <c r="H132" s="89">
        <v>-2.7635621569130159E-2</v>
      </c>
      <c r="I132" s="89">
        <f t="shared" si="39"/>
        <v>-2.7910371569130159E-2</v>
      </c>
      <c r="J132" s="89">
        <v>-2.7117497607961949E-2</v>
      </c>
      <c r="K132" s="89">
        <f t="shared" si="40"/>
        <v>-2.739224760796195E-2</v>
      </c>
      <c r="L132" s="89">
        <v>-2.049906099868266E-2</v>
      </c>
      <c r="M132" s="89">
        <f t="shared" si="41"/>
        <v>-2.0773810998682661E-2</v>
      </c>
      <c r="N132" s="89">
        <v>6.118000529898868E-3</v>
      </c>
      <c r="O132" s="89">
        <f t="shared" si="42"/>
        <v>5.8432505298988682E-3</v>
      </c>
      <c r="P132" s="89">
        <v>-4.8086273308490149E-2</v>
      </c>
      <c r="Q132" s="89">
        <f t="shared" si="43"/>
        <v>-4.8361023308490146E-2</v>
      </c>
      <c r="R132" s="89">
        <v>3.5651746189448365E-2</v>
      </c>
      <c r="S132" s="89">
        <f t="shared" si="44"/>
        <v>3.5376996189448368E-2</v>
      </c>
      <c r="T132" s="89">
        <v>3.5923208075726187E-2</v>
      </c>
      <c r="U132" s="89">
        <f t="shared" si="45"/>
        <v>3.564845807572619E-2</v>
      </c>
      <c r="V132" s="89">
        <v>2.7218815461492546E-2</v>
      </c>
      <c r="W132" s="89">
        <f t="shared" si="46"/>
        <v>2.6944065461492545E-2</v>
      </c>
      <c r="X132" s="89">
        <v>5.3142155877492596E-2</v>
      </c>
      <c r="Y132" s="89">
        <f t="shared" si="47"/>
        <v>5.2867405877492599E-2</v>
      </c>
      <c r="Z132" s="89">
        <v>7.4270475510057901E-2</v>
      </c>
      <c r="AA132" s="89">
        <f t="shared" si="48"/>
        <v>7.3995725510057897E-2</v>
      </c>
      <c r="AB132" s="203">
        <f t="shared" si="49"/>
        <v>1.3843424191907289E-2</v>
      </c>
      <c r="AC132" s="204">
        <f t="shared" si="50"/>
        <v>1.3568674191907288E-2</v>
      </c>
      <c r="AN132" s="2">
        <v>41699</v>
      </c>
      <c r="AO132">
        <v>3161.6000979999999</v>
      </c>
      <c r="AP132">
        <f t="shared" si="51"/>
        <v>3.9279817855664579E-3</v>
      </c>
      <c r="AQ132" s="17">
        <f t="shared" si="52"/>
        <v>3.9279817855664579E-3</v>
      </c>
      <c r="AR132" s="18">
        <v>0.30530000000000002</v>
      </c>
      <c r="AS132" s="187"/>
      <c r="AT132" s="19">
        <f t="shared" si="53"/>
        <v>2.5441666666666668E-4</v>
      </c>
      <c r="AU132" s="19">
        <f t="shared" si="54"/>
        <v>3.6735651188997912E-3</v>
      </c>
      <c r="AV132">
        <f>SUMPRODUCT('PART A'!B165:K165,'PART A'!B$76:K$76)</f>
        <v>-4.0806942399464023E-3</v>
      </c>
      <c r="AW132" s="19">
        <f t="shared" si="55"/>
        <v>-4.335110906613069E-3</v>
      </c>
    </row>
    <row r="133" spans="2:49" x14ac:dyDescent="0.3">
      <c r="B133" s="199">
        <v>41760</v>
      </c>
      <c r="C133" s="202"/>
      <c r="D133" s="201">
        <f>'PART C '!AR134/1200</f>
        <v>2.7050000000000002E-4</v>
      </c>
      <c r="E133" s="89">
        <v>3244.6000979999999</v>
      </c>
      <c r="F133" s="89">
        <f t="shared" si="37"/>
        <v>1.4447958674811839E-2</v>
      </c>
      <c r="G133" s="89">
        <f t="shared" si="38"/>
        <v>1.4177458674811839E-2</v>
      </c>
      <c r="H133" s="89">
        <v>2.5894665263771405E-2</v>
      </c>
      <c r="I133" s="89">
        <f t="shared" si="39"/>
        <v>2.5624165263771405E-2</v>
      </c>
      <c r="J133" s="89">
        <v>7.897737952461252E-2</v>
      </c>
      <c r="K133" s="89">
        <f t="shared" si="40"/>
        <v>7.8706879524612514E-2</v>
      </c>
      <c r="L133" s="89">
        <v>2.3528110161532858E-2</v>
      </c>
      <c r="M133" s="89">
        <f t="shared" si="41"/>
        <v>2.3257610161532858E-2</v>
      </c>
      <c r="N133" s="89">
        <v>2.7639093970423852E-3</v>
      </c>
      <c r="O133" s="89">
        <f t="shared" si="42"/>
        <v>2.4934093970423853E-3</v>
      </c>
      <c r="P133" s="89">
        <v>6.3043083225761049E-2</v>
      </c>
      <c r="Q133" s="89">
        <f t="shared" si="43"/>
        <v>6.2772583225761042E-2</v>
      </c>
      <c r="R133" s="89">
        <v>2.765233412933249E-2</v>
      </c>
      <c r="S133" s="89">
        <f t="shared" si="44"/>
        <v>2.738183412933249E-2</v>
      </c>
      <c r="T133" s="89">
        <v>5.3629936774313366E-2</v>
      </c>
      <c r="U133" s="89">
        <f t="shared" si="45"/>
        <v>5.3359436774313367E-2</v>
      </c>
      <c r="V133" s="89">
        <v>-0.11693541151926397</v>
      </c>
      <c r="W133" s="89">
        <f t="shared" si="46"/>
        <v>-0.11720591151926397</v>
      </c>
      <c r="X133" s="89">
        <v>-3.8893609823333693E-4</v>
      </c>
      <c r="Y133" s="89">
        <f t="shared" si="47"/>
        <v>-6.5943609823333694E-4</v>
      </c>
      <c r="Z133" s="89">
        <v>4.367349574972635E-2</v>
      </c>
      <c r="AA133" s="89">
        <f t="shared" si="48"/>
        <v>4.340299574972635E-2</v>
      </c>
      <c r="AB133" s="203">
        <f t="shared" si="49"/>
        <v>9.2879204640785602E-3</v>
      </c>
      <c r="AC133" s="204">
        <f t="shared" si="50"/>
        <v>9.0174204640785603E-3</v>
      </c>
      <c r="AN133" s="2">
        <v>41730</v>
      </c>
      <c r="AO133">
        <v>3198.389893</v>
      </c>
      <c r="AP133">
        <f t="shared" si="51"/>
        <v>1.1636447956613184E-2</v>
      </c>
      <c r="AQ133" s="17">
        <f t="shared" si="52"/>
        <v>1.1636447956613184E-2</v>
      </c>
      <c r="AR133" s="18">
        <v>0.32969999999999999</v>
      </c>
      <c r="AS133" s="187"/>
      <c r="AT133" s="19">
        <f t="shared" si="53"/>
        <v>2.7474999999999998E-4</v>
      </c>
      <c r="AU133" s="19">
        <f t="shared" si="54"/>
        <v>1.1361697956613183E-2</v>
      </c>
      <c r="AV133">
        <f>SUMPRODUCT('PART A'!B166:K166,'PART A'!B$76:K$76)</f>
        <v>1.0898594815985155E-2</v>
      </c>
      <c r="AW133" s="19">
        <f t="shared" si="55"/>
        <v>1.0623844815985155E-2</v>
      </c>
    </row>
    <row r="134" spans="2:49" x14ac:dyDescent="0.3">
      <c r="B134" s="199">
        <v>41791</v>
      </c>
      <c r="C134" s="202"/>
      <c r="D134" s="201">
        <f>'PART C '!AR135/1200</f>
        <v>2.0116666666666666E-4</v>
      </c>
      <c r="E134" s="89">
        <v>3228.23999</v>
      </c>
      <c r="F134" s="89">
        <f t="shared" si="37"/>
        <v>-5.0422571367375506E-3</v>
      </c>
      <c r="G134" s="89">
        <f t="shared" si="38"/>
        <v>-5.2434238034042169E-3</v>
      </c>
      <c r="H134" s="89">
        <v>-1.0363271088678998E-2</v>
      </c>
      <c r="I134" s="89">
        <f t="shared" si="39"/>
        <v>-1.0564437755345666E-2</v>
      </c>
      <c r="J134" s="89">
        <v>-1.8651314647340694E-2</v>
      </c>
      <c r="K134" s="89">
        <f t="shared" si="40"/>
        <v>-1.8852481314007359E-2</v>
      </c>
      <c r="L134" s="89">
        <v>-4.2171197307162823E-2</v>
      </c>
      <c r="M134" s="89">
        <f t="shared" si="41"/>
        <v>-4.2372363973829492E-2</v>
      </c>
      <c r="N134" s="89">
        <v>-7.7503358211024559E-4</v>
      </c>
      <c r="O134" s="89">
        <f t="shared" si="42"/>
        <v>-9.7620024877691225E-4</v>
      </c>
      <c r="P134" s="89">
        <v>-5.643636004383068E-2</v>
      </c>
      <c r="Q134" s="89">
        <f t="shared" si="43"/>
        <v>-5.6637526710497349E-2</v>
      </c>
      <c r="R134" s="89">
        <v>2.1200642175194732E-2</v>
      </c>
      <c r="S134" s="89">
        <f t="shared" si="44"/>
        <v>2.0999475508528067E-2</v>
      </c>
      <c r="T134" s="89">
        <v>-1.6796813840128332E-2</v>
      </c>
      <c r="U134" s="89">
        <f t="shared" si="45"/>
        <v>-1.6997980506794998E-2</v>
      </c>
      <c r="V134" s="89">
        <v>-5.9360955921388424E-2</v>
      </c>
      <c r="W134" s="89">
        <f t="shared" si="46"/>
        <v>-5.9562122588055093E-2</v>
      </c>
      <c r="X134" s="89">
        <v>1.7320819845295085E-2</v>
      </c>
      <c r="Y134" s="89">
        <f t="shared" si="47"/>
        <v>1.711965317862842E-2</v>
      </c>
      <c r="Z134" s="89">
        <v>-3.5286163344567509E-2</v>
      </c>
      <c r="AA134" s="89">
        <f t="shared" si="48"/>
        <v>-3.5487330011234178E-2</v>
      </c>
      <c r="AB134" s="203">
        <f t="shared" si="49"/>
        <v>-7.4379002598029169E-3</v>
      </c>
      <c r="AC134" s="204">
        <f t="shared" si="50"/>
        <v>-7.6390669264695833E-3</v>
      </c>
      <c r="AN134" s="2">
        <v>41760</v>
      </c>
      <c r="AO134">
        <v>3244.6000979999999</v>
      </c>
      <c r="AP134">
        <f t="shared" si="51"/>
        <v>1.4447958674811839E-2</v>
      </c>
      <c r="AQ134" s="17">
        <f t="shared" si="52"/>
        <v>1.4447958674811839E-2</v>
      </c>
      <c r="AR134" s="18">
        <v>0.3246</v>
      </c>
      <c r="AS134" s="187"/>
      <c r="AT134" s="19">
        <f t="shared" si="53"/>
        <v>2.7050000000000002E-4</v>
      </c>
      <c r="AU134" s="19">
        <f t="shared" si="54"/>
        <v>1.4177458674811839E-2</v>
      </c>
      <c r="AV134">
        <f>SUMPRODUCT('PART A'!B167:K167,'PART A'!B$76:K$76)</f>
        <v>2.0183856660859516E-2</v>
      </c>
      <c r="AW134" s="19">
        <f t="shared" si="55"/>
        <v>1.9913356660859517E-2</v>
      </c>
    </row>
    <row r="135" spans="2:49" x14ac:dyDescent="0.3">
      <c r="B135" s="199">
        <v>41821</v>
      </c>
      <c r="C135" s="202"/>
      <c r="D135" s="201">
        <f>'PART C '!AR136/1200</f>
        <v>1.7083333333333333E-4</v>
      </c>
      <c r="E135" s="89">
        <v>3115.51001</v>
      </c>
      <c r="F135" s="89">
        <f t="shared" si="37"/>
        <v>-3.4919950297747249E-2</v>
      </c>
      <c r="G135" s="89">
        <f t="shared" si="38"/>
        <v>-3.5090783631080584E-2</v>
      </c>
      <c r="H135" s="89">
        <v>-4.1990623361657341E-2</v>
      </c>
      <c r="I135" s="89">
        <f t="shared" si="39"/>
        <v>-4.2161456694990676E-2</v>
      </c>
      <c r="J135" s="89">
        <v>-9.5321590572787038E-2</v>
      </c>
      <c r="K135" s="89">
        <f t="shared" si="40"/>
        <v>-9.5492423906120366E-2</v>
      </c>
      <c r="L135" s="89">
        <v>-0.1968366484570333</v>
      </c>
      <c r="M135" s="89">
        <f t="shared" si="41"/>
        <v>-0.19700748179036665</v>
      </c>
      <c r="N135" s="89">
        <v>-9.068550421652477E-2</v>
      </c>
      <c r="O135" s="89">
        <f t="shared" si="42"/>
        <v>-9.0856337549858099E-2</v>
      </c>
      <c r="P135" s="89">
        <v>-0.11401731658226724</v>
      </c>
      <c r="Q135" s="89">
        <f t="shared" si="43"/>
        <v>-0.11418814991560057</v>
      </c>
      <c r="R135" s="89">
        <v>-2.7654697538394214E-3</v>
      </c>
      <c r="S135" s="89">
        <f t="shared" si="44"/>
        <v>-2.9363030871727546E-3</v>
      </c>
      <c r="T135" s="89">
        <v>4.3702914948791985E-3</v>
      </c>
      <c r="U135" s="89">
        <f t="shared" si="45"/>
        <v>4.1994581615458649E-3</v>
      </c>
      <c r="V135" s="89">
        <v>4.8545203992378817E-3</v>
      </c>
      <c r="W135" s="89">
        <f t="shared" si="46"/>
        <v>4.6836870659045481E-3</v>
      </c>
      <c r="X135" s="89">
        <v>-5.7843585871551556E-2</v>
      </c>
      <c r="Y135" s="89">
        <f t="shared" si="47"/>
        <v>-5.8014419204884891E-2</v>
      </c>
      <c r="Z135" s="89">
        <v>-8.6647668326630164E-2</v>
      </c>
      <c r="AA135" s="89">
        <f t="shared" si="48"/>
        <v>-8.6818501659963493E-2</v>
      </c>
      <c r="AB135" s="203">
        <f t="shared" si="49"/>
        <v>-1.2748896302145429E-2</v>
      </c>
      <c r="AC135" s="204">
        <f t="shared" si="50"/>
        <v>-1.2919729635478763E-2</v>
      </c>
      <c r="AN135" s="2">
        <v>41791</v>
      </c>
      <c r="AO135">
        <v>3228.23999</v>
      </c>
      <c r="AP135">
        <f t="shared" si="51"/>
        <v>-5.0422571367375506E-3</v>
      </c>
      <c r="AQ135" s="17">
        <f t="shared" si="52"/>
        <v>-5.0422571367375506E-3</v>
      </c>
      <c r="AR135" s="18">
        <v>0.2414</v>
      </c>
      <c r="AS135" s="187"/>
      <c r="AT135" s="19">
        <f t="shared" si="53"/>
        <v>2.0116666666666666E-4</v>
      </c>
      <c r="AU135" s="19">
        <f t="shared" si="54"/>
        <v>-5.2434238034042169E-3</v>
      </c>
      <c r="AV135">
        <f>SUMPRODUCT('PART A'!B168:K168,'PART A'!B$76:K$76)</f>
        <v>-2.0131964775471793E-2</v>
      </c>
      <c r="AW135" s="19">
        <f t="shared" si="55"/>
        <v>-2.0333131442138459E-2</v>
      </c>
    </row>
    <row r="136" spans="2:49" x14ac:dyDescent="0.3">
      <c r="B136" s="199">
        <v>41852</v>
      </c>
      <c r="C136" s="202"/>
      <c r="D136" s="201">
        <f>'PART C '!AR137/1200</f>
        <v>1.5966666666666665E-4</v>
      </c>
      <c r="E136" s="89">
        <v>3172.6298830000001</v>
      </c>
      <c r="F136" s="89">
        <f t="shared" si="37"/>
        <v>1.8334036102166173E-2</v>
      </c>
      <c r="G136" s="89">
        <f t="shared" si="38"/>
        <v>1.8174369435499507E-2</v>
      </c>
      <c r="H136" s="89">
        <v>3.1818262634945506E-2</v>
      </c>
      <c r="I136" s="89">
        <f t="shared" si="39"/>
        <v>3.1658595968278837E-2</v>
      </c>
      <c r="J136" s="89">
        <v>5.8175666273492235E-3</v>
      </c>
      <c r="K136" s="89">
        <f t="shared" si="40"/>
        <v>5.657899960682557E-3</v>
      </c>
      <c r="L136" s="89">
        <v>-3.9892324062792278E-2</v>
      </c>
      <c r="M136" s="89">
        <f t="shared" si="41"/>
        <v>-4.0051990729458947E-2</v>
      </c>
      <c r="N136" s="89">
        <v>3.6227560488522416E-2</v>
      </c>
      <c r="O136" s="89">
        <f t="shared" si="42"/>
        <v>3.6067893821855747E-2</v>
      </c>
      <c r="P136" s="89">
        <v>7.9451067990894533E-2</v>
      </c>
      <c r="Q136" s="89">
        <f t="shared" si="43"/>
        <v>7.9291401324227864E-2</v>
      </c>
      <c r="R136" s="89">
        <v>-1.7563414051762562E-2</v>
      </c>
      <c r="S136" s="89">
        <f t="shared" si="44"/>
        <v>-1.7723080718429228E-2</v>
      </c>
      <c r="T136" s="89">
        <v>-3.1646940955985612E-3</v>
      </c>
      <c r="U136" s="89">
        <f t="shared" si="45"/>
        <v>-3.3243607622652277E-3</v>
      </c>
      <c r="V136" s="89">
        <v>2.691516968281402E-2</v>
      </c>
      <c r="W136" s="89">
        <f t="shared" si="46"/>
        <v>2.6755503016147354E-2</v>
      </c>
      <c r="X136" s="89">
        <v>0.10620774827222193</v>
      </c>
      <c r="Y136" s="89">
        <f t="shared" si="47"/>
        <v>0.10604808160555526</v>
      </c>
      <c r="Z136" s="89">
        <v>2.682739630518044E-2</v>
      </c>
      <c r="AA136" s="89">
        <f t="shared" si="48"/>
        <v>2.6667729638513774E-2</v>
      </c>
      <c r="AB136" s="203">
        <f t="shared" si="49"/>
        <v>5.7437273057379026E-3</v>
      </c>
      <c r="AC136" s="204">
        <f t="shared" si="50"/>
        <v>5.5840606390712361E-3</v>
      </c>
      <c r="AN136" s="2">
        <v>41821</v>
      </c>
      <c r="AO136">
        <v>3115.51001</v>
      </c>
      <c r="AP136">
        <f t="shared" si="51"/>
        <v>-3.4919950297747249E-2</v>
      </c>
      <c r="AQ136" s="17">
        <f t="shared" si="52"/>
        <v>-3.4919950297747249E-2</v>
      </c>
      <c r="AR136" s="18">
        <v>0.20499999999999999</v>
      </c>
      <c r="AS136" s="187"/>
      <c r="AT136" s="19">
        <f t="shared" si="53"/>
        <v>1.7083333333333333E-4</v>
      </c>
      <c r="AU136" s="19">
        <f t="shared" si="54"/>
        <v>-3.5090783631080584E-2</v>
      </c>
      <c r="AV136">
        <f>SUMPRODUCT('PART A'!B169:K169,'PART A'!B$76:K$76)</f>
        <v>-6.7688359524817374E-2</v>
      </c>
      <c r="AW136" s="19">
        <f t="shared" si="55"/>
        <v>-6.7859192858150702E-2</v>
      </c>
    </row>
    <row r="137" spans="2:49" x14ac:dyDescent="0.3">
      <c r="B137" s="199">
        <v>41883</v>
      </c>
      <c r="C137" s="202" t="s">
        <v>49</v>
      </c>
      <c r="D137" s="201">
        <f>'PART C '!AR138/1200</f>
        <v>8.0916666666666677E-5</v>
      </c>
      <c r="E137" s="89">
        <v>3225.929932</v>
      </c>
      <c r="F137" s="89">
        <f t="shared" si="37"/>
        <v>1.6799958068099665E-2</v>
      </c>
      <c r="G137" s="89">
        <f t="shared" si="38"/>
        <v>1.6719041401432998E-2</v>
      </c>
      <c r="H137" s="89">
        <v>-1.0174162604343702E-2</v>
      </c>
      <c r="I137" s="89">
        <f t="shared" si="39"/>
        <v>-1.0255079271010369E-2</v>
      </c>
      <c r="J137" s="89">
        <v>-2.4260884696496191E-2</v>
      </c>
      <c r="K137" s="89">
        <f t="shared" si="40"/>
        <v>-2.4341801363162857E-2</v>
      </c>
      <c r="L137" s="89">
        <v>3.874483208273561E-2</v>
      </c>
      <c r="M137" s="89">
        <f t="shared" si="41"/>
        <v>3.8663915416068943E-2</v>
      </c>
      <c r="N137" s="89">
        <v>2.0293372538791953E-2</v>
      </c>
      <c r="O137" s="89">
        <f t="shared" si="42"/>
        <v>2.0212455872125286E-2</v>
      </c>
      <c r="P137" s="89">
        <v>6.4416319126795255E-2</v>
      </c>
      <c r="Q137" s="89">
        <f t="shared" si="43"/>
        <v>6.4335402460128588E-2</v>
      </c>
      <c r="R137" s="89">
        <v>-2.6345227830000461E-3</v>
      </c>
      <c r="S137" s="89">
        <f t="shared" si="44"/>
        <v>-2.7154394496667128E-3</v>
      </c>
      <c r="T137" s="89">
        <v>-2.3809161708256547E-3</v>
      </c>
      <c r="U137" s="89">
        <f t="shared" si="45"/>
        <v>-2.4618328374923213E-3</v>
      </c>
      <c r="V137" s="89">
        <v>2.6881604310094821E-2</v>
      </c>
      <c r="W137" s="89">
        <f t="shared" si="46"/>
        <v>2.6800687643428155E-2</v>
      </c>
      <c r="X137" s="89">
        <v>7.7056639155543186E-2</v>
      </c>
      <c r="Y137" s="89">
        <f t="shared" si="47"/>
        <v>7.6975722488876519E-2</v>
      </c>
      <c r="Z137" s="89">
        <v>-2.5369403331196291E-2</v>
      </c>
      <c r="AA137" s="89">
        <f t="shared" si="48"/>
        <v>-2.5450319997862958E-2</v>
      </c>
      <c r="AB137" s="203">
        <f t="shared" si="49"/>
        <v>-2.4649052034034112E-3</v>
      </c>
      <c r="AC137" s="204">
        <f t="shared" si="50"/>
        <v>-2.5458218700700778E-3</v>
      </c>
      <c r="AN137" s="2">
        <v>41852</v>
      </c>
      <c r="AO137">
        <v>3172.6298830000001</v>
      </c>
      <c r="AP137">
        <f t="shared" si="51"/>
        <v>1.8334036102166173E-2</v>
      </c>
      <c r="AQ137" s="17">
        <f t="shared" si="52"/>
        <v>1.8334036102166173E-2</v>
      </c>
      <c r="AR137" s="18">
        <v>0.19159999999999999</v>
      </c>
      <c r="AS137" s="188"/>
      <c r="AT137" s="19">
        <f t="shared" si="53"/>
        <v>1.5966666666666665E-4</v>
      </c>
      <c r="AU137" s="19">
        <f t="shared" si="54"/>
        <v>1.8174369435499507E-2</v>
      </c>
      <c r="AV137">
        <f>SUMPRODUCT('PART A'!B170:K170,'PART A'!B$76:K$76)</f>
        <v>2.5264433979177464E-2</v>
      </c>
      <c r="AW137" s="19">
        <f t="shared" si="55"/>
        <v>2.5104767312510799E-2</v>
      </c>
    </row>
    <row r="138" spans="2:49" x14ac:dyDescent="0.3">
      <c r="B138" s="199">
        <v>41913</v>
      </c>
      <c r="C138" s="202"/>
      <c r="D138" s="201">
        <f>'PART C '!AR139/1200</f>
        <v>6.8833333333333344E-5</v>
      </c>
      <c r="E138" s="89">
        <v>3113.320068</v>
      </c>
      <c r="F138" s="89">
        <f t="shared" si="37"/>
        <v>-3.4907721610117112E-2</v>
      </c>
      <c r="G138" s="89">
        <f t="shared" si="38"/>
        <v>-3.4976554943450443E-2</v>
      </c>
      <c r="H138" s="89">
        <v>-4.7260654021329458E-2</v>
      </c>
      <c r="I138" s="89">
        <f t="shared" si="39"/>
        <v>-4.7329487354662789E-2</v>
      </c>
      <c r="J138" s="89">
        <v>2.1406168825395401E-2</v>
      </c>
      <c r="K138" s="89">
        <f t="shared" si="40"/>
        <v>2.1337335492062067E-2</v>
      </c>
      <c r="L138" s="89">
        <v>-2.025325140189984E-2</v>
      </c>
      <c r="M138" s="89">
        <f t="shared" si="41"/>
        <v>-2.0322084735233174E-2</v>
      </c>
      <c r="N138" s="89">
        <v>-1.3194227882129041E-2</v>
      </c>
      <c r="O138" s="89">
        <f t="shared" si="42"/>
        <v>-1.3263061215462375E-2</v>
      </c>
      <c r="P138" s="89">
        <v>-4.4560458191079663E-2</v>
      </c>
      <c r="Q138" s="89">
        <f t="shared" si="43"/>
        <v>-4.4629291524412994E-2</v>
      </c>
      <c r="R138" s="89">
        <v>2.3018899130310681E-2</v>
      </c>
      <c r="S138" s="89">
        <f t="shared" si="44"/>
        <v>2.2950065796977347E-2</v>
      </c>
      <c r="T138" s="89">
        <v>-4.7731969233928808E-3</v>
      </c>
      <c r="U138" s="89">
        <f t="shared" si="45"/>
        <v>-4.8420302567262138E-3</v>
      </c>
      <c r="V138" s="89">
        <v>0.1655760286798475</v>
      </c>
      <c r="W138" s="89">
        <f t="shared" si="46"/>
        <v>0.16550719534651417</v>
      </c>
      <c r="X138" s="89">
        <v>1.3342516445069109E-2</v>
      </c>
      <c r="Y138" s="89">
        <f t="shared" si="47"/>
        <v>1.3273683111735775E-2</v>
      </c>
      <c r="Z138" s="89">
        <v>5.1670779930081942E-2</v>
      </c>
      <c r="AA138" s="89">
        <f t="shared" si="48"/>
        <v>5.1601946596748612E-2</v>
      </c>
      <c r="AB138" s="203">
        <f t="shared" si="49"/>
        <v>7.9304164797932147E-3</v>
      </c>
      <c r="AC138" s="204">
        <f t="shared" si="50"/>
        <v>7.8615831464598808E-3</v>
      </c>
      <c r="AN138" s="2">
        <v>41883</v>
      </c>
      <c r="AO138">
        <v>3225.929932</v>
      </c>
      <c r="AP138">
        <f t="shared" si="51"/>
        <v>1.6799958068099665E-2</v>
      </c>
      <c r="AQ138" s="17">
        <f t="shared" si="52"/>
        <v>1.6799958068099665E-2</v>
      </c>
      <c r="AR138" s="18">
        <v>9.7100000000000006E-2</v>
      </c>
      <c r="AS138" s="187" t="s">
        <v>49</v>
      </c>
      <c r="AT138" s="19">
        <f t="shared" si="53"/>
        <v>8.0916666666666677E-5</v>
      </c>
      <c r="AU138" s="19">
        <f t="shared" si="54"/>
        <v>1.6719041401432998E-2</v>
      </c>
      <c r="AV138">
        <f>SUMPRODUCT('PART A'!B171:K171,'PART A'!B$76:K$76)</f>
        <v>1.6257287762809894E-2</v>
      </c>
      <c r="AW138" s="19">
        <f t="shared" si="55"/>
        <v>1.6176371096143227E-2</v>
      </c>
    </row>
    <row r="139" spans="2:49" x14ac:dyDescent="0.3">
      <c r="B139" s="199">
        <v>41944</v>
      </c>
      <c r="C139" s="202"/>
      <c r="D139" s="201">
        <f>'PART C '!AR140/1200</f>
        <v>6.7416666666666661E-5</v>
      </c>
      <c r="E139" s="89">
        <v>3250.929932</v>
      </c>
      <c r="F139" s="89">
        <f t="shared" si="37"/>
        <v>4.4200358779173235E-2</v>
      </c>
      <c r="G139" s="89">
        <f t="shared" si="38"/>
        <v>4.4132942112506568E-2</v>
      </c>
      <c r="H139" s="89">
        <v>5.8391710108000122E-2</v>
      </c>
      <c r="I139" s="89">
        <f t="shared" si="39"/>
        <v>5.8324293441333455E-2</v>
      </c>
      <c r="J139" s="89">
        <v>9.3019620990611201E-2</v>
      </c>
      <c r="K139" s="89">
        <f t="shared" si="40"/>
        <v>9.2952204323944534E-2</v>
      </c>
      <c r="L139" s="89">
        <v>0.11111114839151169</v>
      </c>
      <c r="M139" s="89">
        <f t="shared" si="41"/>
        <v>0.11104373172484502</v>
      </c>
      <c r="N139" s="89">
        <v>6.6254261121131044E-2</v>
      </c>
      <c r="O139" s="89">
        <f t="shared" si="42"/>
        <v>6.6186844454464377E-2</v>
      </c>
      <c r="P139" s="89">
        <v>2.9306765877886522E-2</v>
      </c>
      <c r="Q139" s="89">
        <f t="shared" si="43"/>
        <v>2.9239349211219855E-2</v>
      </c>
      <c r="R139" s="89">
        <v>4.6661681987121645E-2</v>
      </c>
      <c r="S139" s="89">
        <f t="shared" si="44"/>
        <v>4.6594265320454978E-2</v>
      </c>
      <c r="T139" s="89">
        <v>9.6722555222483603E-2</v>
      </c>
      <c r="U139" s="89">
        <f t="shared" si="45"/>
        <v>9.6655138555816936E-2</v>
      </c>
      <c r="V139" s="89">
        <v>0.12633339329855353</v>
      </c>
      <c r="W139" s="89">
        <f t="shared" si="46"/>
        <v>0.12626597663188688</v>
      </c>
      <c r="X139" s="89">
        <v>2.4971617644600312E-2</v>
      </c>
      <c r="Y139" s="89">
        <f t="shared" si="47"/>
        <v>2.4904200977933645E-2</v>
      </c>
      <c r="Z139" s="89">
        <v>6.7602366202692804E-2</v>
      </c>
      <c r="AA139" s="89">
        <f t="shared" si="48"/>
        <v>6.7534949536026137E-2</v>
      </c>
      <c r="AB139" s="203">
        <f t="shared" si="49"/>
        <v>1.8553468239101614E-2</v>
      </c>
      <c r="AC139" s="204">
        <f t="shared" si="50"/>
        <v>1.8486051572434947E-2</v>
      </c>
      <c r="AN139" s="2">
        <v>41913</v>
      </c>
      <c r="AO139">
        <v>3113.320068</v>
      </c>
      <c r="AP139">
        <f t="shared" si="51"/>
        <v>-3.4907721610117112E-2</v>
      </c>
      <c r="AQ139" s="17">
        <f t="shared" si="52"/>
        <v>-3.4907721610117112E-2</v>
      </c>
      <c r="AR139" s="18">
        <v>8.2600000000000007E-2</v>
      </c>
      <c r="AS139" s="187"/>
      <c r="AT139" s="19">
        <f t="shared" si="53"/>
        <v>6.8833333333333344E-5</v>
      </c>
      <c r="AU139" s="19">
        <f t="shared" si="54"/>
        <v>-3.4976554943450443E-2</v>
      </c>
      <c r="AV139">
        <f>SUMPRODUCT('PART A'!B172:K172,'PART A'!B$76:K$76)</f>
        <v>1.4497260459087377E-2</v>
      </c>
      <c r="AW139" s="19">
        <f t="shared" si="55"/>
        <v>1.4428427125754043E-2</v>
      </c>
    </row>
    <row r="140" spans="2:49" x14ac:dyDescent="0.3">
      <c r="B140" s="199">
        <v>41974</v>
      </c>
      <c r="C140" s="202"/>
      <c r="D140" s="201">
        <f>'PART C '!AR141/1200</f>
        <v>6.7416666666666661E-5</v>
      </c>
      <c r="E140" s="89">
        <v>3146.429932</v>
      </c>
      <c r="F140" s="89">
        <f t="shared" si="37"/>
        <v>-3.2144648511606248E-2</v>
      </c>
      <c r="G140" s="89">
        <f t="shared" si="38"/>
        <v>-3.2212065178272915E-2</v>
      </c>
      <c r="H140" s="89">
        <v>-1.4817131037526941E-2</v>
      </c>
      <c r="I140" s="89">
        <f t="shared" si="39"/>
        <v>-1.4884547704193608E-2</v>
      </c>
      <c r="J140" s="89">
        <v>1.7256626899285137E-2</v>
      </c>
      <c r="K140" s="89">
        <f t="shared" si="40"/>
        <v>1.718921023261847E-2</v>
      </c>
      <c r="L140" s="89">
        <v>-0.10666664914049309</v>
      </c>
      <c r="M140" s="89">
        <f t="shared" si="41"/>
        <v>-0.10673406580715976</v>
      </c>
      <c r="N140" s="89">
        <v>1.2352683056220474E-2</v>
      </c>
      <c r="O140" s="89">
        <f t="shared" si="42"/>
        <v>1.2285266389553807E-2</v>
      </c>
      <c r="P140" s="89">
        <v>-0.15603641281340003</v>
      </c>
      <c r="Q140" s="89">
        <f t="shared" si="43"/>
        <v>-0.15610382948006668</v>
      </c>
      <c r="R140" s="89">
        <v>-4.0528604394674664E-2</v>
      </c>
      <c r="S140" s="89">
        <f t="shared" si="44"/>
        <v>-4.0596021061341331E-2</v>
      </c>
      <c r="T140" s="89">
        <v>1.5306015131220268E-2</v>
      </c>
      <c r="U140" s="89">
        <f t="shared" si="45"/>
        <v>1.5238598464553601E-2</v>
      </c>
      <c r="V140" s="89">
        <v>-4.2871452684050362E-2</v>
      </c>
      <c r="W140" s="89">
        <f t="shared" si="46"/>
        <v>-4.2938869350717029E-2</v>
      </c>
      <c r="X140" s="89">
        <v>2.6356660939671171E-2</v>
      </c>
      <c r="Y140" s="89">
        <f t="shared" si="47"/>
        <v>2.6289244273004504E-2</v>
      </c>
      <c r="Z140" s="89">
        <v>-8.4775075350511125E-2</v>
      </c>
      <c r="AA140" s="89">
        <f t="shared" si="48"/>
        <v>-8.4842492017177792E-2</v>
      </c>
      <c r="AB140" s="203">
        <f t="shared" si="49"/>
        <v>-9.6595564233843516E-3</v>
      </c>
      <c r="AC140" s="204">
        <f t="shared" si="50"/>
        <v>-9.7269730900510186E-3</v>
      </c>
      <c r="AN140" s="2">
        <v>41944</v>
      </c>
      <c r="AO140">
        <v>3250.929932</v>
      </c>
      <c r="AP140">
        <f t="shared" si="51"/>
        <v>4.4200358779173235E-2</v>
      </c>
      <c r="AQ140" s="17">
        <f t="shared" si="52"/>
        <v>4.4200358779173235E-2</v>
      </c>
      <c r="AR140" s="18">
        <v>8.09E-2</v>
      </c>
      <c r="AS140" s="187"/>
      <c r="AT140" s="19">
        <f t="shared" si="53"/>
        <v>6.7416666666666661E-5</v>
      </c>
      <c r="AU140" s="19">
        <f t="shared" si="54"/>
        <v>4.4132942112506568E-2</v>
      </c>
      <c r="AV140">
        <f>SUMPRODUCT('PART A'!B173:K173,'PART A'!B$76:K$76)</f>
        <v>7.2037512084459257E-2</v>
      </c>
      <c r="AW140" s="19">
        <f t="shared" si="55"/>
        <v>7.197009541779259E-2</v>
      </c>
    </row>
    <row r="141" spans="2:49" x14ac:dyDescent="0.3">
      <c r="B141" s="199">
        <v>42005</v>
      </c>
      <c r="C141" s="202"/>
      <c r="D141" s="201">
        <f>'PART C '!AR142/1200</f>
        <v>5.2250000000000003E-5</v>
      </c>
      <c r="E141" s="89">
        <v>3351.4399410000001</v>
      </c>
      <c r="F141" s="89">
        <f t="shared" si="37"/>
        <v>6.5156387852465955E-2</v>
      </c>
      <c r="G141" s="89">
        <f t="shared" si="38"/>
        <v>6.5104137852465951E-2</v>
      </c>
      <c r="H141" s="89">
        <v>-8.0000275945658582E-3</v>
      </c>
      <c r="I141" s="89">
        <f t="shared" si="39"/>
        <v>-8.0522775945658584E-3</v>
      </c>
      <c r="J141" s="89">
        <v>0.1668842230221553</v>
      </c>
      <c r="K141" s="89">
        <f t="shared" si="40"/>
        <v>0.1668319730221553</v>
      </c>
      <c r="L141" s="89">
        <v>6.1957496939807268E-2</v>
      </c>
      <c r="M141" s="89">
        <f t="shared" si="41"/>
        <v>6.1905246939807271E-2</v>
      </c>
      <c r="N141" s="89">
        <v>6.3782423018776638E-2</v>
      </c>
      <c r="O141" s="89">
        <f t="shared" si="42"/>
        <v>6.3730173018776634E-2</v>
      </c>
      <c r="P141" s="89">
        <v>0.14147537238334665</v>
      </c>
      <c r="Q141" s="89">
        <f t="shared" si="43"/>
        <v>0.14142312238334664</v>
      </c>
      <c r="R141" s="89">
        <v>9.4031176654763848E-2</v>
      </c>
      <c r="S141" s="89">
        <f t="shared" si="44"/>
        <v>9.3978926654763845E-2</v>
      </c>
      <c r="T141" s="89">
        <v>0.1417804471638279</v>
      </c>
      <c r="U141" s="89">
        <f t="shared" si="45"/>
        <v>0.1417281971638279</v>
      </c>
      <c r="V141" s="89">
        <v>0.21875038627776561</v>
      </c>
      <c r="W141" s="89">
        <f t="shared" si="46"/>
        <v>0.2186981362777656</v>
      </c>
      <c r="X141" s="89">
        <v>6.8946915423455366E-2</v>
      </c>
      <c r="Y141" s="89">
        <f t="shared" si="47"/>
        <v>6.8894665423455362E-2</v>
      </c>
      <c r="Z141" s="89">
        <v>9.4584436346343906E-2</v>
      </c>
      <c r="AA141" s="89">
        <f t="shared" si="48"/>
        <v>9.4532186346343902E-2</v>
      </c>
      <c r="AB141" s="203">
        <f t="shared" si="49"/>
        <v>2.6609311725465101E-2</v>
      </c>
      <c r="AC141" s="204">
        <f t="shared" si="50"/>
        <v>2.6557061725465101E-2</v>
      </c>
      <c r="AN141" s="2">
        <v>41974</v>
      </c>
      <c r="AO141">
        <v>3146.429932</v>
      </c>
      <c r="AP141">
        <f t="shared" si="51"/>
        <v>-3.2144648511606248E-2</v>
      </c>
      <c r="AQ141" s="17">
        <f t="shared" si="52"/>
        <v>-3.2144648511606248E-2</v>
      </c>
      <c r="AR141" s="18">
        <v>8.09E-2</v>
      </c>
      <c r="AS141" s="187"/>
      <c r="AT141" s="19">
        <f t="shared" si="53"/>
        <v>6.7416666666666661E-5</v>
      </c>
      <c r="AU141" s="19">
        <f t="shared" si="54"/>
        <v>-3.2212065178272915E-2</v>
      </c>
      <c r="AV141">
        <f>SUMPRODUCT('PART A'!B174:K174,'PART A'!B$76:K$76)</f>
        <v>-3.744233393942592E-2</v>
      </c>
      <c r="AW141" s="19">
        <f t="shared" si="55"/>
        <v>-3.7509750606092587E-2</v>
      </c>
    </row>
    <row r="142" spans="2:49" x14ac:dyDescent="0.3">
      <c r="B142" s="199">
        <v>42036</v>
      </c>
      <c r="C142" s="202"/>
      <c r="D142" s="201">
        <f>'PART C '!AR143/1200</f>
        <v>4.0166666666666669E-5</v>
      </c>
      <c r="E142" s="89">
        <v>3599</v>
      </c>
      <c r="F142" s="89">
        <f t="shared" si="37"/>
        <v>7.386677468734025E-2</v>
      </c>
      <c r="G142" s="89">
        <f t="shared" si="38"/>
        <v>7.382660802067359E-2</v>
      </c>
      <c r="H142" s="89">
        <v>0.11002650319221503</v>
      </c>
      <c r="I142" s="89">
        <f t="shared" si="39"/>
        <v>0.10998633652554837</v>
      </c>
      <c r="J142" s="89">
        <v>7.4925326051138483E-2</v>
      </c>
      <c r="K142" s="89">
        <f t="shared" si="40"/>
        <v>7.4885159384471822E-2</v>
      </c>
      <c r="L142" s="89">
        <v>0.1346628377819318</v>
      </c>
      <c r="M142" s="89">
        <f t="shared" si="41"/>
        <v>0.13462267111526513</v>
      </c>
      <c r="N142" s="89">
        <v>5.7699203850366296E-2</v>
      </c>
      <c r="O142" s="89">
        <f t="shared" si="42"/>
        <v>5.7659037183699628E-2</v>
      </c>
      <c r="P142" s="89">
        <v>0.17224578264138618</v>
      </c>
      <c r="Q142" s="89">
        <f t="shared" si="43"/>
        <v>0.17220561597471951</v>
      </c>
      <c r="R142" s="89">
        <v>4.6332223548586515E-2</v>
      </c>
      <c r="S142" s="89">
        <f t="shared" si="44"/>
        <v>4.6292056881919848E-2</v>
      </c>
      <c r="T142" s="89">
        <v>2.0119672541692217E-2</v>
      </c>
      <c r="U142" s="89">
        <f t="shared" si="45"/>
        <v>2.007950587502555E-2</v>
      </c>
      <c r="V142" s="89">
        <v>0.17863231988870554</v>
      </c>
      <c r="W142" s="89">
        <f t="shared" si="46"/>
        <v>0.17859215322203886</v>
      </c>
      <c r="X142" s="89">
        <v>5.4304948247674595E-2</v>
      </c>
      <c r="Y142" s="89">
        <f t="shared" si="47"/>
        <v>5.4264781581007927E-2</v>
      </c>
      <c r="Z142" s="89">
        <v>0.14216050305401765</v>
      </c>
      <c r="AA142" s="89">
        <f t="shared" si="48"/>
        <v>0.14212033638735097</v>
      </c>
      <c r="AB142" s="203">
        <f t="shared" si="49"/>
        <v>2.3197178191636483E-2</v>
      </c>
      <c r="AC142" s="204">
        <f t="shared" si="50"/>
        <v>2.3157011524969816E-2</v>
      </c>
      <c r="AN142" s="2">
        <v>42005</v>
      </c>
      <c r="AO142">
        <v>3351.4399410000001</v>
      </c>
      <c r="AP142">
        <f t="shared" si="51"/>
        <v>6.5156387852465955E-2</v>
      </c>
      <c r="AQ142" s="17">
        <f t="shared" si="52"/>
        <v>6.5156387852465955E-2</v>
      </c>
      <c r="AR142" s="18">
        <v>6.2700000000000006E-2</v>
      </c>
      <c r="AS142" s="187"/>
      <c r="AT142" s="19">
        <f t="shared" si="53"/>
        <v>5.2250000000000003E-5</v>
      </c>
      <c r="AU142" s="19">
        <f t="shared" si="54"/>
        <v>6.5104137852465951E-2</v>
      </c>
      <c r="AV142">
        <f>SUMPRODUCT('PART A'!B175:K175,'PART A'!B$76:K$76)</f>
        <v>0.10441928496356767</v>
      </c>
      <c r="AW142" s="19">
        <f t="shared" si="55"/>
        <v>0.10436703496356767</v>
      </c>
    </row>
    <row r="143" spans="2:49" x14ac:dyDescent="0.3">
      <c r="B143" s="199">
        <v>42064</v>
      </c>
      <c r="C143" s="202"/>
      <c r="D143" s="201">
        <f>'PART C '!AR144/1200</f>
        <v>2.2666666666666664E-5</v>
      </c>
      <c r="E143" s="89">
        <v>3697.3798830000001</v>
      </c>
      <c r="F143" s="89">
        <f t="shared" si="37"/>
        <v>2.7335338427340945E-2</v>
      </c>
      <c r="G143" s="89">
        <f t="shared" si="38"/>
        <v>2.7312671760674277E-2</v>
      </c>
      <c r="H143" s="89">
        <v>8.8158356647156273E-3</v>
      </c>
      <c r="I143" s="89">
        <f t="shared" si="39"/>
        <v>8.79316899804896E-3</v>
      </c>
      <c r="J143" s="89">
        <v>3.7221163289121027E-2</v>
      </c>
      <c r="K143" s="89">
        <f t="shared" si="40"/>
        <v>3.7198496622454363E-2</v>
      </c>
      <c r="L143" s="89">
        <v>6.1356701216971947E-2</v>
      </c>
      <c r="M143" s="89">
        <f t="shared" si="41"/>
        <v>6.1334034550305283E-2</v>
      </c>
      <c r="N143" s="89">
        <v>-4.3871291631209529E-2</v>
      </c>
      <c r="O143" s="89">
        <f t="shared" si="42"/>
        <v>-4.3893958297876193E-2</v>
      </c>
      <c r="P143" s="89">
        <v>9.2354879991234332E-2</v>
      </c>
      <c r="Q143" s="89">
        <f t="shared" si="43"/>
        <v>9.2332213324567661E-2</v>
      </c>
      <c r="R143" s="89">
        <v>4.6524484394651613E-3</v>
      </c>
      <c r="S143" s="89">
        <f t="shared" si="44"/>
        <v>4.6297817727984948E-3</v>
      </c>
      <c r="T143" s="89">
        <v>5.6086062048491835E-2</v>
      </c>
      <c r="U143" s="89">
        <f t="shared" si="45"/>
        <v>5.6063395381825171E-2</v>
      </c>
      <c r="V143" s="89">
        <v>9.862212421157894E-2</v>
      </c>
      <c r="W143" s="89">
        <f t="shared" si="46"/>
        <v>9.859945754491227E-2</v>
      </c>
      <c r="X143" s="89">
        <v>2.2498856269783055E-2</v>
      </c>
      <c r="Y143" s="89">
        <f t="shared" si="47"/>
        <v>2.2476189603116387E-2</v>
      </c>
      <c r="Z143" s="89">
        <v>1.5249438964344167E-3</v>
      </c>
      <c r="AA143" s="89">
        <f t="shared" si="48"/>
        <v>1.50227722976775E-3</v>
      </c>
      <c r="AB143" s="203">
        <f t="shared" si="49"/>
        <v>6.3057279955584201E-3</v>
      </c>
      <c r="AC143" s="204">
        <f t="shared" si="50"/>
        <v>6.2830613288917536E-3</v>
      </c>
      <c r="AN143" s="2">
        <v>42036</v>
      </c>
      <c r="AO143">
        <v>3599</v>
      </c>
      <c r="AP143">
        <f t="shared" si="51"/>
        <v>7.386677468734025E-2</v>
      </c>
      <c r="AQ143" s="17">
        <f t="shared" si="52"/>
        <v>7.386677468734025E-2</v>
      </c>
      <c r="AR143" s="18">
        <v>4.82E-2</v>
      </c>
      <c r="AS143" s="187"/>
      <c r="AT143" s="19">
        <f t="shared" si="53"/>
        <v>4.0166666666666669E-5</v>
      </c>
      <c r="AU143" s="19">
        <f t="shared" si="54"/>
        <v>7.382660802067359E-2</v>
      </c>
      <c r="AV143">
        <f>SUMPRODUCT('PART A'!B176:K176,'PART A'!B$76:K$76)</f>
        <v>9.9110932079771438E-2</v>
      </c>
      <c r="AW143" s="19">
        <f t="shared" si="55"/>
        <v>9.9070765413104778E-2</v>
      </c>
    </row>
    <row r="144" spans="2:49" x14ac:dyDescent="0.3">
      <c r="B144" s="199">
        <v>42095</v>
      </c>
      <c r="C144" s="202"/>
      <c r="D144" s="201">
        <f>'PART C '!AR145/1200</f>
        <v>3.9166666666666667E-6</v>
      </c>
      <c r="E144" s="89">
        <v>3615.5900879999999</v>
      </c>
      <c r="F144" s="89">
        <f t="shared" si="37"/>
        <v>-2.2121014769420203E-2</v>
      </c>
      <c r="G144" s="89">
        <f t="shared" si="38"/>
        <v>-2.2124931436086868E-2</v>
      </c>
      <c r="H144" s="89">
        <v>-3.1678222343999106E-2</v>
      </c>
      <c r="I144" s="89">
        <f t="shared" si="39"/>
        <v>-3.1682139010665772E-2</v>
      </c>
      <c r="J144" s="89">
        <v>-3.7891499426806738E-2</v>
      </c>
      <c r="K144" s="89">
        <f t="shared" si="40"/>
        <v>-3.7895416093473404E-2</v>
      </c>
      <c r="L144" s="89">
        <v>-3.6639380092231377E-3</v>
      </c>
      <c r="M144" s="89">
        <f t="shared" si="41"/>
        <v>-3.6678546758898045E-3</v>
      </c>
      <c r="N144" s="89">
        <v>1.581025341358441E-2</v>
      </c>
      <c r="O144" s="89">
        <f t="shared" si="42"/>
        <v>1.5806336746917744E-2</v>
      </c>
      <c r="P144" s="89">
        <v>2.5810815778244033E-2</v>
      </c>
      <c r="Q144" s="89">
        <f t="shared" si="43"/>
        <v>2.5806899111577367E-2</v>
      </c>
      <c r="R144" s="89">
        <v>3.0182061540068215E-2</v>
      </c>
      <c r="S144" s="89">
        <f t="shared" si="44"/>
        <v>3.0178144873401549E-2</v>
      </c>
      <c r="T144" s="89">
        <v>-5.2524822019342464E-3</v>
      </c>
      <c r="U144" s="89">
        <f t="shared" si="45"/>
        <v>-5.2563988686009132E-3</v>
      </c>
      <c r="V144" s="89">
        <v>-0.11881186664732439</v>
      </c>
      <c r="W144" s="89">
        <f t="shared" si="46"/>
        <v>-0.11881578331399106</v>
      </c>
      <c r="X144" s="89">
        <v>1.825842138477235E-2</v>
      </c>
      <c r="Y144" s="89">
        <f t="shared" si="47"/>
        <v>1.8254504718105684E-2</v>
      </c>
      <c r="Z144" s="89">
        <v>-4.5994292744792636E-2</v>
      </c>
      <c r="AA144" s="89">
        <f t="shared" si="48"/>
        <v>-4.5998209411459302E-2</v>
      </c>
      <c r="AB144" s="203">
        <f t="shared" si="49"/>
        <v>-8.6313291558496666E-3</v>
      </c>
      <c r="AC144" s="204">
        <f t="shared" si="50"/>
        <v>-8.6352458225163325E-3</v>
      </c>
      <c r="AN144" s="2">
        <v>42064</v>
      </c>
      <c r="AO144">
        <v>3697.3798830000001</v>
      </c>
      <c r="AP144">
        <f t="shared" si="51"/>
        <v>2.7335338427340945E-2</v>
      </c>
      <c r="AQ144" s="17">
        <f t="shared" si="52"/>
        <v>2.7335338427340945E-2</v>
      </c>
      <c r="AR144" s="18">
        <v>2.7199999999999998E-2</v>
      </c>
      <c r="AS144" s="187"/>
      <c r="AT144" s="19">
        <f t="shared" si="53"/>
        <v>2.2666666666666664E-5</v>
      </c>
      <c r="AU144" s="19">
        <f t="shared" si="54"/>
        <v>2.7312671760674277E-2</v>
      </c>
      <c r="AV144">
        <f>SUMPRODUCT('PART A'!B177:K177,'PART A'!B$76:K$76)</f>
        <v>3.3926172339658681E-2</v>
      </c>
      <c r="AW144" s="19">
        <f t="shared" si="55"/>
        <v>3.3903505672992017E-2</v>
      </c>
    </row>
    <row r="145" spans="2:49" x14ac:dyDescent="0.3">
      <c r="B145" s="199">
        <v>42125</v>
      </c>
      <c r="C145" s="202"/>
      <c r="D145" s="201">
        <f>'PART C '!AR146/1200</f>
        <v>-8.6666666666666661E-6</v>
      </c>
      <c r="E145" s="89">
        <v>3570.780029</v>
      </c>
      <c r="F145" s="89">
        <f t="shared" si="37"/>
        <v>-1.2393567276534671E-2</v>
      </c>
      <c r="G145" s="89">
        <f t="shared" si="38"/>
        <v>-1.2384900609868004E-2</v>
      </c>
      <c r="H145" s="89">
        <v>-1.7741817460728417E-2</v>
      </c>
      <c r="I145" s="89">
        <f t="shared" si="39"/>
        <v>-1.773315079406175E-2</v>
      </c>
      <c r="J145" s="89">
        <v>1.5433725639996086E-2</v>
      </c>
      <c r="K145" s="89">
        <f t="shared" si="40"/>
        <v>1.5442392306662753E-2</v>
      </c>
      <c r="L145" s="89">
        <v>-2.5742272850452334E-2</v>
      </c>
      <c r="M145" s="89">
        <f t="shared" si="41"/>
        <v>-2.5733606183785666E-2</v>
      </c>
      <c r="N145" s="89">
        <v>-7.1392299625307062E-2</v>
      </c>
      <c r="O145" s="89">
        <f t="shared" si="42"/>
        <v>-7.1383632958640392E-2</v>
      </c>
      <c r="P145" s="89">
        <v>0</v>
      </c>
      <c r="Q145" s="89">
        <f t="shared" si="43"/>
        <v>8.6666666666666661E-6</v>
      </c>
      <c r="R145" s="89">
        <v>-3.0692779835518668E-2</v>
      </c>
      <c r="S145" s="89">
        <f t="shared" si="44"/>
        <v>-3.0684113168852001E-2</v>
      </c>
      <c r="T145" s="89">
        <v>8.8004668428592007E-3</v>
      </c>
      <c r="U145" s="89">
        <f t="shared" si="45"/>
        <v>8.8091335095258679E-3</v>
      </c>
      <c r="V145" s="89">
        <v>8.9887442783445862E-2</v>
      </c>
      <c r="W145" s="89">
        <f t="shared" si="46"/>
        <v>8.9896109450112532E-2</v>
      </c>
      <c r="X145" s="89">
        <v>2.2068952653611393E-2</v>
      </c>
      <c r="Y145" s="89">
        <f t="shared" si="47"/>
        <v>2.2077619320278061E-2</v>
      </c>
      <c r="Z145" s="89">
        <v>4.7823984947277409E-2</v>
      </c>
      <c r="AA145" s="89">
        <f t="shared" si="48"/>
        <v>4.7832651613944073E-2</v>
      </c>
      <c r="AB145" s="203">
        <f t="shared" si="49"/>
        <v>9.5552365027586697E-3</v>
      </c>
      <c r="AC145" s="204">
        <f t="shared" si="50"/>
        <v>9.5639031694253369E-3</v>
      </c>
      <c r="AN145" s="2">
        <v>42095</v>
      </c>
      <c r="AO145">
        <v>3615.5900879999999</v>
      </c>
      <c r="AP145">
        <f t="shared" si="51"/>
        <v>-2.2121014769420203E-2</v>
      </c>
      <c r="AQ145" s="17">
        <f t="shared" si="52"/>
        <v>-2.2121014769420203E-2</v>
      </c>
      <c r="AR145" s="18">
        <v>4.7000000000000002E-3</v>
      </c>
      <c r="AS145" s="187"/>
      <c r="AT145" s="19">
        <f t="shared" si="53"/>
        <v>3.9166666666666667E-6</v>
      </c>
      <c r="AU145" s="19">
        <f t="shared" si="54"/>
        <v>-2.2124931436086868E-2</v>
      </c>
      <c r="AV145">
        <f>SUMPRODUCT('PART A'!B178:K178,'PART A'!B$76:K$76)</f>
        <v>-1.5323074925741125E-2</v>
      </c>
      <c r="AW145" s="19">
        <f t="shared" si="55"/>
        <v>-1.5326991592407791E-2</v>
      </c>
    </row>
    <row r="146" spans="2:49" x14ac:dyDescent="0.3">
      <c r="B146" s="199">
        <v>42156</v>
      </c>
      <c r="C146" s="202"/>
      <c r="D146" s="201">
        <f>'PART C '!AR147/1200</f>
        <v>-1.1583333333333333E-5</v>
      </c>
      <c r="E146" s="89">
        <v>3424.3000489999999</v>
      </c>
      <c r="F146" s="89">
        <f t="shared" si="37"/>
        <v>-4.1021843633706527E-2</v>
      </c>
      <c r="G146" s="89">
        <f t="shared" si="38"/>
        <v>-4.1010260300373191E-2</v>
      </c>
      <c r="H146" s="89">
        <v>-5.6692328206807224E-2</v>
      </c>
      <c r="I146" s="89">
        <f t="shared" si="39"/>
        <v>-5.6680744873473889E-2</v>
      </c>
      <c r="J146" s="89">
        <v>-4.2682848177384228E-2</v>
      </c>
      <c r="K146" s="89">
        <f t="shared" si="40"/>
        <v>-4.2671264844050892E-2</v>
      </c>
      <c r="L146" s="89">
        <v>-2.0187506304791599E-2</v>
      </c>
      <c r="M146" s="89">
        <f t="shared" si="41"/>
        <v>-2.0175922971458267E-2</v>
      </c>
      <c r="N146" s="89">
        <v>-1.6619090979889395E-2</v>
      </c>
      <c r="O146" s="89">
        <f t="shared" si="42"/>
        <v>-1.6607507646556063E-2</v>
      </c>
      <c r="P146" s="89">
        <v>-6.1290368471171294E-2</v>
      </c>
      <c r="Q146" s="89">
        <f t="shared" si="43"/>
        <v>-6.1278785137837959E-2</v>
      </c>
      <c r="R146" s="89">
        <v>-5.0322652441532854E-2</v>
      </c>
      <c r="S146" s="89">
        <f t="shared" si="44"/>
        <v>-5.0311069108199519E-2</v>
      </c>
      <c r="T146" s="89">
        <v>-5.4774843248562806E-2</v>
      </c>
      <c r="U146" s="89">
        <f t="shared" si="45"/>
        <v>-5.476325991522947E-2</v>
      </c>
      <c r="V146" s="89">
        <v>-9.6906991233878498E-2</v>
      </c>
      <c r="W146" s="89">
        <f t="shared" si="46"/>
        <v>-9.6895407900545169E-2</v>
      </c>
      <c r="X146" s="89">
        <v>-2.823504578887804E-2</v>
      </c>
      <c r="Y146" s="89">
        <f t="shared" si="47"/>
        <v>-2.8223462455544707E-2</v>
      </c>
      <c r="Z146" s="89">
        <v>-3.0835756802806112E-2</v>
      </c>
      <c r="AA146" s="89">
        <f t="shared" si="48"/>
        <v>-3.082417346947278E-2</v>
      </c>
      <c r="AB146" s="203">
        <f t="shared" si="49"/>
        <v>-9.2131714081042995E-3</v>
      </c>
      <c r="AC146" s="204">
        <f t="shared" si="50"/>
        <v>-9.2015880747709656E-3</v>
      </c>
      <c r="AN146" s="2">
        <v>42125</v>
      </c>
      <c r="AO146">
        <v>3570.780029</v>
      </c>
      <c r="AP146">
        <f t="shared" si="51"/>
        <v>-1.2393567276534671E-2</v>
      </c>
      <c r="AQ146" s="17">
        <f t="shared" si="52"/>
        <v>-1.2393567276534671E-2</v>
      </c>
      <c r="AR146" s="18">
        <v>-1.04E-2</v>
      </c>
      <c r="AS146" s="187"/>
      <c r="AT146" s="19">
        <f t="shared" si="53"/>
        <v>-8.6666666666666661E-6</v>
      </c>
      <c r="AU146" s="19">
        <f t="shared" si="54"/>
        <v>-1.2384900609868004E-2</v>
      </c>
      <c r="AV146">
        <f>SUMPRODUCT('PART A'!B179:K179,'PART A'!B$76:K$76)</f>
        <v>3.8445403095183467E-3</v>
      </c>
      <c r="AW146" s="19">
        <f t="shared" si="55"/>
        <v>3.8532069761850135E-3</v>
      </c>
    </row>
    <row r="147" spans="2:49" x14ac:dyDescent="0.3">
      <c r="B147" s="199">
        <v>42186</v>
      </c>
      <c r="C147" s="202"/>
      <c r="D147" s="201">
        <f>'PART C '!AR148/1200</f>
        <v>-1.5583333333333334E-5</v>
      </c>
      <c r="E147" s="89">
        <v>3600.6899410000001</v>
      </c>
      <c r="F147" s="89">
        <f t="shared" si="37"/>
        <v>5.1511225498919518E-2</v>
      </c>
      <c r="G147" s="89">
        <f t="shared" si="38"/>
        <v>5.152680883225285E-2</v>
      </c>
      <c r="H147" s="89">
        <v>7.8472582887515158E-2</v>
      </c>
      <c r="I147" s="89">
        <f t="shared" si="39"/>
        <v>7.848816622084849E-2</v>
      </c>
      <c r="J147" s="89">
        <v>-3.0623449786102417E-3</v>
      </c>
      <c r="K147" s="89">
        <f t="shared" si="40"/>
        <v>-3.0467616452769086E-3</v>
      </c>
      <c r="L147" s="89">
        <v>8.4777927478761173E-2</v>
      </c>
      <c r="M147" s="89">
        <f t="shared" si="41"/>
        <v>8.4793510812094505E-2</v>
      </c>
      <c r="N147" s="89">
        <v>5.0181286858754955E-2</v>
      </c>
      <c r="O147" s="89">
        <f t="shared" si="42"/>
        <v>5.0196870192088287E-2</v>
      </c>
      <c r="P147" s="89">
        <v>0.13187287916422488</v>
      </c>
      <c r="Q147" s="89">
        <f t="shared" si="43"/>
        <v>0.13188846249755823</v>
      </c>
      <c r="R147" s="89">
        <v>6.3803954229807489E-2</v>
      </c>
      <c r="S147" s="89">
        <f t="shared" si="44"/>
        <v>6.3819537563140821E-2</v>
      </c>
      <c r="T147" s="89">
        <v>6.468767684940438E-2</v>
      </c>
      <c r="U147" s="89">
        <f t="shared" si="45"/>
        <v>6.4703260182737712E-2</v>
      </c>
      <c r="V147" s="89">
        <v>8.8280055155514861E-2</v>
      </c>
      <c r="W147" s="89">
        <f t="shared" si="46"/>
        <v>8.8295638488848194E-2</v>
      </c>
      <c r="X147" s="89">
        <v>8.971965549014238E-2</v>
      </c>
      <c r="Y147" s="89">
        <f t="shared" si="47"/>
        <v>8.9735238823475713E-2</v>
      </c>
      <c r="Z147" s="89">
        <v>8.6223180648599712E-2</v>
      </c>
      <c r="AA147" s="89">
        <f t="shared" si="48"/>
        <v>8.6238763981933045E-2</v>
      </c>
      <c r="AB147" s="203">
        <f t="shared" si="49"/>
        <v>1.8477204367925028E-2</v>
      </c>
      <c r="AC147" s="204">
        <f t="shared" si="50"/>
        <v>1.8492787701258361E-2</v>
      </c>
      <c r="AN147" s="2">
        <v>42156</v>
      </c>
      <c r="AO147">
        <v>3424.3000489999999</v>
      </c>
      <c r="AP147">
        <f t="shared" si="51"/>
        <v>-4.1021843633706527E-2</v>
      </c>
      <c r="AQ147" s="17">
        <f t="shared" si="52"/>
        <v>-4.1021843633706527E-2</v>
      </c>
      <c r="AR147" s="18">
        <v>-1.3899999999999999E-2</v>
      </c>
      <c r="AS147" s="187"/>
      <c r="AT147" s="19">
        <f t="shared" si="53"/>
        <v>-1.1583333333333333E-5</v>
      </c>
      <c r="AU147" s="19">
        <f t="shared" si="54"/>
        <v>-4.1010260300373191E-2</v>
      </c>
      <c r="AV147">
        <f>SUMPRODUCT('PART A'!B180:K180,'PART A'!B$76:K$76)</f>
        <v>-4.5854743165570214E-2</v>
      </c>
      <c r="AW147" s="19">
        <f t="shared" si="55"/>
        <v>-4.5843159832236878E-2</v>
      </c>
    </row>
    <row r="148" spans="2:49" x14ac:dyDescent="0.3">
      <c r="B148" s="199">
        <v>42217</v>
      </c>
      <c r="C148" s="202"/>
      <c r="D148" s="201">
        <f>'PART C '!AR149/1200</f>
        <v>-2.3083333333333333E-5</v>
      </c>
      <c r="E148" s="89">
        <v>3269.6298830000001</v>
      </c>
      <c r="F148" s="89">
        <f t="shared" si="37"/>
        <v>-9.1943506223714583E-2</v>
      </c>
      <c r="G148" s="89">
        <f t="shared" si="38"/>
        <v>-9.1920422890381243E-2</v>
      </c>
      <c r="H148" s="89">
        <v>-9.2159486569272767E-2</v>
      </c>
      <c r="I148" s="89">
        <f t="shared" si="39"/>
        <v>-9.2136403235939426E-2</v>
      </c>
      <c r="J148" s="89">
        <v>-0.11954774658203658</v>
      </c>
      <c r="K148" s="89">
        <f t="shared" si="40"/>
        <v>-0.11952466324870324</v>
      </c>
      <c r="L148" s="89">
        <v>-0.10406888197505024</v>
      </c>
      <c r="M148" s="89">
        <f t="shared" si="41"/>
        <v>-0.1040457986417169</v>
      </c>
      <c r="N148" s="89">
        <v>-0.10773967414142352</v>
      </c>
      <c r="O148" s="89">
        <f t="shared" si="42"/>
        <v>-0.10771659080809018</v>
      </c>
      <c r="P148" s="89">
        <v>-0.10077399037347089</v>
      </c>
      <c r="Q148" s="89">
        <f t="shared" si="43"/>
        <v>-0.10075090704013755</v>
      </c>
      <c r="R148" s="89">
        <v>-0.10212350366288941</v>
      </c>
      <c r="S148" s="89">
        <f t="shared" si="44"/>
        <v>-0.10210042032955607</v>
      </c>
      <c r="T148" s="89">
        <v>-0.1036103044555228</v>
      </c>
      <c r="U148" s="89">
        <f t="shared" si="45"/>
        <v>-0.10358722112218946</v>
      </c>
      <c r="V148" s="89">
        <v>-0.12307690977849806</v>
      </c>
      <c r="W148" s="89">
        <f t="shared" si="46"/>
        <v>-0.12305382644516472</v>
      </c>
      <c r="X148" s="89">
        <v>-8.7478506386083218E-2</v>
      </c>
      <c r="Y148" s="89">
        <f t="shared" si="47"/>
        <v>-8.7455423052749878E-2</v>
      </c>
      <c r="Z148" s="89">
        <v>-0.1291739739438594</v>
      </c>
      <c r="AA148" s="89">
        <f t="shared" si="48"/>
        <v>-0.12915089061052606</v>
      </c>
      <c r="AB148" s="203">
        <f t="shared" si="49"/>
        <v>-2.7353814322312195E-2</v>
      </c>
      <c r="AC148" s="204">
        <f t="shared" si="50"/>
        <v>-2.7330730988978862E-2</v>
      </c>
      <c r="AN148" s="2">
        <v>42186</v>
      </c>
      <c r="AO148">
        <v>3600.6899410000001</v>
      </c>
      <c r="AP148">
        <f t="shared" si="51"/>
        <v>5.1511225498919518E-2</v>
      </c>
      <c r="AQ148" s="17">
        <f t="shared" si="52"/>
        <v>5.1511225498919518E-2</v>
      </c>
      <c r="AR148" s="18">
        <v>-1.8700000000000001E-2</v>
      </c>
      <c r="AS148" s="187"/>
      <c r="AT148" s="19">
        <f t="shared" si="53"/>
        <v>-1.5583333333333334E-5</v>
      </c>
      <c r="AU148" s="19">
        <f t="shared" si="54"/>
        <v>5.152680883225285E-2</v>
      </c>
      <c r="AV148">
        <f>SUMPRODUCT('PART A'!B181:K181,'PART A'!B$76:K$76)</f>
        <v>7.3495685378411474E-2</v>
      </c>
      <c r="AW148" s="19">
        <f t="shared" si="55"/>
        <v>7.3511268711744807E-2</v>
      </c>
    </row>
    <row r="149" spans="2:49" x14ac:dyDescent="0.3">
      <c r="B149" s="199">
        <v>42248</v>
      </c>
      <c r="C149" s="202" t="s">
        <v>50</v>
      </c>
      <c r="D149" s="201">
        <f>'PART C '!AR150/1200</f>
        <v>-3.0833333333333335E-5</v>
      </c>
      <c r="E149" s="89">
        <v>3100.669922</v>
      </c>
      <c r="F149" s="89">
        <f t="shared" ref="F149:F180" si="56">(E149-E148)/E148</f>
        <v>-5.1675561774892187E-2</v>
      </c>
      <c r="G149" s="89">
        <f t="shared" ref="G149:G180" si="57">F149-D149</f>
        <v>-5.1644728441558853E-2</v>
      </c>
      <c r="H149" s="89">
        <v>-9.631444463061456E-2</v>
      </c>
      <c r="I149" s="89">
        <f t="shared" ref="I149:I180" si="58">H149-D149</f>
        <v>-9.6283611297281232E-2</v>
      </c>
      <c r="J149" s="89">
        <v>-9.5032197428750007E-2</v>
      </c>
      <c r="K149" s="89">
        <f t="shared" ref="K149:K180" si="59">J149-D149</f>
        <v>-9.5001364095416679E-2</v>
      </c>
      <c r="L149" s="89">
        <v>7.9286561612327514E-2</v>
      </c>
      <c r="M149" s="89">
        <f t="shared" ref="M149:M180" si="60">L149-D149</f>
        <v>7.9317394945660841E-2</v>
      </c>
      <c r="N149" s="89">
        <v>8.9592418694624271E-3</v>
      </c>
      <c r="O149" s="89">
        <f t="shared" ref="O149:O180" si="61">N149-D149</f>
        <v>8.9900752027957612E-3</v>
      </c>
      <c r="P149" s="89">
        <v>-8.9171958200575455E-2</v>
      </c>
      <c r="Q149" s="89">
        <f t="shared" ref="Q149:Q180" si="62">P149-D149</f>
        <v>-8.9141124867242127E-2</v>
      </c>
      <c r="R149" s="89">
        <v>1.8595379081831283E-2</v>
      </c>
      <c r="S149" s="89">
        <f t="shared" ref="S149:S180" si="63">R149-D149</f>
        <v>1.8626212415164618E-2</v>
      </c>
      <c r="T149" s="89">
        <v>1.5389733023319557E-2</v>
      </c>
      <c r="U149" s="89">
        <f t="shared" ref="U149:U180" si="64">T149-D149</f>
        <v>1.5420566356652891E-2</v>
      </c>
      <c r="V149" s="89">
        <v>-7.4162752057584741E-2</v>
      </c>
      <c r="W149" s="89">
        <f t="shared" ref="W149:W180" si="65">V149-D149</f>
        <v>-7.4131918724251414E-2</v>
      </c>
      <c r="X149" s="89">
        <v>2.3496145467062246E-2</v>
      </c>
      <c r="Y149" s="89">
        <f t="shared" ref="Y149:Y180" si="66">X149-D149</f>
        <v>2.352697880039558E-2</v>
      </c>
      <c r="Z149" s="89">
        <v>2.3881518103565952E-2</v>
      </c>
      <c r="AA149" s="89">
        <f t="shared" ref="AA149:AA180" si="67">Z149-D149</f>
        <v>2.3912351436899286E-2</v>
      </c>
      <c r="AB149" s="203">
        <f t="shared" ref="AB149:AB180" si="68">SUMPRODUCT(R149:AA149,Q$115:Z$115)</f>
        <v>4.0102386616046176E-3</v>
      </c>
      <c r="AC149" s="204">
        <f t="shared" si="50"/>
        <v>4.0410719949379508E-3</v>
      </c>
      <c r="AN149" s="2">
        <v>42217</v>
      </c>
      <c r="AO149">
        <v>3269.6298830000001</v>
      </c>
      <c r="AP149">
        <f t="shared" si="51"/>
        <v>-9.1943506223714583E-2</v>
      </c>
      <c r="AQ149" s="17">
        <f t="shared" si="52"/>
        <v>-9.1943506223714583E-2</v>
      </c>
      <c r="AR149" s="18">
        <v>-2.7699999999999999E-2</v>
      </c>
      <c r="AS149" s="188"/>
      <c r="AT149" s="19">
        <f t="shared" si="53"/>
        <v>-2.3083333333333333E-5</v>
      </c>
      <c r="AU149" s="19">
        <f t="shared" si="54"/>
        <v>-9.1920422890381243E-2</v>
      </c>
      <c r="AV149">
        <f>SUMPRODUCT('PART A'!B182:K182,'PART A'!B$76:K$76)</f>
        <v>-0.1069752977868107</v>
      </c>
      <c r="AW149" s="19">
        <f t="shared" si="55"/>
        <v>-0.10695221445347736</v>
      </c>
    </row>
    <row r="150" spans="2:49" x14ac:dyDescent="0.3">
      <c r="B150" s="199">
        <v>42278</v>
      </c>
      <c r="C150" s="202"/>
      <c r="D150" s="201">
        <f>'PART C '!AR151/1200</f>
        <v>-4.466666666666667E-5</v>
      </c>
      <c r="E150" s="89">
        <v>3418.2299800000001</v>
      </c>
      <c r="F150" s="89">
        <f t="shared" si="56"/>
        <v>0.10241659576430077</v>
      </c>
      <c r="G150" s="89">
        <f t="shared" si="57"/>
        <v>0.10246126243096744</v>
      </c>
      <c r="H150" s="89">
        <v>0.1446084951288471</v>
      </c>
      <c r="I150" s="89">
        <f t="shared" si="58"/>
        <v>0.14465316179551377</v>
      </c>
      <c r="J150" s="89">
        <v>0.21773324415000275</v>
      </c>
      <c r="K150" s="89">
        <f t="shared" si="59"/>
        <v>0.21777791081666942</v>
      </c>
      <c r="L150" s="89">
        <v>0.13248155523830024</v>
      </c>
      <c r="M150" s="89">
        <f t="shared" si="60"/>
        <v>0.13252622190496691</v>
      </c>
      <c r="N150" s="89">
        <v>9.2633919522235472E-2</v>
      </c>
      <c r="O150" s="89">
        <f t="shared" si="61"/>
        <v>9.2678586188902137E-2</v>
      </c>
      <c r="P150" s="89">
        <v>0.19750503931545238</v>
      </c>
      <c r="Q150" s="89">
        <f t="shared" si="62"/>
        <v>0.19754970598211904</v>
      </c>
      <c r="R150" s="89">
        <v>0.12389234772645531</v>
      </c>
      <c r="S150" s="89">
        <f t="shared" si="63"/>
        <v>0.12393701439312198</v>
      </c>
      <c r="T150" s="89">
        <v>7.0944912216778913E-2</v>
      </c>
      <c r="U150" s="89">
        <f t="shared" si="64"/>
        <v>7.0989578883445578E-2</v>
      </c>
      <c r="V150" s="89">
        <v>0.15590006100592696</v>
      </c>
      <c r="W150" s="89">
        <f t="shared" si="65"/>
        <v>0.15594472767259362</v>
      </c>
      <c r="X150" s="89">
        <v>9.8255375144515683E-2</v>
      </c>
      <c r="Y150" s="89">
        <f t="shared" si="66"/>
        <v>9.8300041811182348E-2</v>
      </c>
      <c r="Z150" s="89">
        <v>0.11432339383676927</v>
      </c>
      <c r="AA150" s="89">
        <f t="shared" si="67"/>
        <v>0.11436806050343594</v>
      </c>
      <c r="AB150" s="203">
        <f t="shared" si="68"/>
        <v>2.2136083777927331E-2</v>
      </c>
      <c r="AC150" s="204">
        <f t="shared" si="50"/>
        <v>2.2180750444593996E-2</v>
      </c>
      <c r="AN150" s="2">
        <v>42248</v>
      </c>
      <c r="AO150">
        <v>3100.669922</v>
      </c>
      <c r="AP150">
        <f t="shared" ref="AP150:AP181" si="69">(AO150-AO149)/AO149</f>
        <v>-5.1675561774892187E-2</v>
      </c>
      <c r="AQ150" s="17">
        <f t="shared" ref="AQ150:AQ181" si="70">(AO150-AO149)/AO149</f>
        <v>-5.1675561774892187E-2</v>
      </c>
      <c r="AR150" s="18">
        <v>-3.6999999999999998E-2</v>
      </c>
      <c r="AS150" s="187" t="s">
        <v>50</v>
      </c>
      <c r="AT150" s="19">
        <f t="shared" ref="AT150:AT181" si="71">AR150/1200</f>
        <v>-3.0833333333333335E-5</v>
      </c>
      <c r="AU150" s="19">
        <f t="shared" ref="AU150:AU181" si="72">AP150-AT150</f>
        <v>-5.1644728441558853E-2</v>
      </c>
      <c r="AV150">
        <f>SUMPRODUCT('PART A'!B183:K183,'PART A'!B$76:K$76)</f>
        <v>-1.8507277315995579E-2</v>
      </c>
      <c r="AW150" s="19">
        <f t="shared" ref="AW150:AW181" si="73">AV150-AT150</f>
        <v>-1.8476443982662245E-2</v>
      </c>
    </row>
    <row r="151" spans="2:49" x14ac:dyDescent="0.3">
      <c r="B151" s="199">
        <v>42309</v>
      </c>
      <c r="C151" s="202"/>
      <c r="D151" s="201">
        <f>'PART C '!AR152/1200</f>
        <v>-7.2999999999999999E-5</v>
      </c>
      <c r="E151" s="89">
        <v>3506.4499510000001</v>
      </c>
      <c r="F151" s="89">
        <f t="shared" si="56"/>
        <v>2.5808670427728209E-2</v>
      </c>
      <c r="G151" s="89">
        <f t="shared" si="57"/>
        <v>2.5881670427728209E-2</v>
      </c>
      <c r="H151" s="89">
        <v>7.2568134154500835E-2</v>
      </c>
      <c r="I151" s="89">
        <f t="shared" si="58"/>
        <v>7.2641134154500839E-2</v>
      </c>
      <c r="J151" s="89">
        <v>7.293907940323402E-2</v>
      </c>
      <c r="K151" s="89">
        <f t="shared" si="59"/>
        <v>7.3012079403234023E-2</v>
      </c>
      <c r="L151" s="89">
        <v>0.12311468004638948</v>
      </c>
      <c r="M151" s="89">
        <f t="shared" si="60"/>
        <v>0.12318768004638948</v>
      </c>
      <c r="N151" s="89">
        <v>2.1980027681560332E-2</v>
      </c>
      <c r="O151" s="89">
        <f t="shared" si="61"/>
        <v>2.2053027681560332E-2</v>
      </c>
      <c r="P151" s="89">
        <v>8.0176961098139182E-2</v>
      </c>
      <c r="Q151" s="89">
        <f t="shared" si="62"/>
        <v>8.0249961098139186E-2</v>
      </c>
      <c r="R151" s="89">
        <v>4.6049505893930989E-2</v>
      </c>
      <c r="S151" s="89">
        <f t="shared" si="63"/>
        <v>4.6122505893930986E-2</v>
      </c>
      <c r="T151" s="89">
        <v>9.3344654672244988E-3</v>
      </c>
      <c r="U151" s="89">
        <f t="shared" si="64"/>
        <v>9.4074654672244989E-3</v>
      </c>
      <c r="V151" s="89">
        <v>7.4515332565889651E-3</v>
      </c>
      <c r="W151" s="89">
        <f t="shared" si="65"/>
        <v>7.5245332565889653E-3</v>
      </c>
      <c r="X151" s="89">
        <v>3.3026737758533035E-2</v>
      </c>
      <c r="Y151" s="89">
        <f t="shared" si="66"/>
        <v>3.3099737758533032E-2</v>
      </c>
      <c r="Z151" s="89">
        <v>-6.3973818586943954E-2</v>
      </c>
      <c r="AA151" s="89">
        <f t="shared" si="67"/>
        <v>-6.390081858694395E-2</v>
      </c>
      <c r="AB151" s="203">
        <f t="shared" si="68"/>
        <v>-9.0213919482111868E-3</v>
      </c>
      <c r="AC151" s="204">
        <f t="shared" si="50"/>
        <v>-8.9483919482111866E-3</v>
      </c>
      <c r="AN151" s="2">
        <v>42278</v>
      </c>
      <c r="AO151">
        <v>3418.2299800000001</v>
      </c>
      <c r="AP151">
        <f t="shared" si="69"/>
        <v>0.10241659576430077</v>
      </c>
      <c r="AQ151" s="17">
        <f t="shared" si="70"/>
        <v>0.10241659576430077</v>
      </c>
      <c r="AR151" s="18">
        <v>-5.3600000000000002E-2</v>
      </c>
      <c r="AS151" s="187"/>
      <c r="AT151" s="19">
        <f t="shared" si="71"/>
        <v>-4.466666666666667E-5</v>
      </c>
      <c r="AU151" s="19">
        <f t="shared" si="72"/>
        <v>0.10246126243096744</v>
      </c>
      <c r="AV151">
        <f>SUMPRODUCT('PART A'!B184:K184,'PART A'!B$76:K$76)</f>
        <v>0.13482783432852841</v>
      </c>
      <c r="AW151" s="19">
        <f t="shared" si="73"/>
        <v>0.13487250099519507</v>
      </c>
    </row>
    <row r="152" spans="2:49" x14ac:dyDescent="0.3">
      <c r="B152" s="199">
        <v>42339</v>
      </c>
      <c r="C152" s="202"/>
      <c r="D152" s="201">
        <f>'PART C '!AR153/1200</f>
        <v>-1.0525E-4</v>
      </c>
      <c r="E152" s="89">
        <v>3267.5200199999999</v>
      </c>
      <c r="F152" s="89">
        <f t="shared" si="56"/>
        <v>-6.8140123012980697E-2</v>
      </c>
      <c r="G152" s="89">
        <f t="shared" si="57"/>
        <v>-6.8034873012980696E-2</v>
      </c>
      <c r="H152" s="89">
        <v>-8.416550815279511E-2</v>
      </c>
      <c r="I152" s="89">
        <f t="shared" si="58"/>
        <v>-8.4060258152795109E-2</v>
      </c>
      <c r="J152" s="89">
        <v>-8.4385469452821105E-2</v>
      </c>
      <c r="K152" s="89">
        <f t="shared" si="59"/>
        <v>-8.4280219452821103E-2</v>
      </c>
      <c r="L152" s="89">
        <v>-1.8342549917341536E-2</v>
      </c>
      <c r="M152" s="89">
        <f t="shared" si="60"/>
        <v>-1.8237299917341535E-2</v>
      </c>
      <c r="N152" s="89">
        <v>-6.1811057661282642E-2</v>
      </c>
      <c r="O152" s="89">
        <f t="shared" si="61"/>
        <v>-6.1705807661282641E-2</v>
      </c>
      <c r="P152" s="89">
        <v>-9.4097081016209116E-2</v>
      </c>
      <c r="Q152" s="89">
        <f t="shared" si="62"/>
        <v>-9.3991831016209115E-2</v>
      </c>
      <c r="R152" s="89">
        <v>-6.1058405798920412E-2</v>
      </c>
      <c r="S152" s="89">
        <f t="shared" si="63"/>
        <v>-6.0953155798920411E-2</v>
      </c>
      <c r="T152" s="89">
        <v>-7.3388972998000832E-2</v>
      </c>
      <c r="U152" s="89">
        <f t="shared" si="64"/>
        <v>-7.328372299800083E-2</v>
      </c>
      <c r="V152" s="89">
        <v>-4.4378694437947959E-2</v>
      </c>
      <c r="W152" s="89">
        <f t="shared" si="65"/>
        <v>-4.4273444437947958E-2</v>
      </c>
      <c r="X152" s="89">
        <v>-6.8798012140190754E-2</v>
      </c>
      <c r="Y152" s="89">
        <f t="shared" si="66"/>
        <v>-6.8692762140190752E-2</v>
      </c>
      <c r="Z152" s="89">
        <v>-8.7244267016167526E-2</v>
      </c>
      <c r="AA152" s="89">
        <f t="shared" si="67"/>
        <v>-8.7139017016167525E-2</v>
      </c>
      <c r="AB152" s="203">
        <f t="shared" si="68"/>
        <v>-1.8789193956836273E-2</v>
      </c>
      <c r="AC152" s="204">
        <f t="shared" si="50"/>
        <v>-1.8683943956836271E-2</v>
      </c>
      <c r="AN152" s="2">
        <v>42309</v>
      </c>
      <c r="AO152">
        <v>3506.4499510000001</v>
      </c>
      <c r="AP152">
        <f t="shared" si="69"/>
        <v>2.5808670427728209E-2</v>
      </c>
      <c r="AQ152" s="17">
        <f t="shared" si="70"/>
        <v>2.5808670427728209E-2</v>
      </c>
      <c r="AR152" s="18">
        <v>-8.7599999999999997E-2</v>
      </c>
      <c r="AS152" s="187"/>
      <c r="AT152" s="19">
        <f t="shared" si="71"/>
        <v>-7.2999999999999999E-5</v>
      </c>
      <c r="AU152" s="19">
        <f t="shared" si="72"/>
        <v>2.5881670427728209E-2</v>
      </c>
      <c r="AV152">
        <f>SUMPRODUCT('PART A'!B185:K185,'PART A'!B$76:K$76)</f>
        <v>4.0266730617315741E-2</v>
      </c>
      <c r="AW152" s="19">
        <f t="shared" si="73"/>
        <v>4.0339730617315737E-2</v>
      </c>
    </row>
    <row r="153" spans="2:49" x14ac:dyDescent="0.3">
      <c r="B153" s="199">
        <v>42370</v>
      </c>
      <c r="C153" s="202"/>
      <c r="D153" s="201">
        <f>'PART C '!AR154/1200</f>
        <v>-1.2175E-4</v>
      </c>
      <c r="E153" s="89">
        <v>3045.0900879999999</v>
      </c>
      <c r="F153" s="89">
        <f t="shared" si="56"/>
        <v>-6.807301275540463E-2</v>
      </c>
      <c r="G153" s="89">
        <f t="shared" si="57"/>
        <v>-6.7951262755404626E-2</v>
      </c>
      <c r="H153" s="89">
        <v>-1.8914089076674769E-2</v>
      </c>
      <c r="I153" s="89">
        <f t="shared" si="58"/>
        <v>-1.8792339076674769E-2</v>
      </c>
      <c r="J153" s="89">
        <v>-0.17298276364489851</v>
      </c>
      <c r="K153" s="89">
        <f t="shared" si="59"/>
        <v>-0.1728610136448985</v>
      </c>
      <c r="L153" s="89">
        <v>5.6389645737454877E-2</v>
      </c>
      <c r="M153" s="89">
        <f t="shared" si="60"/>
        <v>5.6511395737454874E-2</v>
      </c>
      <c r="N153" s="89">
        <v>-0.13966469394242481</v>
      </c>
      <c r="O153" s="89">
        <f t="shared" si="61"/>
        <v>-0.13954294394242481</v>
      </c>
      <c r="P153" s="89">
        <v>-6.7419411399648313E-2</v>
      </c>
      <c r="Q153" s="89">
        <f t="shared" si="62"/>
        <v>-6.7297661399648309E-2</v>
      </c>
      <c r="R153" s="89">
        <v>1.8786201048905219E-2</v>
      </c>
      <c r="S153" s="89">
        <f t="shared" si="63"/>
        <v>1.8907951048905219E-2</v>
      </c>
      <c r="T153" s="89">
        <v>1.4488059396239854E-2</v>
      </c>
      <c r="U153" s="89">
        <f t="shared" si="64"/>
        <v>1.4609809396239855E-2</v>
      </c>
      <c r="V153" s="89">
        <v>-0.25696065296100662</v>
      </c>
      <c r="W153" s="89">
        <f t="shared" si="65"/>
        <v>-0.25683890296100664</v>
      </c>
      <c r="X153" s="89">
        <v>-6.0843835841132028E-3</v>
      </c>
      <c r="Y153" s="89">
        <f t="shared" si="66"/>
        <v>-5.9626335841132024E-3</v>
      </c>
      <c r="Z153" s="89">
        <v>3.154654567067805E-2</v>
      </c>
      <c r="AA153" s="89">
        <f t="shared" si="67"/>
        <v>3.1668295670678047E-2</v>
      </c>
      <c r="AB153" s="203">
        <f t="shared" si="68"/>
        <v>3.0596578876817765E-3</v>
      </c>
      <c r="AC153" s="204">
        <f t="shared" si="50"/>
        <v>3.1814078876817764E-3</v>
      </c>
      <c r="AN153" s="2">
        <v>42339</v>
      </c>
      <c r="AO153">
        <v>3267.5200199999999</v>
      </c>
      <c r="AP153">
        <f t="shared" si="69"/>
        <v>-6.8140123012980697E-2</v>
      </c>
      <c r="AQ153" s="17">
        <f t="shared" si="70"/>
        <v>-6.8140123012980697E-2</v>
      </c>
      <c r="AR153" s="18">
        <v>-0.1263</v>
      </c>
      <c r="AS153" s="187"/>
      <c r="AT153" s="19">
        <f t="shared" si="71"/>
        <v>-1.0525E-4</v>
      </c>
      <c r="AU153" s="19">
        <f t="shared" si="72"/>
        <v>-6.8034873012980696E-2</v>
      </c>
      <c r="AV153">
        <f>SUMPRODUCT('PART A'!B186:K186,'PART A'!B$76:K$76)</f>
        <v>-6.7767001859167703E-2</v>
      </c>
      <c r="AW153" s="19">
        <f t="shared" si="73"/>
        <v>-6.7661751859167701E-2</v>
      </c>
    </row>
    <row r="154" spans="2:49" x14ac:dyDescent="0.3">
      <c r="B154" s="199">
        <v>42401</v>
      </c>
      <c r="C154" s="202"/>
      <c r="D154" s="201">
        <f>'PART C '!AR155/1200</f>
        <v>-1.5300000000000001E-4</v>
      </c>
      <c r="E154" s="89">
        <v>2945.75</v>
      </c>
      <c r="F154" s="89">
        <f t="shared" si="56"/>
        <v>-3.2623037456749271E-2</v>
      </c>
      <c r="G154" s="89">
        <f t="shared" si="57"/>
        <v>-3.2470037456749271E-2</v>
      </c>
      <c r="H154" s="89">
        <v>8.0981739807285298E-3</v>
      </c>
      <c r="I154" s="89">
        <f t="shared" si="58"/>
        <v>8.2511739807285302E-3</v>
      </c>
      <c r="J154" s="89">
        <v>-1.6521454091522045E-2</v>
      </c>
      <c r="K154" s="89">
        <f t="shared" si="59"/>
        <v>-1.6368454091522044E-2</v>
      </c>
      <c r="L154" s="89">
        <v>3.6639240241975159E-2</v>
      </c>
      <c r="M154" s="89">
        <f t="shared" si="60"/>
        <v>3.6792240241975159E-2</v>
      </c>
      <c r="N154" s="89">
        <v>-1.7689496016144422E-2</v>
      </c>
      <c r="O154" s="89">
        <f t="shared" si="61"/>
        <v>-1.7536496016144421E-2</v>
      </c>
      <c r="P154" s="89">
        <v>3.389827996145782E-2</v>
      </c>
      <c r="Q154" s="89">
        <f t="shared" si="62"/>
        <v>3.405127996145782E-2</v>
      </c>
      <c r="R154" s="89">
        <v>1.2293164790695692E-2</v>
      </c>
      <c r="S154" s="89">
        <f t="shared" si="63"/>
        <v>1.2446164790695692E-2</v>
      </c>
      <c r="T154" s="89">
        <v>-9.838070859069464E-3</v>
      </c>
      <c r="U154" s="89">
        <f t="shared" si="64"/>
        <v>-9.6850708590694636E-3</v>
      </c>
      <c r="V154" s="89">
        <v>-8.2122060833673474E-3</v>
      </c>
      <c r="W154" s="89">
        <f t="shared" si="65"/>
        <v>-8.0592060833673471E-3</v>
      </c>
      <c r="X154" s="89">
        <v>-4.1101849837521152E-2</v>
      </c>
      <c r="Y154" s="89">
        <f t="shared" si="66"/>
        <v>-4.0948849837521152E-2</v>
      </c>
      <c r="Z154" s="89">
        <v>3.7786625289971759E-2</v>
      </c>
      <c r="AA154" s="89">
        <f t="shared" si="67"/>
        <v>3.793962528997176E-2</v>
      </c>
      <c r="AB154" s="203">
        <f t="shared" si="68"/>
        <v>3.5621647326246671E-3</v>
      </c>
      <c r="AC154" s="204">
        <f t="shared" si="50"/>
        <v>3.7151647326246671E-3</v>
      </c>
      <c r="AN154" s="2">
        <v>42370</v>
      </c>
      <c r="AO154">
        <v>3045.0900879999999</v>
      </c>
      <c r="AP154">
        <f t="shared" si="69"/>
        <v>-6.807301275540463E-2</v>
      </c>
      <c r="AQ154" s="17">
        <f t="shared" si="70"/>
        <v>-6.807301275540463E-2</v>
      </c>
      <c r="AR154" s="18">
        <v>-0.14610000000000001</v>
      </c>
      <c r="AS154" s="187"/>
      <c r="AT154" s="19">
        <f t="shared" si="71"/>
        <v>-1.2175E-4</v>
      </c>
      <c r="AU154" s="19">
        <f t="shared" si="72"/>
        <v>-6.7951262755404626E-2</v>
      </c>
      <c r="AV154">
        <f>SUMPRODUCT('PART A'!B187:K187,'PART A'!B$76:K$76)</f>
        <v>-5.4081554275548817E-2</v>
      </c>
      <c r="AW154" s="19">
        <f t="shared" si="73"/>
        <v>-5.395980427554882E-2</v>
      </c>
    </row>
    <row r="155" spans="2:49" x14ac:dyDescent="0.3">
      <c r="B155" s="199">
        <v>42430</v>
      </c>
      <c r="C155" s="202"/>
      <c r="D155" s="201">
        <f>'PART C '!AR156/1200</f>
        <v>-1.9041666666666667E-4</v>
      </c>
      <c r="E155" s="89">
        <v>3004.929932</v>
      </c>
      <c r="F155" s="89">
        <f t="shared" si="56"/>
        <v>2.0089937027921584E-2</v>
      </c>
      <c r="G155" s="89">
        <f t="shared" si="57"/>
        <v>2.0280353694588249E-2</v>
      </c>
      <c r="H155" s="89">
        <v>8.9983656371737025E-2</v>
      </c>
      <c r="I155" s="89">
        <f t="shared" si="58"/>
        <v>9.017407303840369E-2</v>
      </c>
      <c r="J155" s="89">
        <v>6.7670555459397652E-2</v>
      </c>
      <c r="K155" s="89">
        <f t="shared" si="59"/>
        <v>6.7860972126064317E-2</v>
      </c>
      <c r="L155" s="89">
        <v>4.6110165615071058E-2</v>
      </c>
      <c r="M155" s="89">
        <f t="shared" si="60"/>
        <v>4.6300582281737723E-2</v>
      </c>
      <c r="N155" s="89">
        <v>0.11328944151679368</v>
      </c>
      <c r="O155" s="89">
        <f t="shared" si="61"/>
        <v>0.11347985818346035</v>
      </c>
      <c r="P155" s="89">
        <v>-2.3920978557052969E-2</v>
      </c>
      <c r="Q155" s="89">
        <f t="shared" si="62"/>
        <v>-2.3730561890386304E-2</v>
      </c>
      <c r="R155" s="89">
        <v>-2.6778823423963719E-2</v>
      </c>
      <c r="S155" s="89">
        <f t="shared" si="63"/>
        <v>-2.6588406757297053E-2</v>
      </c>
      <c r="T155" s="89">
        <v>9.2946897688450918E-3</v>
      </c>
      <c r="U155" s="89">
        <f t="shared" si="64"/>
        <v>9.4851064355117587E-3</v>
      </c>
      <c r="V155" s="89">
        <v>0.11899165851801721</v>
      </c>
      <c r="W155" s="89">
        <f t="shared" si="65"/>
        <v>0.11918207518468388</v>
      </c>
      <c r="X155" s="89">
        <v>-1.0031844631138783E-2</v>
      </c>
      <c r="Y155" s="89">
        <f t="shared" si="66"/>
        <v>-9.8414279644721166E-3</v>
      </c>
      <c r="Z155" s="89">
        <v>-2.1456361136775237E-2</v>
      </c>
      <c r="AA155" s="89">
        <f t="shared" si="67"/>
        <v>-2.1265944470108572E-2</v>
      </c>
      <c r="AB155" s="203">
        <f t="shared" si="68"/>
        <v>-6.0156430091925389E-4</v>
      </c>
      <c r="AC155" s="204">
        <f t="shared" si="50"/>
        <v>-4.1114763425258724E-4</v>
      </c>
      <c r="AN155" s="2">
        <v>42401</v>
      </c>
      <c r="AO155">
        <v>2945.75</v>
      </c>
      <c r="AP155">
        <f t="shared" si="69"/>
        <v>-3.2623037456749271E-2</v>
      </c>
      <c r="AQ155" s="17">
        <f t="shared" si="70"/>
        <v>-3.2623037456749271E-2</v>
      </c>
      <c r="AR155" s="18">
        <v>-0.18360000000000001</v>
      </c>
      <c r="AS155" s="187"/>
      <c r="AT155" s="19">
        <f t="shared" si="71"/>
        <v>-1.5300000000000001E-4</v>
      </c>
      <c r="AU155" s="19">
        <f t="shared" si="72"/>
        <v>-3.2470037456749271E-2</v>
      </c>
      <c r="AV155">
        <f>SUMPRODUCT('PART A'!B188:K188,'PART A'!B$76:K$76)</f>
        <v>3.5352407377204531E-3</v>
      </c>
      <c r="AW155" s="19">
        <f t="shared" si="73"/>
        <v>3.688240737720453E-3</v>
      </c>
    </row>
    <row r="156" spans="2:49" x14ac:dyDescent="0.3">
      <c r="B156" s="199">
        <v>42461</v>
      </c>
      <c r="C156" s="202"/>
      <c r="D156" s="201">
        <f>'PART C '!AR157/1200</f>
        <v>-2.0766666666666668E-4</v>
      </c>
      <c r="E156" s="89">
        <v>3028.209961</v>
      </c>
      <c r="F156" s="89">
        <f t="shared" si="56"/>
        <v>7.7472784813007126E-3</v>
      </c>
      <c r="G156" s="89">
        <f t="shared" si="57"/>
        <v>7.9549451479673794E-3</v>
      </c>
      <c r="H156" s="89">
        <v>-2.1792829041020839E-2</v>
      </c>
      <c r="I156" s="89">
        <f t="shared" si="58"/>
        <v>-2.1585162374354174E-2</v>
      </c>
      <c r="J156" s="89">
        <v>-9.9153944955991058E-2</v>
      </c>
      <c r="K156" s="89">
        <f t="shared" si="59"/>
        <v>-9.8946278289324396E-2</v>
      </c>
      <c r="L156" s="89">
        <v>9.3203880173595044E-2</v>
      </c>
      <c r="M156" s="89">
        <f t="shared" si="60"/>
        <v>9.3411546840261706E-2</v>
      </c>
      <c r="N156" s="89">
        <v>4.9958946538543811E-2</v>
      </c>
      <c r="O156" s="89">
        <f t="shared" si="61"/>
        <v>5.0166613205210479E-2</v>
      </c>
      <c r="P156" s="89">
        <v>-6.4096000047001916E-2</v>
      </c>
      <c r="Q156" s="89">
        <f t="shared" si="62"/>
        <v>-6.3888333380335255E-2</v>
      </c>
      <c r="R156" s="89">
        <v>-2.1436600623072791E-2</v>
      </c>
      <c r="S156" s="89">
        <f t="shared" si="63"/>
        <v>-2.1228933956406126E-2</v>
      </c>
      <c r="T156" s="89">
        <v>6.3511429300222438E-3</v>
      </c>
      <c r="U156" s="89">
        <f t="shared" si="64"/>
        <v>6.5588095966889106E-3</v>
      </c>
      <c r="V156" s="89">
        <v>-1.2676021368873002E-2</v>
      </c>
      <c r="W156" s="89">
        <f t="shared" si="65"/>
        <v>-1.2468354702206336E-2</v>
      </c>
      <c r="X156" s="89">
        <v>4.1455524996321547E-2</v>
      </c>
      <c r="Y156" s="89">
        <f t="shared" si="66"/>
        <v>4.1663191662988215E-2</v>
      </c>
      <c r="Z156" s="89">
        <v>-3.5880444955867515E-2</v>
      </c>
      <c r="AA156" s="89">
        <f t="shared" si="67"/>
        <v>-3.5672778289200846E-2</v>
      </c>
      <c r="AB156" s="203">
        <f t="shared" si="68"/>
        <v>-3.4632676502088077E-3</v>
      </c>
      <c r="AC156" s="204">
        <f t="shared" si="50"/>
        <v>-3.2556009835421409E-3</v>
      </c>
      <c r="AN156" s="2">
        <v>42430</v>
      </c>
      <c r="AO156">
        <v>3004.929932</v>
      </c>
      <c r="AP156">
        <f t="shared" si="69"/>
        <v>2.0089937027921584E-2</v>
      </c>
      <c r="AQ156" s="17">
        <f t="shared" si="70"/>
        <v>2.0089937027921584E-2</v>
      </c>
      <c r="AR156" s="18">
        <v>-0.22850000000000001</v>
      </c>
      <c r="AS156" s="187"/>
      <c r="AT156" s="19">
        <f t="shared" si="71"/>
        <v>-1.9041666666666667E-4</v>
      </c>
      <c r="AU156" s="19">
        <f t="shared" si="72"/>
        <v>2.0280353694588249E-2</v>
      </c>
      <c r="AV156">
        <f>SUMPRODUCT('PART A'!B189:K189,'PART A'!B$76:K$76)</f>
        <v>3.6315215950093099E-2</v>
      </c>
      <c r="AW156" s="19">
        <f t="shared" si="73"/>
        <v>3.6505632616759764E-2</v>
      </c>
    </row>
    <row r="157" spans="2:49" x14ac:dyDescent="0.3">
      <c r="B157" s="199">
        <v>42491</v>
      </c>
      <c r="C157" s="202"/>
      <c r="D157" s="201">
        <f>'PART C '!AR158/1200</f>
        <v>-2.1433333333333333E-4</v>
      </c>
      <c r="E157" s="89">
        <v>3063.4799800000001</v>
      </c>
      <c r="F157" s="89">
        <f t="shared" si="56"/>
        <v>1.1647151107168572E-2</v>
      </c>
      <c r="G157" s="89">
        <f t="shared" si="57"/>
        <v>1.1861484440501906E-2</v>
      </c>
      <c r="H157" s="89">
        <v>6.2225565209570941E-2</v>
      </c>
      <c r="I157" s="89">
        <f t="shared" si="58"/>
        <v>6.2439898542904271E-2</v>
      </c>
      <c r="J157" s="89">
        <v>6.7018891885195747E-2</v>
      </c>
      <c r="K157" s="89">
        <f t="shared" si="59"/>
        <v>6.7233225218529077E-2</v>
      </c>
      <c r="L157" s="89">
        <v>2.2646440835337144E-2</v>
      </c>
      <c r="M157" s="89">
        <f t="shared" si="60"/>
        <v>2.2860774168670477E-2</v>
      </c>
      <c r="N157" s="89">
        <v>2.2426086300522747E-2</v>
      </c>
      <c r="O157" s="89">
        <f t="shared" si="61"/>
        <v>2.2640419633856081E-2</v>
      </c>
      <c r="P157" s="89">
        <v>2.5819482717851051E-2</v>
      </c>
      <c r="Q157" s="89">
        <f t="shared" si="62"/>
        <v>2.6033816051184384E-2</v>
      </c>
      <c r="R157" s="89">
        <v>3.1224475584749375E-2</v>
      </c>
      <c r="S157" s="89">
        <f t="shared" si="63"/>
        <v>3.1438808918082706E-2</v>
      </c>
      <c r="T157" s="89">
        <v>8.6255398503620836E-2</v>
      </c>
      <c r="U157" s="89">
        <f t="shared" si="64"/>
        <v>8.6469731836954167E-2</v>
      </c>
      <c r="V157" s="89">
        <v>-8.4878886130306697E-2</v>
      </c>
      <c r="W157" s="89">
        <f t="shared" si="65"/>
        <v>-8.4664552796973366E-2</v>
      </c>
      <c r="X157" s="89">
        <v>3.8036167443273088E-2</v>
      </c>
      <c r="Y157" s="89">
        <f t="shared" si="66"/>
        <v>3.8250500776606418E-2</v>
      </c>
      <c r="Z157" s="89">
        <v>7.3194603806487658E-3</v>
      </c>
      <c r="AA157" s="89">
        <f t="shared" si="67"/>
        <v>7.5337937139820996E-3</v>
      </c>
      <c r="AB157" s="203">
        <f t="shared" si="68"/>
        <v>7.8351873067616876E-3</v>
      </c>
      <c r="AC157" s="204">
        <f t="shared" si="50"/>
        <v>8.0495206400950214E-3</v>
      </c>
      <c r="AN157" s="2">
        <v>42461</v>
      </c>
      <c r="AO157">
        <v>3028.209961</v>
      </c>
      <c r="AP157">
        <f t="shared" si="69"/>
        <v>7.7472784813007126E-3</v>
      </c>
      <c r="AQ157" s="17">
        <f t="shared" si="70"/>
        <v>7.7472784813007126E-3</v>
      </c>
      <c r="AR157" s="18">
        <v>-0.2492</v>
      </c>
      <c r="AS157" s="187"/>
      <c r="AT157" s="19">
        <f t="shared" si="71"/>
        <v>-2.0766666666666668E-4</v>
      </c>
      <c r="AU157" s="19">
        <f t="shared" si="72"/>
        <v>7.9549451479673794E-3</v>
      </c>
      <c r="AV157">
        <f>SUMPRODUCT('PART A'!B190:K190,'PART A'!B$76:K$76)</f>
        <v>-6.4066346353344487E-3</v>
      </c>
      <c r="AW157" s="19">
        <f t="shared" si="73"/>
        <v>-6.1989679686677819E-3</v>
      </c>
    </row>
    <row r="158" spans="2:49" x14ac:dyDescent="0.3">
      <c r="B158" s="199">
        <v>42522</v>
      </c>
      <c r="C158" s="202"/>
      <c r="D158" s="201">
        <f>'PART C '!AR159/1200</f>
        <v>-2.2325000000000003E-4</v>
      </c>
      <c r="E158" s="89">
        <v>2864.73999</v>
      </c>
      <c r="F158" s="89">
        <f t="shared" si="56"/>
        <v>-6.4873931377870481E-2</v>
      </c>
      <c r="G158" s="89">
        <f t="shared" si="57"/>
        <v>-6.4650681377870486E-2</v>
      </c>
      <c r="H158" s="89">
        <v>-5.1451526208749862E-2</v>
      </c>
      <c r="I158" s="89">
        <f t="shared" si="58"/>
        <v>-5.1228276208749861E-2</v>
      </c>
      <c r="J158" s="89">
        <v>-0.12819670683536746</v>
      </c>
      <c r="K158" s="89">
        <f t="shared" si="59"/>
        <v>-0.12797345683536746</v>
      </c>
      <c r="L158" s="89">
        <v>0.13146580264490365</v>
      </c>
      <c r="M158" s="89">
        <f t="shared" si="60"/>
        <v>0.13168905264490366</v>
      </c>
      <c r="N158" s="89">
        <v>-8.4746880851368708E-3</v>
      </c>
      <c r="O158" s="89">
        <f t="shared" si="61"/>
        <v>-8.2514380851368713E-3</v>
      </c>
      <c r="P158" s="89">
        <v>-5.4061663844703095E-2</v>
      </c>
      <c r="Q158" s="89">
        <f t="shared" si="62"/>
        <v>-5.3838413844703094E-2</v>
      </c>
      <c r="R158" s="89">
        <v>3.2542851095989075E-2</v>
      </c>
      <c r="S158" s="89">
        <f t="shared" si="63"/>
        <v>3.2766101095989077E-2</v>
      </c>
      <c r="T158" s="89">
        <v>1.8353989704774466E-2</v>
      </c>
      <c r="U158" s="89">
        <f t="shared" si="64"/>
        <v>1.8577239704774467E-2</v>
      </c>
      <c r="V158" s="89">
        <v>-0.14341380907915163</v>
      </c>
      <c r="W158" s="89">
        <f t="shared" si="65"/>
        <v>-0.14319055907915162</v>
      </c>
      <c r="X158" s="89">
        <v>2.2816096929637632E-2</v>
      </c>
      <c r="Y158" s="89">
        <f t="shared" si="66"/>
        <v>2.3039346929637633E-2</v>
      </c>
      <c r="Z158" s="89">
        <v>-5.5883474233655188E-2</v>
      </c>
      <c r="AA158" s="89">
        <f t="shared" si="67"/>
        <v>-5.5660224233655187E-2</v>
      </c>
      <c r="AB158" s="203">
        <f t="shared" si="68"/>
        <v>-8.0862926368050602E-3</v>
      </c>
      <c r="AC158" s="204">
        <f t="shared" si="50"/>
        <v>-7.8630426368050607E-3</v>
      </c>
      <c r="AN158" s="2">
        <v>42491</v>
      </c>
      <c r="AO158">
        <v>3063.4799800000001</v>
      </c>
      <c r="AP158">
        <f t="shared" si="69"/>
        <v>1.1647151107168572E-2</v>
      </c>
      <c r="AQ158" s="17">
        <f t="shared" si="70"/>
        <v>1.1647151107168572E-2</v>
      </c>
      <c r="AR158" s="18">
        <v>-0.25719999999999998</v>
      </c>
      <c r="AS158" s="187"/>
      <c r="AT158" s="19">
        <f t="shared" si="71"/>
        <v>-2.1433333333333333E-4</v>
      </c>
      <c r="AU158" s="19">
        <f t="shared" si="72"/>
        <v>1.1861484440501906E-2</v>
      </c>
      <c r="AV158">
        <f>SUMPRODUCT('PART A'!B191:K191,'PART A'!B$76:K$76)</f>
        <v>2.7809308273046292E-2</v>
      </c>
      <c r="AW158" s="19">
        <f t="shared" si="73"/>
        <v>2.8023641606379626E-2</v>
      </c>
    </row>
    <row r="159" spans="2:49" x14ac:dyDescent="0.3">
      <c r="B159" s="199">
        <v>42552</v>
      </c>
      <c r="C159" s="202"/>
      <c r="D159" s="201">
        <f>'PART C '!AR160/1200</f>
        <v>-2.4541666666666668E-4</v>
      </c>
      <c r="E159" s="89">
        <v>2990.76001</v>
      </c>
      <c r="F159" s="89">
        <f t="shared" si="56"/>
        <v>4.3990037643870057E-2</v>
      </c>
      <c r="G159" s="89">
        <f t="shared" si="57"/>
        <v>4.4235454310536722E-2</v>
      </c>
      <c r="H159" s="89">
        <v>5.7836827464415881E-2</v>
      </c>
      <c r="I159" s="89">
        <f t="shared" si="58"/>
        <v>5.8082244131082546E-2</v>
      </c>
      <c r="J159" s="89">
        <v>0.13639758335824109</v>
      </c>
      <c r="K159" s="89">
        <f t="shared" si="59"/>
        <v>0.13664300002490776</v>
      </c>
      <c r="L159" s="89">
        <v>0.14246803968714278</v>
      </c>
      <c r="M159" s="89">
        <f t="shared" si="60"/>
        <v>0.14271345635380944</v>
      </c>
      <c r="N159" s="89">
        <v>6.0178699296483985E-2</v>
      </c>
      <c r="O159" s="89">
        <f t="shared" si="61"/>
        <v>6.042411596315065E-2</v>
      </c>
      <c r="P159" s="89">
        <v>1.7398017408253398E-2</v>
      </c>
      <c r="Q159" s="89">
        <f t="shared" si="62"/>
        <v>1.7643434074920066E-2</v>
      </c>
      <c r="R159" s="89">
        <v>8.6263952174434888E-2</v>
      </c>
      <c r="S159" s="89">
        <f t="shared" si="63"/>
        <v>8.6509368841101553E-2</v>
      </c>
      <c r="T159" s="89">
        <v>-1.0174402782572221E-2</v>
      </c>
      <c r="U159" s="89">
        <f t="shared" si="64"/>
        <v>-9.928986115905555E-3</v>
      </c>
      <c r="V159" s="89">
        <v>4.8225512102999003E-2</v>
      </c>
      <c r="W159" s="89">
        <f t="shared" si="65"/>
        <v>4.8470928769665668E-2</v>
      </c>
      <c r="X159" s="89">
        <v>-3.6180042970404919E-2</v>
      </c>
      <c r="Y159" s="89">
        <f t="shared" si="66"/>
        <v>-3.5934626303738254E-2</v>
      </c>
      <c r="Z159" s="89">
        <v>0.12794097432670096</v>
      </c>
      <c r="AA159" s="89">
        <f t="shared" si="67"/>
        <v>0.12818639099336762</v>
      </c>
      <c r="AB159" s="203">
        <f t="shared" si="68"/>
        <v>1.4998925585547086E-2</v>
      </c>
      <c r="AC159" s="204">
        <f t="shared" si="50"/>
        <v>1.5244342252213753E-2</v>
      </c>
      <c r="AN159" s="2">
        <v>42522</v>
      </c>
      <c r="AO159">
        <v>2864.73999</v>
      </c>
      <c r="AP159">
        <f t="shared" si="69"/>
        <v>-6.4873931377870481E-2</v>
      </c>
      <c r="AQ159" s="17">
        <f t="shared" si="70"/>
        <v>-6.4873931377870481E-2</v>
      </c>
      <c r="AR159" s="18">
        <v>-0.26790000000000003</v>
      </c>
      <c r="AS159" s="187"/>
      <c r="AT159" s="19">
        <f t="shared" si="71"/>
        <v>-2.2325000000000003E-4</v>
      </c>
      <c r="AU159" s="19">
        <f t="shared" si="72"/>
        <v>-6.4650681377870486E-2</v>
      </c>
      <c r="AV159">
        <f>SUMPRODUCT('PART A'!B192:K192,'PART A'!B$76:K$76)</f>
        <v>-2.3630312791145934E-2</v>
      </c>
      <c r="AW159" s="19">
        <f t="shared" si="73"/>
        <v>-2.3407062791145933E-2</v>
      </c>
    </row>
    <row r="160" spans="2:49" x14ac:dyDescent="0.3">
      <c r="B160" s="199">
        <v>42583</v>
      </c>
      <c r="C160" s="202"/>
      <c r="D160" s="201">
        <f>'PART C '!AR161/1200</f>
        <v>-2.4850000000000002E-4</v>
      </c>
      <c r="E160" s="89">
        <v>3023.1298830000001</v>
      </c>
      <c r="F160" s="89">
        <f t="shared" si="56"/>
        <v>1.0823293374181534E-2</v>
      </c>
      <c r="G160" s="89">
        <f t="shared" si="57"/>
        <v>1.1071793374181535E-2</v>
      </c>
      <c r="H160" s="89">
        <v>0.10224470952316905</v>
      </c>
      <c r="I160" s="89">
        <f t="shared" si="58"/>
        <v>0.10249320952316905</v>
      </c>
      <c r="J160" s="89">
        <v>2.0716891645922723E-2</v>
      </c>
      <c r="K160" s="89">
        <f t="shared" si="59"/>
        <v>2.0965391645922721E-2</v>
      </c>
      <c r="L160" s="89">
        <v>1.4991468839511135E-2</v>
      </c>
      <c r="M160" s="89">
        <f t="shared" si="60"/>
        <v>1.5239968839511136E-2</v>
      </c>
      <c r="N160" s="89">
        <v>6.4069104615663855E-2</v>
      </c>
      <c r="O160" s="89">
        <f t="shared" si="61"/>
        <v>6.4317604615663854E-2</v>
      </c>
      <c r="P160" s="89">
        <v>-6.4601461656465294E-3</v>
      </c>
      <c r="Q160" s="89">
        <f t="shared" si="62"/>
        <v>-6.211646165646529E-3</v>
      </c>
      <c r="R160" s="89">
        <v>-1.1178704706342715E-2</v>
      </c>
      <c r="S160" s="89">
        <f t="shared" si="63"/>
        <v>-1.0930204706342714E-2</v>
      </c>
      <c r="T160" s="89">
        <v>-5.2862065524498158E-3</v>
      </c>
      <c r="U160" s="89">
        <f t="shared" si="64"/>
        <v>-5.0377065524498162E-3</v>
      </c>
      <c r="V160" s="89">
        <v>7.5520877279039125E-2</v>
      </c>
      <c r="W160" s="89">
        <f t="shared" si="65"/>
        <v>7.5769377279039124E-2</v>
      </c>
      <c r="X160" s="89">
        <v>-6.1109101719965054E-3</v>
      </c>
      <c r="Y160" s="89">
        <f t="shared" si="66"/>
        <v>-5.8624101719965058E-3</v>
      </c>
      <c r="Z160" s="89">
        <v>-1.1082021314784848E-2</v>
      </c>
      <c r="AA160" s="89">
        <f t="shared" si="67"/>
        <v>-1.0833521314784848E-2</v>
      </c>
      <c r="AB160" s="203">
        <f t="shared" si="68"/>
        <v>-1.1586342650446704E-3</v>
      </c>
      <c r="AC160" s="204">
        <f t="shared" si="50"/>
        <v>-9.101342650446704E-4</v>
      </c>
      <c r="AN160" s="2">
        <v>42552</v>
      </c>
      <c r="AO160">
        <v>2990.76001</v>
      </c>
      <c r="AP160">
        <f t="shared" si="69"/>
        <v>4.3990037643870057E-2</v>
      </c>
      <c r="AQ160" s="17">
        <f t="shared" si="70"/>
        <v>4.3990037643870057E-2</v>
      </c>
      <c r="AR160" s="18">
        <v>-0.29449999999999998</v>
      </c>
      <c r="AS160" s="187"/>
      <c r="AT160" s="19">
        <f t="shared" si="71"/>
        <v>-2.4541666666666668E-4</v>
      </c>
      <c r="AU160" s="19">
        <f t="shared" si="72"/>
        <v>4.4235454310536722E-2</v>
      </c>
      <c r="AV160">
        <f>SUMPRODUCT('PART A'!B193:K193,'PART A'!B$76:K$76)</f>
        <v>6.3035516006569467E-2</v>
      </c>
      <c r="AW160" s="19">
        <f t="shared" si="73"/>
        <v>6.3280932673236132E-2</v>
      </c>
    </row>
    <row r="161" spans="2:49" x14ac:dyDescent="0.3">
      <c r="B161" s="199">
        <v>42614</v>
      </c>
      <c r="C161" s="202" t="s">
        <v>51</v>
      </c>
      <c r="D161" s="201">
        <f>'PART C '!AR162/1200</f>
        <v>-2.5133333333333333E-4</v>
      </c>
      <c r="E161" s="89">
        <v>3002.23999</v>
      </c>
      <c r="F161" s="89">
        <f t="shared" si="56"/>
        <v>-6.9100216690888465E-3</v>
      </c>
      <c r="G161" s="89">
        <f t="shared" si="57"/>
        <v>-6.6586883357555131E-3</v>
      </c>
      <c r="H161" s="89">
        <v>-2.662308722552801E-2</v>
      </c>
      <c r="I161" s="89">
        <f t="shared" si="58"/>
        <v>-2.6371753892194677E-2</v>
      </c>
      <c r="J161" s="89">
        <v>1.0148239857226222E-2</v>
      </c>
      <c r="K161" s="89">
        <f t="shared" si="59"/>
        <v>1.0399573190559555E-2</v>
      </c>
      <c r="L161" s="89">
        <v>3.7260883596450758E-2</v>
      </c>
      <c r="M161" s="89">
        <f t="shared" si="60"/>
        <v>3.7512216929784091E-2</v>
      </c>
      <c r="N161" s="89">
        <v>-2.0422649622302603E-2</v>
      </c>
      <c r="O161" s="89">
        <f t="shared" si="61"/>
        <v>-2.017131628896927E-2</v>
      </c>
      <c r="P161" s="89">
        <v>2.9642346641371695E-2</v>
      </c>
      <c r="Q161" s="89">
        <f t="shared" si="62"/>
        <v>2.9893679974705028E-2</v>
      </c>
      <c r="R161" s="89">
        <v>-3.0245262436766073E-2</v>
      </c>
      <c r="S161" s="89">
        <f t="shared" si="63"/>
        <v>-2.9993929103432741E-2</v>
      </c>
      <c r="T161" s="89">
        <v>-7.3813096345528547E-3</v>
      </c>
      <c r="U161" s="89">
        <f t="shared" si="64"/>
        <v>-7.1299763012195212E-3</v>
      </c>
      <c r="V161" s="89">
        <v>-8.797395743857013E-2</v>
      </c>
      <c r="W161" s="89">
        <f t="shared" si="65"/>
        <v>-8.7722624105236791E-2</v>
      </c>
      <c r="X161" s="89">
        <v>8.3443351841567485E-3</v>
      </c>
      <c r="Y161" s="89">
        <f t="shared" si="66"/>
        <v>8.5956685174900811E-3</v>
      </c>
      <c r="Z161" s="89">
        <v>6.5911993568078719E-4</v>
      </c>
      <c r="AA161" s="89">
        <f t="shared" si="67"/>
        <v>9.1045326901412053E-4</v>
      </c>
      <c r="AB161" s="203">
        <f t="shared" si="68"/>
        <v>-3.3547908997121241E-4</v>
      </c>
      <c r="AC161" s="204">
        <f t="shared" si="50"/>
        <v>-8.4145756637879075E-5</v>
      </c>
      <c r="AN161" s="2">
        <v>42583</v>
      </c>
      <c r="AO161">
        <v>3023.1298830000001</v>
      </c>
      <c r="AP161">
        <f t="shared" si="69"/>
        <v>1.0823293374181534E-2</v>
      </c>
      <c r="AQ161" s="17">
        <f t="shared" si="70"/>
        <v>1.0823293374181534E-2</v>
      </c>
      <c r="AR161" s="18">
        <v>-0.29820000000000002</v>
      </c>
      <c r="AS161" s="188"/>
      <c r="AT161" s="19">
        <f t="shared" si="71"/>
        <v>-2.4850000000000002E-4</v>
      </c>
      <c r="AU161" s="19">
        <f t="shared" si="72"/>
        <v>1.1071793374181535E-2</v>
      </c>
      <c r="AV161">
        <f>SUMPRODUCT('PART A'!B194:K194,'PART A'!B$76:K$76)</f>
        <v>2.374250629920855E-2</v>
      </c>
      <c r="AW161" s="19">
        <f t="shared" si="73"/>
        <v>2.3991006299208549E-2</v>
      </c>
    </row>
    <row r="162" spans="2:49" x14ac:dyDescent="0.3">
      <c r="B162" s="199">
        <v>42644</v>
      </c>
      <c r="C162" s="202"/>
      <c r="D162" s="201">
        <f>'PART C '!AR163/1200</f>
        <v>-2.5749999999999997E-4</v>
      </c>
      <c r="E162" s="89">
        <v>3055.25</v>
      </c>
      <c r="F162" s="89">
        <f t="shared" si="56"/>
        <v>1.7656819633529684E-2</v>
      </c>
      <c r="G162" s="89">
        <f t="shared" si="57"/>
        <v>1.7914319633529685E-2</v>
      </c>
      <c r="H162" s="89">
        <v>-7.1976816931901746E-3</v>
      </c>
      <c r="I162" s="89">
        <f t="shared" si="58"/>
        <v>-6.9401816931901747E-3</v>
      </c>
      <c r="J162" s="89">
        <v>3.5082050424082183E-2</v>
      </c>
      <c r="K162" s="89">
        <f t="shared" si="59"/>
        <v>3.5339550424082183E-2</v>
      </c>
      <c r="L162" s="89">
        <v>-3.3009865922758966E-2</v>
      </c>
      <c r="M162" s="89">
        <f t="shared" si="60"/>
        <v>-3.2752365922758965E-2</v>
      </c>
      <c r="N162" s="89">
        <v>1.4737608871706177E-2</v>
      </c>
      <c r="O162" s="89">
        <f t="shared" si="61"/>
        <v>1.4995108871706178E-2</v>
      </c>
      <c r="P162" s="89">
        <v>5.7579706216484188E-3</v>
      </c>
      <c r="Q162" s="89">
        <f t="shared" si="62"/>
        <v>6.0154706216484187E-3</v>
      </c>
      <c r="R162" s="89">
        <v>-4.4965950806952606E-2</v>
      </c>
      <c r="S162" s="89">
        <f t="shared" si="63"/>
        <v>-4.4708450806952606E-2</v>
      </c>
      <c r="T162" s="89">
        <v>-3.0041669650215829E-2</v>
      </c>
      <c r="U162" s="89">
        <f t="shared" si="64"/>
        <v>-2.9784169650215828E-2</v>
      </c>
      <c r="V162" s="89">
        <v>0.1805305559386696</v>
      </c>
      <c r="W162" s="89">
        <f t="shared" si="65"/>
        <v>0.18078805593866959</v>
      </c>
      <c r="X162" s="89">
        <v>-0.1080139270749224</v>
      </c>
      <c r="Y162" s="89">
        <f t="shared" si="66"/>
        <v>-0.1077564270749224</v>
      </c>
      <c r="Z162" s="89">
        <v>9.0580030094669792E-2</v>
      </c>
      <c r="AA162" s="89">
        <f t="shared" si="67"/>
        <v>9.0837530094669786E-2</v>
      </c>
      <c r="AB162" s="203">
        <f t="shared" si="68"/>
        <v>1.1528261347756317E-2</v>
      </c>
      <c r="AC162" s="204">
        <f t="shared" si="50"/>
        <v>1.1785761347756317E-2</v>
      </c>
      <c r="AN162" s="2">
        <v>42614</v>
      </c>
      <c r="AO162">
        <v>3002.23999</v>
      </c>
      <c r="AP162">
        <f t="shared" si="69"/>
        <v>-6.9100216690888465E-3</v>
      </c>
      <c r="AQ162" s="17">
        <f t="shared" si="70"/>
        <v>-6.9100216690888465E-3</v>
      </c>
      <c r="AR162" s="18">
        <v>-0.30159999999999998</v>
      </c>
      <c r="AS162" s="187" t="s">
        <v>51</v>
      </c>
      <c r="AT162" s="19">
        <f t="shared" si="71"/>
        <v>-2.5133333333333333E-4</v>
      </c>
      <c r="AU162" s="19">
        <f t="shared" si="72"/>
        <v>-6.6586883357555131E-3</v>
      </c>
      <c r="AV162">
        <f>SUMPRODUCT('PART A'!B195:K195,'PART A'!B$76:K$76)</f>
        <v>-8.6591341142833473E-3</v>
      </c>
      <c r="AW162" s="19">
        <f t="shared" si="73"/>
        <v>-8.4078007809500147E-3</v>
      </c>
    </row>
    <row r="163" spans="2:49" x14ac:dyDescent="0.3">
      <c r="B163" s="199">
        <v>42675</v>
      </c>
      <c r="C163" s="202"/>
      <c r="D163" s="201">
        <f>'PART C '!AR164/1200</f>
        <v>-2.6058333333333332E-4</v>
      </c>
      <c r="E163" s="89">
        <v>3051.610107</v>
      </c>
      <c r="F163" s="89">
        <f t="shared" si="56"/>
        <v>-1.1913568447753961E-3</v>
      </c>
      <c r="G163" s="89">
        <f t="shared" si="57"/>
        <v>-9.3077351144206272E-4</v>
      </c>
      <c r="H163" s="89">
        <v>3.0449566109335177E-2</v>
      </c>
      <c r="I163" s="89">
        <f t="shared" si="58"/>
        <v>3.0710149442668512E-2</v>
      </c>
      <c r="J163" s="89">
        <v>-3.3122821581419173E-2</v>
      </c>
      <c r="K163" s="89">
        <f t="shared" si="59"/>
        <v>-3.2862238248085839E-2</v>
      </c>
      <c r="L163" s="89">
        <v>-6.9611646379968445E-2</v>
      </c>
      <c r="M163" s="89">
        <f t="shared" si="60"/>
        <v>-6.9351063046635117E-2</v>
      </c>
      <c r="N163" s="89">
        <v>4.4633277328229713E-2</v>
      </c>
      <c r="O163" s="89">
        <f t="shared" si="61"/>
        <v>4.4893860661563048E-2</v>
      </c>
      <c r="P163" s="89">
        <v>0.11301928839259291</v>
      </c>
      <c r="Q163" s="89">
        <f t="shared" si="62"/>
        <v>0.11327987172592624</v>
      </c>
      <c r="R163" s="89">
        <v>-5.8972756878129043E-2</v>
      </c>
      <c r="S163" s="89">
        <f t="shared" si="63"/>
        <v>-5.8712173544795708E-2</v>
      </c>
      <c r="T163" s="89">
        <v>-1.2266016525040979E-2</v>
      </c>
      <c r="U163" s="89">
        <f t="shared" si="64"/>
        <v>-1.2005433191707646E-2</v>
      </c>
      <c r="V163" s="89">
        <v>9.2953757645186319E-2</v>
      </c>
      <c r="W163" s="89">
        <f t="shared" si="65"/>
        <v>9.3214340978519647E-2</v>
      </c>
      <c r="X163" s="89">
        <v>-2.2460850553166972E-2</v>
      </c>
      <c r="Y163" s="89">
        <f t="shared" si="66"/>
        <v>-2.2200267219833637E-2</v>
      </c>
      <c r="Z163" s="89">
        <v>3.7148822293122871E-2</v>
      </c>
      <c r="AA163" s="89">
        <f t="shared" si="67"/>
        <v>3.7409405626456206E-2</v>
      </c>
      <c r="AB163" s="203">
        <f t="shared" si="68"/>
        <v>6.3330199047809746E-3</v>
      </c>
      <c r="AC163" s="204">
        <f t="shared" si="50"/>
        <v>6.5936032381143077E-3</v>
      </c>
      <c r="AN163" s="2">
        <v>42644</v>
      </c>
      <c r="AO163">
        <v>3055.25</v>
      </c>
      <c r="AP163">
        <f t="shared" si="69"/>
        <v>1.7656819633529684E-2</v>
      </c>
      <c r="AQ163" s="17">
        <f t="shared" si="70"/>
        <v>1.7656819633529684E-2</v>
      </c>
      <c r="AR163" s="18">
        <v>-0.309</v>
      </c>
      <c r="AS163" s="187"/>
      <c r="AT163" s="19">
        <f t="shared" si="71"/>
        <v>-2.5749999999999997E-4</v>
      </c>
      <c r="AU163" s="19">
        <f t="shared" si="72"/>
        <v>1.7914319633529685E-2</v>
      </c>
      <c r="AV163">
        <f>SUMPRODUCT('PART A'!B196:K196,'PART A'!B$76:K$76)</f>
        <v>1.034591208027362E-2</v>
      </c>
      <c r="AW163" s="19">
        <f t="shared" si="73"/>
        <v>1.0603412080273621E-2</v>
      </c>
    </row>
    <row r="164" spans="2:49" x14ac:dyDescent="0.3">
      <c r="B164" s="199">
        <v>42705</v>
      </c>
      <c r="C164" s="202"/>
      <c r="D164" s="201">
        <f>'PART C '!AR165/1200</f>
        <v>-2.631666666666667E-4</v>
      </c>
      <c r="E164" s="89">
        <v>3290.5200199999999</v>
      </c>
      <c r="F164" s="89">
        <f t="shared" si="56"/>
        <v>7.8289789528475942E-2</v>
      </c>
      <c r="G164" s="89">
        <f t="shared" si="57"/>
        <v>7.8552956195142604E-2</v>
      </c>
      <c r="H164" s="89">
        <v>9.5684667207708726E-2</v>
      </c>
      <c r="I164" s="89">
        <f t="shared" si="58"/>
        <v>9.5947833874375388E-2</v>
      </c>
      <c r="J164" s="89">
        <v>0.12683247891151522</v>
      </c>
      <c r="K164" s="89">
        <f t="shared" si="59"/>
        <v>0.1270956455781819</v>
      </c>
      <c r="L164" s="89">
        <v>8.0215801952817203E-2</v>
      </c>
      <c r="M164" s="89">
        <f t="shared" si="60"/>
        <v>8.0478968619483865E-2</v>
      </c>
      <c r="N164" s="89">
        <v>5.9172697931594E-2</v>
      </c>
      <c r="O164" s="89">
        <f t="shared" si="61"/>
        <v>5.9435864598260668E-2</v>
      </c>
      <c r="P164" s="89">
        <v>4.2641382486250434E-2</v>
      </c>
      <c r="Q164" s="89">
        <f t="shared" si="62"/>
        <v>4.2904549152917103E-2</v>
      </c>
      <c r="R164" s="89">
        <v>1.4150955564334638E-2</v>
      </c>
      <c r="S164" s="89">
        <f t="shared" si="63"/>
        <v>1.4414122231001305E-2</v>
      </c>
      <c r="T164" s="89">
        <v>7.6684111423670598E-2</v>
      </c>
      <c r="U164" s="89">
        <f t="shared" si="64"/>
        <v>7.6947278090337259E-2</v>
      </c>
      <c r="V164" s="89">
        <v>0.18861454372140229</v>
      </c>
      <c r="W164" s="89">
        <f t="shared" si="65"/>
        <v>0.18887771038806897</v>
      </c>
      <c r="X164" s="89">
        <v>7.2427468796327832E-2</v>
      </c>
      <c r="Y164" s="89">
        <f t="shared" si="66"/>
        <v>7.2690635462994493E-2</v>
      </c>
      <c r="Z164" s="89">
        <v>6.53986567940847E-2</v>
      </c>
      <c r="AA164" s="89">
        <f t="shared" si="67"/>
        <v>6.5661823460751362E-2</v>
      </c>
      <c r="AB164" s="203">
        <f t="shared" si="68"/>
        <v>1.8578841296761048E-2</v>
      </c>
      <c r="AC164" s="204">
        <f t="shared" si="50"/>
        <v>1.8842007963427714E-2</v>
      </c>
      <c r="AN164" s="2">
        <v>42675</v>
      </c>
      <c r="AO164">
        <v>3051.610107</v>
      </c>
      <c r="AP164">
        <f t="shared" si="69"/>
        <v>-1.1913568447753961E-3</v>
      </c>
      <c r="AQ164" s="17">
        <f t="shared" si="70"/>
        <v>-1.1913568447753961E-3</v>
      </c>
      <c r="AR164" s="18">
        <v>-0.31269999999999998</v>
      </c>
      <c r="AS164" s="187"/>
      <c r="AT164" s="19">
        <f t="shared" si="71"/>
        <v>-2.6058333333333332E-4</v>
      </c>
      <c r="AU164" s="19">
        <f t="shared" si="72"/>
        <v>-9.3077351144206272E-4</v>
      </c>
      <c r="AV164">
        <f>SUMPRODUCT('PART A'!B197:K197,'PART A'!B$76:K$76)</f>
        <v>1.2177061985074237E-2</v>
      </c>
      <c r="AW164" s="19">
        <f t="shared" si="73"/>
        <v>1.243764531840757E-2</v>
      </c>
    </row>
    <row r="165" spans="2:49" x14ac:dyDescent="0.3">
      <c r="B165" s="199">
        <v>42736</v>
      </c>
      <c r="C165" s="202"/>
      <c r="D165" s="201">
        <f>'PART C '!AR166/1200</f>
        <v>-2.7125000000000001E-4</v>
      </c>
      <c r="E165" s="89">
        <v>3230.679932</v>
      </c>
      <c r="F165" s="89">
        <f t="shared" si="56"/>
        <v>-1.8185602165094843E-2</v>
      </c>
      <c r="G165" s="89">
        <f t="shared" si="57"/>
        <v>-1.7914352165094842E-2</v>
      </c>
      <c r="H165" s="89">
        <v>-4.7089833333418089E-3</v>
      </c>
      <c r="I165" s="89">
        <f t="shared" si="58"/>
        <v>-4.4377333333418091E-3</v>
      </c>
      <c r="J165" s="89">
        <v>-1.9372259130429177E-2</v>
      </c>
      <c r="K165" s="89">
        <f t="shared" si="59"/>
        <v>-1.9101009130429177E-2</v>
      </c>
      <c r="L165" s="89">
        <v>-2.9970189975416506E-2</v>
      </c>
      <c r="M165" s="89">
        <f t="shared" si="60"/>
        <v>-2.9698939975416505E-2</v>
      </c>
      <c r="N165" s="89">
        <v>-8.9642202984198532E-3</v>
      </c>
      <c r="O165" s="89">
        <f t="shared" si="61"/>
        <v>-8.6929702984198526E-3</v>
      </c>
      <c r="P165" s="89">
        <v>-1.2731289367575861E-3</v>
      </c>
      <c r="Q165" s="89">
        <f t="shared" si="62"/>
        <v>-1.0018789367575861E-3</v>
      </c>
      <c r="R165" s="89">
        <v>-3.6710883057230095E-2</v>
      </c>
      <c r="S165" s="89">
        <f t="shared" si="63"/>
        <v>-3.6439633057230095E-2</v>
      </c>
      <c r="T165" s="89">
        <v>-2.9123338234293829E-2</v>
      </c>
      <c r="U165" s="89">
        <f t="shared" si="64"/>
        <v>-2.8852088234293829E-2</v>
      </c>
      <c r="V165" s="89">
        <v>0.16560869104773343</v>
      </c>
      <c r="W165" s="89">
        <f t="shared" si="65"/>
        <v>0.16587994104773343</v>
      </c>
      <c r="X165" s="89">
        <v>9.7811918177741972E-3</v>
      </c>
      <c r="Y165" s="89">
        <f t="shared" si="66"/>
        <v>1.0052441817774198E-2</v>
      </c>
      <c r="Z165" s="89">
        <v>2.8665987800855462E-2</v>
      </c>
      <c r="AA165" s="89">
        <f t="shared" si="67"/>
        <v>2.8937237800855463E-2</v>
      </c>
      <c r="AB165" s="203">
        <f t="shared" si="68"/>
        <v>4.0734665850442791E-3</v>
      </c>
      <c r="AC165" s="204">
        <f t="shared" si="50"/>
        <v>4.3447165850442789E-3</v>
      </c>
      <c r="AN165" s="2">
        <v>42705</v>
      </c>
      <c r="AO165">
        <v>3290.5200199999999</v>
      </c>
      <c r="AP165">
        <f t="shared" si="69"/>
        <v>7.8289789528475942E-2</v>
      </c>
      <c r="AQ165" s="17">
        <f t="shared" si="70"/>
        <v>7.8289789528475942E-2</v>
      </c>
      <c r="AR165" s="18">
        <v>-0.31580000000000003</v>
      </c>
      <c r="AS165" s="187"/>
      <c r="AT165" s="19">
        <f t="shared" si="71"/>
        <v>-2.631666666666667E-4</v>
      </c>
      <c r="AU165" s="19">
        <f t="shared" si="72"/>
        <v>7.8552956195142604E-2</v>
      </c>
      <c r="AV165">
        <f>SUMPRODUCT('PART A'!B198:K198,'PART A'!B$76:K$76)</f>
        <v>8.218227647897057E-2</v>
      </c>
      <c r="AW165" s="19">
        <f t="shared" si="73"/>
        <v>8.2445443145637232E-2</v>
      </c>
    </row>
    <row r="166" spans="2:49" x14ac:dyDescent="0.3">
      <c r="B166" s="199">
        <v>42767</v>
      </c>
      <c r="C166" s="202"/>
      <c r="D166" s="201">
        <f>'PART C '!AR167/1200</f>
        <v>-2.7383333333333334E-4</v>
      </c>
      <c r="E166" s="89">
        <v>3319.610107</v>
      </c>
      <c r="F166" s="89">
        <f t="shared" si="56"/>
        <v>2.7526767390091297E-2</v>
      </c>
      <c r="G166" s="89">
        <f t="shared" si="57"/>
        <v>2.7800600723424631E-2</v>
      </c>
      <c r="H166" s="89">
        <v>5.6344251086160591E-2</v>
      </c>
      <c r="I166" s="89">
        <f t="shared" si="58"/>
        <v>5.6618084419493925E-2</v>
      </c>
      <c r="J166" s="89">
        <v>-1.0237870094663768E-2</v>
      </c>
      <c r="K166" s="89">
        <f t="shared" si="59"/>
        <v>-9.9640367613304352E-3</v>
      </c>
      <c r="L166" s="89">
        <v>8.7538648526280044E-2</v>
      </c>
      <c r="M166" s="89">
        <f t="shared" si="60"/>
        <v>8.7812481859613378E-2</v>
      </c>
      <c r="N166" s="89">
        <v>4.5872977889843333E-2</v>
      </c>
      <c r="O166" s="89">
        <f t="shared" si="61"/>
        <v>4.6146811223176668E-2</v>
      </c>
      <c r="P166" s="89">
        <v>0.10452521474580274</v>
      </c>
      <c r="Q166" s="89">
        <f t="shared" si="62"/>
        <v>0.10479904807913608</v>
      </c>
      <c r="R166" s="89">
        <v>7.880656167039711E-2</v>
      </c>
      <c r="S166" s="89">
        <f t="shared" si="63"/>
        <v>7.9080395003730444E-2</v>
      </c>
      <c r="T166" s="89">
        <v>4.2767971148012188E-2</v>
      </c>
      <c r="U166" s="89">
        <f t="shared" si="64"/>
        <v>4.3041804481345522E-2</v>
      </c>
      <c r="V166" s="89">
        <v>2.2772144473856053E-2</v>
      </c>
      <c r="W166" s="89">
        <f t="shared" si="65"/>
        <v>2.3045977807189387E-2</v>
      </c>
      <c r="X166" s="89">
        <v>-2.3064716757321088E-3</v>
      </c>
      <c r="Y166" s="89">
        <f t="shared" si="66"/>
        <v>-2.0326383423987754E-3</v>
      </c>
      <c r="Z166" s="89">
        <v>1.5273257145397163E-2</v>
      </c>
      <c r="AA166" s="89">
        <f t="shared" si="67"/>
        <v>1.5547090478730496E-2</v>
      </c>
      <c r="AB166" s="203">
        <f t="shared" si="68"/>
        <v>4.1145283150399049E-3</v>
      </c>
      <c r="AC166" s="204">
        <f t="shared" si="50"/>
        <v>4.3883616483732383E-3</v>
      </c>
      <c r="AN166" s="2">
        <v>42736</v>
      </c>
      <c r="AO166">
        <v>3230.679932</v>
      </c>
      <c r="AP166">
        <f t="shared" si="69"/>
        <v>-1.8185602165094843E-2</v>
      </c>
      <c r="AQ166" s="17">
        <f t="shared" si="70"/>
        <v>-1.8185602165094843E-2</v>
      </c>
      <c r="AR166" s="18">
        <v>-0.32550000000000001</v>
      </c>
      <c r="AS166" s="187"/>
      <c r="AT166" s="19">
        <f t="shared" si="71"/>
        <v>-2.7125000000000001E-4</v>
      </c>
      <c r="AU166" s="19">
        <f t="shared" si="72"/>
        <v>-1.7914352165094842E-2</v>
      </c>
      <c r="AV166">
        <f>SUMPRODUCT('PART A'!B199:K199,'PART A'!B$76:K$76)</f>
        <v>7.3932867700474249E-3</v>
      </c>
      <c r="AW166" s="19">
        <f t="shared" si="73"/>
        <v>7.6645367700474247E-3</v>
      </c>
    </row>
    <row r="167" spans="2:49" x14ac:dyDescent="0.3">
      <c r="B167" s="199">
        <v>42795</v>
      </c>
      <c r="C167" s="202"/>
      <c r="D167" s="201">
        <f>'PART C '!AR168/1200</f>
        <v>-2.7441666666666668E-4</v>
      </c>
      <c r="E167" s="89">
        <v>3500.929932</v>
      </c>
      <c r="F167" s="89">
        <f t="shared" si="56"/>
        <v>5.4620819661216929E-2</v>
      </c>
      <c r="G167" s="89">
        <f t="shared" si="57"/>
        <v>5.4895236327883595E-2</v>
      </c>
      <c r="H167" s="89">
        <v>7.7181107797130444E-2</v>
      </c>
      <c r="I167" s="89">
        <f t="shared" si="58"/>
        <v>7.745552446379711E-2</v>
      </c>
      <c r="J167" s="89">
        <v>8.1585703904986547E-3</v>
      </c>
      <c r="K167" s="89">
        <f t="shared" si="59"/>
        <v>8.4329870571653205E-3</v>
      </c>
      <c r="L167" s="89">
        <v>0.12563137512657921</v>
      </c>
      <c r="M167" s="89">
        <f t="shared" si="60"/>
        <v>0.12590579179324587</v>
      </c>
      <c r="N167" s="89">
        <v>-8.3397766189680315E-3</v>
      </c>
      <c r="O167" s="89">
        <f t="shared" si="61"/>
        <v>-8.0653599523013656E-3</v>
      </c>
      <c r="P167" s="89">
        <v>2.8996070245376156E-2</v>
      </c>
      <c r="Q167" s="89">
        <f t="shared" si="62"/>
        <v>2.9270486912042822E-2</v>
      </c>
      <c r="R167" s="89">
        <v>1.9181557151160752E-2</v>
      </c>
      <c r="S167" s="89">
        <f t="shared" si="63"/>
        <v>1.9455973817827418E-2</v>
      </c>
      <c r="T167" s="89">
        <v>2.6203402952574124E-2</v>
      </c>
      <c r="U167" s="89">
        <f t="shared" si="64"/>
        <v>2.647781961924079E-2</v>
      </c>
      <c r="V167" s="89">
        <v>-7.7442369961712425E-3</v>
      </c>
      <c r="W167" s="89">
        <f t="shared" si="65"/>
        <v>-7.4698203295045758E-3</v>
      </c>
      <c r="X167" s="89">
        <v>5.3167017604736536E-2</v>
      </c>
      <c r="Y167" s="89">
        <f t="shared" si="66"/>
        <v>5.3441434271403201E-2</v>
      </c>
      <c r="Z167" s="89">
        <v>8.6566240738201822E-2</v>
      </c>
      <c r="AA167" s="89">
        <f t="shared" si="67"/>
        <v>8.6840657404868488E-2</v>
      </c>
      <c r="AB167" s="203">
        <f t="shared" si="68"/>
        <v>1.4976146075549923E-2</v>
      </c>
      <c r="AC167" s="204">
        <f t="shared" si="50"/>
        <v>1.5250562742216589E-2</v>
      </c>
      <c r="AN167" s="2">
        <v>42767</v>
      </c>
      <c r="AO167">
        <v>3319.610107</v>
      </c>
      <c r="AP167">
        <f t="shared" si="69"/>
        <v>2.7526767390091297E-2</v>
      </c>
      <c r="AQ167" s="17">
        <f t="shared" si="70"/>
        <v>2.7526767390091297E-2</v>
      </c>
      <c r="AR167" s="18">
        <v>-0.3286</v>
      </c>
      <c r="AS167" s="187"/>
      <c r="AT167" s="19">
        <f t="shared" si="71"/>
        <v>-2.7383333333333334E-4</v>
      </c>
      <c r="AU167" s="19">
        <f t="shared" si="72"/>
        <v>2.7800600723424631E-2</v>
      </c>
      <c r="AV167">
        <f>SUMPRODUCT('PART A'!B200:K200,'PART A'!B$76:K$76)</f>
        <v>4.4135668491535336E-2</v>
      </c>
      <c r="AW167" s="19">
        <f t="shared" si="73"/>
        <v>4.440950182486867E-2</v>
      </c>
    </row>
    <row r="168" spans="2:49" x14ac:dyDescent="0.3">
      <c r="B168" s="199">
        <v>42826</v>
      </c>
      <c r="C168" s="202"/>
      <c r="D168" s="201">
        <f>'PART C '!AR169/1200</f>
        <v>-2.7533333333333338E-4</v>
      </c>
      <c r="E168" s="89">
        <v>3559.5900879999999</v>
      </c>
      <c r="F168" s="89">
        <f t="shared" si="56"/>
        <v>1.6755592696620674E-2</v>
      </c>
      <c r="G168" s="89">
        <f t="shared" si="57"/>
        <v>1.7030926029954006E-2</v>
      </c>
      <c r="H168" s="89">
        <v>2.4922160942491538E-2</v>
      </c>
      <c r="I168" s="89">
        <f t="shared" si="58"/>
        <v>2.5197494275824871E-2</v>
      </c>
      <c r="J168" s="89">
        <v>3.492199646425987E-2</v>
      </c>
      <c r="K168" s="89">
        <f t="shared" si="59"/>
        <v>3.5197329797593206E-2</v>
      </c>
      <c r="L168" s="89">
        <v>3.1407719638095973E-2</v>
      </c>
      <c r="M168" s="89">
        <f t="shared" si="60"/>
        <v>3.1683052971429308E-2</v>
      </c>
      <c r="N168" s="89">
        <v>2.7877410380923232E-2</v>
      </c>
      <c r="O168" s="89">
        <f t="shared" si="61"/>
        <v>2.8152743714256565E-2</v>
      </c>
      <c r="P168" s="89">
        <v>4.0656151184311068E-2</v>
      </c>
      <c r="Q168" s="89">
        <f t="shared" si="62"/>
        <v>4.0931484517644404E-2</v>
      </c>
      <c r="R168" s="89">
        <v>6.5872373038726745E-3</v>
      </c>
      <c r="S168" s="89">
        <f t="shared" si="63"/>
        <v>6.8625706372060077E-3</v>
      </c>
      <c r="T168" s="89">
        <v>1.4987511258419106E-2</v>
      </c>
      <c r="U168" s="89">
        <f t="shared" si="64"/>
        <v>1.526284459175244E-2</v>
      </c>
      <c r="V168" s="89">
        <v>1.3658428073696884E-2</v>
      </c>
      <c r="W168" s="89">
        <f t="shared" si="65"/>
        <v>1.3933761407030218E-2</v>
      </c>
      <c r="X168" s="89">
        <v>4.433719454185988E-2</v>
      </c>
      <c r="Y168" s="89">
        <f t="shared" si="66"/>
        <v>4.4612527875193216E-2</v>
      </c>
      <c r="Z168" s="89">
        <v>0.10031585180206676</v>
      </c>
      <c r="AA168" s="89">
        <f t="shared" si="67"/>
        <v>0.10059118513540009</v>
      </c>
      <c r="AB168" s="203">
        <f t="shared" si="68"/>
        <v>1.6332125892396625E-2</v>
      </c>
      <c r="AC168" s="204">
        <f t="shared" si="50"/>
        <v>1.6607459225729957E-2</v>
      </c>
      <c r="AN168" s="2">
        <v>42795</v>
      </c>
      <c r="AO168">
        <v>3500.929932</v>
      </c>
      <c r="AP168">
        <f t="shared" si="69"/>
        <v>5.4620819661216929E-2</v>
      </c>
      <c r="AQ168" s="17">
        <f t="shared" si="70"/>
        <v>5.4620819661216929E-2</v>
      </c>
      <c r="AR168" s="18">
        <v>-0.32929999999999998</v>
      </c>
      <c r="AS168" s="187"/>
      <c r="AT168" s="19">
        <f t="shared" si="71"/>
        <v>-2.7441666666666668E-4</v>
      </c>
      <c r="AU168" s="19">
        <f t="shared" si="72"/>
        <v>5.4895236327883595E-2</v>
      </c>
      <c r="AV168">
        <f>SUMPRODUCT('PART A'!B201:K201,'PART A'!B$76:K$76)</f>
        <v>4.0900132839111848E-2</v>
      </c>
      <c r="AW168" s="19">
        <f t="shared" si="73"/>
        <v>4.1174549505778514E-2</v>
      </c>
    </row>
    <row r="169" spans="2:49" x14ac:dyDescent="0.3">
      <c r="B169" s="199">
        <v>42856</v>
      </c>
      <c r="C169" s="202"/>
      <c r="D169" s="201">
        <f>'PART C '!AR170/1200</f>
        <v>-2.7458333333333333E-4</v>
      </c>
      <c r="E169" s="89">
        <v>3554.5900879999999</v>
      </c>
      <c r="F169" s="89">
        <f t="shared" si="56"/>
        <v>-1.4046561194941726E-3</v>
      </c>
      <c r="G169" s="89">
        <f t="shared" si="57"/>
        <v>-1.1300727861608393E-3</v>
      </c>
      <c r="H169" s="89">
        <v>-3.4574422874863731E-2</v>
      </c>
      <c r="I169" s="89">
        <f t="shared" si="58"/>
        <v>-3.4299839541530396E-2</v>
      </c>
      <c r="J169" s="89">
        <v>-5.5409295918653172E-2</v>
      </c>
      <c r="K169" s="89">
        <f t="shared" si="59"/>
        <v>-5.5134712585319837E-2</v>
      </c>
      <c r="L169" s="89">
        <v>-7.4225238298687962E-2</v>
      </c>
      <c r="M169" s="89">
        <f t="shared" si="60"/>
        <v>-7.3950654965354634E-2</v>
      </c>
      <c r="N169" s="89">
        <v>-1.4697127843651132E-2</v>
      </c>
      <c r="O169" s="89">
        <f t="shared" si="61"/>
        <v>-1.4422544510317799E-2</v>
      </c>
      <c r="P169" s="89">
        <v>3.3624742827740384E-3</v>
      </c>
      <c r="Q169" s="89">
        <f t="shared" si="62"/>
        <v>3.6370576161073717E-3</v>
      </c>
      <c r="R169" s="89">
        <v>2.960422940618386E-2</v>
      </c>
      <c r="S169" s="89">
        <f t="shared" si="63"/>
        <v>2.9878812739517195E-2</v>
      </c>
      <c r="T169" s="89">
        <v>6.0397960308939264E-2</v>
      </c>
      <c r="U169" s="89">
        <f t="shared" si="64"/>
        <v>6.0672543642272599E-2</v>
      </c>
      <c r="V169" s="89">
        <v>-0.10057731299008935</v>
      </c>
      <c r="W169" s="89">
        <f t="shared" si="65"/>
        <v>-0.10030272965675602</v>
      </c>
      <c r="X169" s="89">
        <v>-5.0442416491960759E-3</v>
      </c>
      <c r="Y169" s="89">
        <f t="shared" si="66"/>
        <v>-4.7696583158627426E-3</v>
      </c>
      <c r="Z169" s="89">
        <v>1.5651395848456071E-2</v>
      </c>
      <c r="AA169" s="89">
        <f t="shared" si="67"/>
        <v>1.5925979181789406E-2</v>
      </c>
      <c r="AB169" s="203">
        <f t="shared" si="68"/>
        <v>6.0046877638237038E-3</v>
      </c>
      <c r="AC169" s="204">
        <f t="shared" si="50"/>
        <v>6.2792710971570371E-3</v>
      </c>
      <c r="AN169" s="2">
        <v>42826</v>
      </c>
      <c r="AO169">
        <v>3559.5900879999999</v>
      </c>
      <c r="AP169">
        <f t="shared" si="69"/>
        <v>1.6755592696620674E-2</v>
      </c>
      <c r="AQ169" s="17">
        <f t="shared" si="70"/>
        <v>1.6755592696620674E-2</v>
      </c>
      <c r="AR169" s="18">
        <v>-0.33040000000000003</v>
      </c>
      <c r="AS169" s="187"/>
      <c r="AT169" s="19">
        <f t="shared" si="71"/>
        <v>-2.7533333333333338E-4</v>
      </c>
      <c r="AU169" s="19">
        <f t="shared" si="72"/>
        <v>1.7030926029954006E-2</v>
      </c>
      <c r="AV169">
        <f>SUMPRODUCT('PART A'!B202:K202,'PART A'!B$76:K$76)</f>
        <v>3.3967166158999702E-2</v>
      </c>
      <c r="AW169" s="19">
        <f t="shared" si="73"/>
        <v>3.4242499492333038E-2</v>
      </c>
    </row>
    <row r="170" spans="2:49" x14ac:dyDescent="0.3">
      <c r="B170" s="199">
        <v>42887</v>
      </c>
      <c r="C170" s="202"/>
      <c r="D170" s="201">
        <f>'PART C '!AR171/1200</f>
        <v>-2.7500000000000002E-4</v>
      </c>
      <c r="E170" s="89">
        <v>3441.8798830000001</v>
      </c>
      <c r="F170" s="89">
        <f t="shared" si="56"/>
        <v>-3.1708355171669478E-2</v>
      </c>
      <c r="G170" s="89">
        <f t="shared" si="57"/>
        <v>-3.143335517166948E-2</v>
      </c>
      <c r="H170" s="89">
        <v>-5.273523509969745E-2</v>
      </c>
      <c r="I170" s="89">
        <f t="shared" si="58"/>
        <v>-5.2460235099697453E-2</v>
      </c>
      <c r="J170" s="89">
        <v>-1.919207028807739E-2</v>
      </c>
      <c r="K170" s="89">
        <f t="shared" si="59"/>
        <v>-1.8917070288077389E-2</v>
      </c>
      <c r="L170" s="89">
        <v>-3.5507084224500585E-3</v>
      </c>
      <c r="M170" s="89">
        <f t="shared" si="60"/>
        <v>-3.2757084224500584E-3</v>
      </c>
      <c r="N170" s="89">
        <v>4.2552406545866853E-2</v>
      </c>
      <c r="O170" s="89">
        <f t="shared" si="61"/>
        <v>4.282740654586685E-2</v>
      </c>
      <c r="P170" s="89">
        <v>-1.4643467782322363E-2</v>
      </c>
      <c r="Q170" s="89">
        <f t="shared" si="62"/>
        <v>-1.4368467782322364E-2</v>
      </c>
      <c r="R170" s="89">
        <v>2.2451028561247484E-2</v>
      </c>
      <c r="S170" s="89">
        <f t="shared" si="63"/>
        <v>2.2726028561247485E-2</v>
      </c>
      <c r="T170" s="89">
        <v>-4.2268301557460197E-2</v>
      </c>
      <c r="U170" s="89">
        <f t="shared" si="64"/>
        <v>-4.19933015574602E-2</v>
      </c>
      <c r="V170" s="89">
        <v>-1.2306236928865448E-2</v>
      </c>
      <c r="W170" s="89">
        <f t="shared" si="65"/>
        <v>-1.2031236928865449E-2</v>
      </c>
      <c r="X170" s="89">
        <v>-4.6903886663868244E-2</v>
      </c>
      <c r="Y170" s="89">
        <f t="shared" si="66"/>
        <v>-4.6628886663868246E-2</v>
      </c>
      <c r="Z170" s="89">
        <v>-3.8960899621092594E-2</v>
      </c>
      <c r="AA170" s="89">
        <f t="shared" si="67"/>
        <v>-3.8685899621092597E-2</v>
      </c>
      <c r="AB170" s="203">
        <f t="shared" si="68"/>
        <v>-1.0721741366715186E-2</v>
      </c>
      <c r="AC170" s="204">
        <f t="shared" si="50"/>
        <v>-1.0446741366715187E-2</v>
      </c>
      <c r="AN170" s="2">
        <v>42856</v>
      </c>
      <c r="AO170">
        <v>3554.5900879999999</v>
      </c>
      <c r="AP170">
        <f t="shared" si="69"/>
        <v>-1.4046561194941726E-3</v>
      </c>
      <c r="AQ170" s="17">
        <f t="shared" si="70"/>
        <v>-1.4046561194941726E-3</v>
      </c>
      <c r="AR170" s="18">
        <v>-0.32950000000000002</v>
      </c>
      <c r="AS170" s="187"/>
      <c r="AT170" s="19">
        <f t="shared" si="71"/>
        <v>-2.7458333333333333E-4</v>
      </c>
      <c r="AU170" s="19">
        <f t="shared" si="72"/>
        <v>-1.1300727861608393E-3</v>
      </c>
      <c r="AV170">
        <f>SUMPRODUCT('PART A'!B203:K203,'PART A'!B$76:K$76)</f>
        <v>-1.755115797287882E-2</v>
      </c>
      <c r="AW170" s="19">
        <f t="shared" si="73"/>
        <v>-1.7276574639545485E-2</v>
      </c>
    </row>
    <row r="171" spans="2:49" x14ac:dyDescent="0.3">
      <c r="B171" s="199">
        <v>42917</v>
      </c>
      <c r="C171" s="202"/>
      <c r="D171" s="201">
        <f>'PART C '!AR172/1200</f>
        <v>-2.7533333333333338E-4</v>
      </c>
      <c r="E171" s="89">
        <v>3449.360107</v>
      </c>
      <c r="F171" s="89">
        <f t="shared" si="56"/>
        <v>2.1732960632780767E-3</v>
      </c>
      <c r="G171" s="89">
        <f t="shared" si="57"/>
        <v>2.4486293966114103E-3</v>
      </c>
      <c r="H171" s="89">
        <v>-4.653087788028671E-2</v>
      </c>
      <c r="I171" s="89">
        <f t="shared" si="58"/>
        <v>-4.6255544546953374E-2</v>
      </c>
      <c r="J171" s="89">
        <v>-6.4383774637163535E-2</v>
      </c>
      <c r="K171" s="89">
        <f t="shared" si="59"/>
        <v>-6.4108441303830199E-2</v>
      </c>
      <c r="L171" s="89">
        <v>0.15052169811297381</v>
      </c>
      <c r="M171" s="89">
        <f t="shared" si="60"/>
        <v>0.15079703144630713</v>
      </c>
      <c r="N171" s="89">
        <v>-6.0940143005037343E-4</v>
      </c>
      <c r="O171" s="89">
        <f t="shared" si="61"/>
        <v>-3.3406809671704006E-4</v>
      </c>
      <c r="P171" s="89">
        <v>-1.9444309442122484E-2</v>
      </c>
      <c r="Q171" s="89">
        <f t="shared" si="62"/>
        <v>-1.9168976108789152E-2</v>
      </c>
      <c r="R171" s="89">
        <v>-4.1331179780384301E-2</v>
      </c>
      <c r="S171" s="89">
        <f t="shared" si="63"/>
        <v>-4.1055846447050966E-2</v>
      </c>
      <c r="T171" s="89">
        <v>-4.0022009981777656E-2</v>
      </c>
      <c r="U171" s="89">
        <f t="shared" si="64"/>
        <v>-3.9746676648444321E-2</v>
      </c>
      <c r="V171" s="89">
        <v>0.10969167100102425</v>
      </c>
      <c r="W171" s="89">
        <f t="shared" si="65"/>
        <v>0.10996700433435759</v>
      </c>
      <c r="X171" s="89">
        <v>-3.8599694770615804E-2</v>
      </c>
      <c r="Y171" s="89">
        <f t="shared" si="66"/>
        <v>-3.8324361437282468E-2</v>
      </c>
      <c r="Z171" s="89">
        <v>-2.5652917755216328E-2</v>
      </c>
      <c r="AA171" s="89">
        <f t="shared" si="67"/>
        <v>-2.5377584421882995E-2</v>
      </c>
      <c r="AB171" s="203">
        <f t="shared" si="68"/>
        <v>-5.7248117596959622E-3</v>
      </c>
      <c r="AC171" s="204">
        <f t="shared" si="50"/>
        <v>-5.449478426362629E-3</v>
      </c>
      <c r="AN171" s="2">
        <v>42887</v>
      </c>
      <c r="AO171">
        <v>3441.8798830000001</v>
      </c>
      <c r="AP171">
        <f t="shared" si="69"/>
        <v>-3.1708355171669478E-2</v>
      </c>
      <c r="AQ171" s="17">
        <f t="shared" si="70"/>
        <v>-3.1708355171669478E-2</v>
      </c>
      <c r="AR171" s="18">
        <v>-0.33</v>
      </c>
      <c r="AS171" s="187"/>
      <c r="AT171" s="19">
        <f t="shared" si="71"/>
        <v>-2.7500000000000002E-4</v>
      </c>
      <c r="AU171" s="19">
        <f t="shared" si="72"/>
        <v>-3.143335517166948E-2</v>
      </c>
      <c r="AV171">
        <f>SUMPRODUCT('PART A'!B204:K204,'PART A'!B$76:K$76)</f>
        <v>-1.6555737125671943E-2</v>
      </c>
      <c r="AW171" s="19">
        <f t="shared" si="73"/>
        <v>-1.6280737125671942E-2</v>
      </c>
    </row>
    <row r="172" spans="2:49" x14ac:dyDescent="0.3">
      <c r="B172" s="199">
        <v>42948</v>
      </c>
      <c r="C172" s="202"/>
      <c r="D172" s="201">
        <f>'PART C '!AR173/1200</f>
        <v>-2.7425000000000003E-4</v>
      </c>
      <c r="E172" s="89">
        <v>3421.469971</v>
      </c>
      <c r="F172" s="89">
        <f t="shared" si="56"/>
        <v>-8.0855970773827893E-3</v>
      </c>
      <c r="G172" s="89">
        <f t="shared" si="57"/>
        <v>-7.8113470773827891E-3</v>
      </c>
      <c r="H172" s="89">
        <v>-4.3137288101823545E-2</v>
      </c>
      <c r="I172" s="89">
        <f t="shared" si="58"/>
        <v>-4.2863038101823549E-2</v>
      </c>
      <c r="J172" s="89">
        <v>3.2720482240131979E-2</v>
      </c>
      <c r="K172" s="89">
        <f t="shared" si="59"/>
        <v>3.2994732240131976E-2</v>
      </c>
      <c r="L172" s="89">
        <v>-2.305705565352029E-2</v>
      </c>
      <c r="M172" s="89">
        <f t="shared" si="60"/>
        <v>-2.278280565352029E-2</v>
      </c>
      <c r="N172" s="89">
        <v>6.2347609037860893E-2</v>
      </c>
      <c r="O172" s="89">
        <f t="shared" si="61"/>
        <v>6.2621859037860897E-2</v>
      </c>
      <c r="P172" s="89">
        <v>1.4158031937200796E-4</v>
      </c>
      <c r="Q172" s="89">
        <f t="shared" si="62"/>
        <v>4.1583031937200796E-4</v>
      </c>
      <c r="R172" s="89">
        <v>4.8502162036937448E-2</v>
      </c>
      <c r="S172" s="89">
        <f t="shared" si="63"/>
        <v>4.8776412036937444E-2</v>
      </c>
      <c r="T172" s="89">
        <v>1.2849815740419856E-2</v>
      </c>
      <c r="U172" s="89">
        <f t="shared" si="64"/>
        <v>1.3124065740419856E-2</v>
      </c>
      <c r="V172" s="89">
        <v>0.24019602796943643</v>
      </c>
      <c r="W172" s="89">
        <f t="shared" si="65"/>
        <v>0.24047027796943643</v>
      </c>
      <c r="X172" s="89">
        <v>-9.8039398499171204E-3</v>
      </c>
      <c r="Y172" s="89">
        <f t="shared" si="66"/>
        <v>-9.5296898499171202E-3</v>
      </c>
      <c r="Z172" s="89">
        <v>3.5496090333070267E-2</v>
      </c>
      <c r="AA172" s="89">
        <f t="shared" si="67"/>
        <v>3.5770340333070264E-2</v>
      </c>
      <c r="AB172" s="203">
        <f t="shared" si="68"/>
        <v>6.8802603693537794E-3</v>
      </c>
      <c r="AC172" s="204">
        <f t="shared" si="50"/>
        <v>7.1545103693537795E-3</v>
      </c>
      <c r="AN172" s="2">
        <v>42917</v>
      </c>
      <c r="AO172">
        <v>3449.360107</v>
      </c>
      <c r="AP172">
        <f t="shared" si="69"/>
        <v>2.1732960632780767E-3</v>
      </c>
      <c r="AQ172" s="17">
        <f t="shared" si="70"/>
        <v>2.1732960632780767E-3</v>
      </c>
      <c r="AR172" s="18">
        <v>-0.33040000000000003</v>
      </c>
      <c r="AS172" s="187"/>
      <c r="AT172" s="19">
        <f t="shared" si="71"/>
        <v>-2.7533333333333338E-4</v>
      </c>
      <c r="AU172" s="19">
        <f t="shared" si="72"/>
        <v>2.4486293966114103E-3</v>
      </c>
      <c r="AV172">
        <f>SUMPRODUCT('PART A'!B205:K205,'PART A'!B$76:K$76)</f>
        <v>-1.6360796563619148E-3</v>
      </c>
      <c r="AW172" s="19">
        <f t="shared" si="73"/>
        <v>-1.3607463230285814E-3</v>
      </c>
    </row>
    <row r="173" spans="2:49" x14ac:dyDescent="0.3">
      <c r="B173" s="199">
        <v>42979</v>
      </c>
      <c r="C173" s="202" t="s">
        <v>52</v>
      </c>
      <c r="D173" s="201">
        <f>'PART C '!AR174/1200</f>
        <v>-2.745E-4</v>
      </c>
      <c r="E173" s="89">
        <v>3594.8500979999999</v>
      </c>
      <c r="F173" s="89">
        <f t="shared" si="56"/>
        <v>5.0674162997059929E-2</v>
      </c>
      <c r="G173" s="89">
        <f t="shared" si="57"/>
        <v>5.0948662997059926E-2</v>
      </c>
      <c r="H173" s="89">
        <v>8.5610178882915514E-2</v>
      </c>
      <c r="I173" s="89">
        <f t="shared" si="58"/>
        <v>8.5884678882915511E-2</v>
      </c>
      <c r="J173" s="89">
        <v>0.1019108890107755</v>
      </c>
      <c r="K173" s="89">
        <f t="shared" si="59"/>
        <v>0.10218538901077549</v>
      </c>
      <c r="L173" s="89">
        <v>1.511541987504697E-2</v>
      </c>
      <c r="M173" s="89">
        <f t="shared" si="60"/>
        <v>1.5389919875046971E-2</v>
      </c>
      <c r="N173" s="89">
        <v>8.0929819938767175E-2</v>
      </c>
      <c r="O173" s="89">
        <f t="shared" si="61"/>
        <v>8.1204319938767172E-2</v>
      </c>
      <c r="P173" s="89">
        <v>0.13879057506816839</v>
      </c>
      <c r="Q173" s="89">
        <f t="shared" si="62"/>
        <v>0.1390650750681684</v>
      </c>
      <c r="R173" s="89">
        <v>3.3257681810670882E-3</v>
      </c>
      <c r="S173" s="89">
        <f t="shared" si="63"/>
        <v>3.6002681810670882E-3</v>
      </c>
      <c r="T173" s="89">
        <v>1.4378308342520936E-2</v>
      </c>
      <c r="U173" s="89">
        <f t="shared" si="64"/>
        <v>1.4652808342520937E-2</v>
      </c>
      <c r="V173" s="89">
        <v>0.19841880849575916</v>
      </c>
      <c r="W173" s="89">
        <f t="shared" si="65"/>
        <v>0.19869330849575917</v>
      </c>
      <c r="X173" s="89">
        <v>-1.2258314572454907E-2</v>
      </c>
      <c r="Y173" s="89">
        <f t="shared" si="66"/>
        <v>-1.1983814572454907E-2</v>
      </c>
      <c r="Z173" s="89">
        <v>5.9931941960472218E-2</v>
      </c>
      <c r="AA173" s="89">
        <f t="shared" si="67"/>
        <v>6.0206441960472215E-2</v>
      </c>
      <c r="AB173" s="203">
        <f t="shared" si="68"/>
        <v>1.1352411306301284E-2</v>
      </c>
      <c r="AC173" s="204">
        <f t="shared" si="50"/>
        <v>1.1626911306301285E-2</v>
      </c>
      <c r="AN173" s="2">
        <v>42948</v>
      </c>
      <c r="AO173">
        <v>3421.469971</v>
      </c>
      <c r="AP173">
        <f t="shared" si="69"/>
        <v>-8.0855970773827893E-3</v>
      </c>
      <c r="AQ173" s="17">
        <f t="shared" si="70"/>
        <v>-8.0855970773827893E-3</v>
      </c>
      <c r="AR173" s="18">
        <v>-0.3291</v>
      </c>
      <c r="AS173" s="188"/>
      <c r="AT173" s="19">
        <f t="shared" si="71"/>
        <v>-2.7425000000000003E-4</v>
      </c>
      <c r="AU173" s="19">
        <f t="shared" si="72"/>
        <v>-7.8113470773827891E-3</v>
      </c>
      <c r="AV173">
        <f>SUMPRODUCT('PART A'!B206:K206,'PART A'!B$76:K$76)</f>
        <v>3.5625548407196797E-2</v>
      </c>
      <c r="AW173" s="19">
        <f t="shared" si="73"/>
        <v>3.5899798407196794E-2</v>
      </c>
    </row>
    <row r="174" spans="2:49" x14ac:dyDescent="0.3">
      <c r="B174" s="199">
        <v>43009</v>
      </c>
      <c r="C174" s="202"/>
      <c r="D174" s="201">
        <f>'PART C '!AR175/1200</f>
        <v>-2.7458333333333333E-4</v>
      </c>
      <c r="E174" s="89">
        <v>3673.9499510000001</v>
      </c>
      <c r="F174" s="89">
        <f t="shared" si="56"/>
        <v>2.200365824544603E-2</v>
      </c>
      <c r="G174" s="89">
        <f t="shared" si="57"/>
        <v>2.2278241578779365E-2</v>
      </c>
      <c r="H174" s="89">
        <v>2.768453414162899E-2</v>
      </c>
      <c r="I174" s="89">
        <f t="shared" si="58"/>
        <v>2.7959117474962325E-2</v>
      </c>
      <c r="J174" s="89">
        <v>5.66178158888926E-2</v>
      </c>
      <c r="K174" s="89">
        <f t="shared" si="59"/>
        <v>5.6892399222225935E-2</v>
      </c>
      <c r="L174" s="89">
        <v>-1.8287277362041036E-3</v>
      </c>
      <c r="M174" s="89">
        <f t="shared" si="60"/>
        <v>-1.5541444028707703E-3</v>
      </c>
      <c r="N174" s="89">
        <v>4.3939833029237214E-2</v>
      </c>
      <c r="O174" s="89">
        <f t="shared" si="61"/>
        <v>4.4214416362570549E-2</v>
      </c>
      <c r="P174" s="89">
        <v>9.1282083186779966E-2</v>
      </c>
      <c r="Q174" s="89">
        <f t="shared" si="62"/>
        <v>9.1556666520113295E-2</v>
      </c>
      <c r="R174" s="89">
        <v>5.6802721896323578E-2</v>
      </c>
      <c r="S174" s="89">
        <f t="shared" si="63"/>
        <v>5.7077305229656913E-2</v>
      </c>
      <c r="T174" s="89">
        <v>6.197887118046902E-2</v>
      </c>
      <c r="U174" s="89">
        <f t="shared" si="64"/>
        <v>6.2253454513802355E-2</v>
      </c>
      <c r="V174" s="89">
        <v>-2.1107923855937617E-2</v>
      </c>
      <c r="W174" s="89">
        <f t="shared" si="65"/>
        <v>-2.0833340522604282E-2</v>
      </c>
      <c r="X174" s="89">
        <v>3.7708794142634318E-2</v>
      </c>
      <c r="Y174" s="89">
        <f t="shared" si="66"/>
        <v>3.7983377475967653E-2</v>
      </c>
      <c r="Z174" s="89">
        <v>9.7022991579898687E-2</v>
      </c>
      <c r="AA174" s="89">
        <f t="shared" si="67"/>
        <v>9.7297574913232016E-2</v>
      </c>
      <c r="AB174" s="203">
        <f t="shared" si="68"/>
        <v>1.8344332895813963E-2</v>
      </c>
      <c r="AC174" s="204">
        <f t="shared" si="50"/>
        <v>1.8618916229147298E-2</v>
      </c>
      <c r="AN174" s="2">
        <v>42979</v>
      </c>
      <c r="AO174">
        <v>3594.8500979999999</v>
      </c>
      <c r="AP174">
        <f t="shared" si="69"/>
        <v>5.0674162997059929E-2</v>
      </c>
      <c r="AQ174" s="17">
        <f t="shared" si="70"/>
        <v>5.0674162997059929E-2</v>
      </c>
      <c r="AR174" s="18">
        <v>-0.32940000000000003</v>
      </c>
      <c r="AS174" s="187" t="s">
        <v>52</v>
      </c>
      <c r="AT174" s="19">
        <f t="shared" si="71"/>
        <v>-2.745E-4</v>
      </c>
      <c r="AU174" s="19">
        <f t="shared" si="72"/>
        <v>5.0948662997059926E-2</v>
      </c>
      <c r="AV174">
        <f>SUMPRODUCT('PART A'!B207:K207,'PART A'!B$76:K$76)</f>
        <v>6.8615339518303814E-2</v>
      </c>
      <c r="AW174" s="19">
        <f t="shared" si="73"/>
        <v>6.8889839518303811E-2</v>
      </c>
    </row>
    <row r="175" spans="2:49" x14ac:dyDescent="0.3">
      <c r="B175" s="199">
        <v>43040</v>
      </c>
      <c r="C175" s="202"/>
      <c r="D175" s="201">
        <f>'PART C '!AR176/1200</f>
        <v>-2.741666666666667E-4</v>
      </c>
      <c r="E175" s="89">
        <v>3569.929932</v>
      </c>
      <c r="F175" s="89">
        <f t="shared" si="56"/>
        <v>-2.8312856840003276E-2</v>
      </c>
      <c r="G175" s="89">
        <f t="shared" si="57"/>
        <v>-2.803869017333661E-2</v>
      </c>
      <c r="H175" s="89">
        <v>-6.7755067165254673E-2</v>
      </c>
      <c r="I175" s="89">
        <f t="shared" si="58"/>
        <v>-6.7480900498588001E-2</v>
      </c>
      <c r="J175" s="89">
        <v>-2.4828325582634002E-2</v>
      </c>
      <c r="K175" s="89">
        <f t="shared" si="59"/>
        <v>-2.4554158915967336E-2</v>
      </c>
      <c r="L175" s="89">
        <v>-8.296246556525097E-2</v>
      </c>
      <c r="M175" s="89">
        <f t="shared" si="60"/>
        <v>-8.2688298898584298E-2</v>
      </c>
      <c r="N175" s="89">
        <v>1.4496732693424259E-2</v>
      </c>
      <c r="O175" s="89">
        <f t="shared" si="61"/>
        <v>1.4770899360090926E-2</v>
      </c>
      <c r="P175" s="89">
        <v>-5.2420716053164342E-3</v>
      </c>
      <c r="Q175" s="89">
        <f t="shared" si="62"/>
        <v>-4.9679049386497677E-3</v>
      </c>
      <c r="R175" s="89">
        <v>1.1120654259620801E-2</v>
      </c>
      <c r="S175" s="89">
        <f t="shared" si="63"/>
        <v>1.1394820926287469E-2</v>
      </c>
      <c r="T175" s="89">
        <v>-2.7479659839060637E-2</v>
      </c>
      <c r="U175" s="89">
        <f t="shared" si="64"/>
        <v>-2.7205493172393971E-2</v>
      </c>
      <c r="V175" s="89">
        <v>-2.8302096430704669E-2</v>
      </c>
      <c r="W175" s="89">
        <f t="shared" si="65"/>
        <v>-2.8027929764038003E-2</v>
      </c>
      <c r="X175" s="89">
        <v>-5.9797392030624614E-3</v>
      </c>
      <c r="Y175" s="89">
        <f t="shared" si="66"/>
        <v>-5.7055725363957949E-3</v>
      </c>
      <c r="Z175" s="89">
        <v>-4.5295024354141934E-2</v>
      </c>
      <c r="AA175" s="89">
        <f t="shared" si="67"/>
        <v>-4.5020857687475269E-2</v>
      </c>
      <c r="AB175" s="203">
        <f t="shared" si="68"/>
        <v>-9.5416962350591793E-3</v>
      </c>
      <c r="AC175" s="204">
        <f t="shared" si="50"/>
        <v>-9.2675295683925119E-3</v>
      </c>
      <c r="AN175" s="2">
        <v>43009</v>
      </c>
      <c r="AO175">
        <v>3673.9499510000001</v>
      </c>
      <c r="AP175">
        <f t="shared" si="69"/>
        <v>2.200365824544603E-2</v>
      </c>
      <c r="AQ175" s="17">
        <f t="shared" si="70"/>
        <v>2.200365824544603E-2</v>
      </c>
      <c r="AR175" s="18">
        <v>-0.32950000000000002</v>
      </c>
      <c r="AS175" s="187"/>
      <c r="AT175" s="19">
        <f t="shared" si="71"/>
        <v>-2.7458333333333333E-4</v>
      </c>
      <c r="AU175" s="19">
        <f t="shared" si="72"/>
        <v>2.2278241578779365E-2</v>
      </c>
      <c r="AV175">
        <f>SUMPRODUCT('PART A'!B208:K208,'PART A'!B$76:K$76)</f>
        <v>4.5010099345372277E-2</v>
      </c>
      <c r="AW175" s="19">
        <f t="shared" si="73"/>
        <v>4.5284682678705612E-2</v>
      </c>
    </row>
    <row r="176" spans="2:49" x14ac:dyDescent="0.3">
      <c r="B176" s="199">
        <v>43070</v>
      </c>
      <c r="C176" s="202"/>
      <c r="D176" s="201">
        <f>'PART C '!AR177/1200</f>
        <v>-2.7325E-4</v>
      </c>
      <c r="E176" s="89">
        <v>3503.959961</v>
      </c>
      <c r="F176" s="89">
        <f t="shared" si="56"/>
        <v>-1.847934616549779E-2</v>
      </c>
      <c r="G176" s="89">
        <f t="shared" si="57"/>
        <v>-1.8206096165497791E-2</v>
      </c>
      <c r="H176" s="89">
        <v>1.7075291797546251E-2</v>
      </c>
      <c r="I176" s="89">
        <f t="shared" si="58"/>
        <v>1.734854179754625E-2</v>
      </c>
      <c r="J176" s="89">
        <v>1.8412020552434981E-2</v>
      </c>
      <c r="K176" s="89">
        <f t="shared" si="59"/>
        <v>1.868527055243498E-2</v>
      </c>
      <c r="L176" s="89">
        <v>-4.5947535536155139E-2</v>
      </c>
      <c r="M176" s="89">
        <f t="shared" si="60"/>
        <v>-4.5674285536155136E-2</v>
      </c>
      <c r="N176" s="89">
        <v>-3.5098422187791003E-3</v>
      </c>
      <c r="O176" s="89">
        <f t="shared" si="61"/>
        <v>-3.2365922187791002E-3</v>
      </c>
      <c r="P176" s="89">
        <v>-4.9146506414974388E-2</v>
      </c>
      <c r="Q176" s="89">
        <f t="shared" si="62"/>
        <v>-4.8873256414974385E-2</v>
      </c>
      <c r="R176" s="89">
        <v>-1.3677426105993784E-2</v>
      </c>
      <c r="S176" s="89">
        <f t="shared" si="63"/>
        <v>-1.3404176105993785E-2</v>
      </c>
      <c r="T176" s="89">
        <v>-4.5748913316518251E-3</v>
      </c>
      <c r="U176" s="89">
        <f t="shared" si="64"/>
        <v>-4.3016413316518251E-3</v>
      </c>
      <c r="V176" s="89">
        <v>3.3980557118073511E-2</v>
      </c>
      <c r="W176" s="89">
        <f t="shared" si="65"/>
        <v>3.4253807118073513E-2</v>
      </c>
      <c r="X176" s="89">
        <v>6.3859214666437902E-2</v>
      </c>
      <c r="Y176" s="89">
        <f t="shared" si="66"/>
        <v>6.4132464666437905E-2</v>
      </c>
      <c r="Z176" s="89">
        <v>3.6809511450957089E-3</v>
      </c>
      <c r="AA176" s="89">
        <f t="shared" si="67"/>
        <v>3.954201145095709E-3</v>
      </c>
      <c r="AB176" s="203">
        <f t="shared" si="68"/>
        <v>1.7329786802088147E-3</v>
      </c>
      <c r="AC176" s="204">
        <f t="shared" si="50"/>
        <v>2.0062286802088147E-3</v>
      </c>
      <c r="AN176" s="2">
        <v>43040</v>
      </c>
      <c r="AO176">
        <v>3569.929932</v>
      </c>
      <c r="AP176">
        <f t="shared" si="69"/>
        <v>-2.8312856840003276E-2</v>
      </c>
      <c r="AQ176" s="17">
        <f t="shared" si="70"/>
        <v>-2.8312856840003276E-2</v>
      </c>
      <c r="AR176" s="18">
        <v>-0.32900000000000001</v>
      </c>
      <c r="AS176" s="187"/>
      <c r="AT176" s="19">
        <f t="shared" si="71"/>
        <v>-2.741666666666667E-4</v>
      </c>
      <c r="AU176" s="19">
        <f t="shared" si="72"/>
        <v>-2.803869017333661E-2</v>
      </c>
      <c r="AV176">
        <f>SUMPRODUCT('PART A'!B209:K209,'PART A'!B$76:K$76)</f>
        <v>-2.6222706279238069E-2</v>
      </c>
      <c r="AW176" s="19">
        <f t="shared" si="73"/>
        <v>-2.5948539612571403E-2</v>
      </c>
    </row>
    <row r="177" spans="2:49" x14ac:dyDescent="0.3">
      <c r="B177" s="199">
        <v>43101</v>
      </c>
      <c r="C177" s="202"/>
      <c r="D177" s="201">
        <f>'PART C '!AR178/1200</f>
        <v>-2.7375000000000001E-4</v>
      </c>
      <c r="E177" s="89">
        <v>3609.290039</v>
      </c>
      <c r="F177" s="89">
        <f t="shared" si="56"/>
        <v>3.0060297255776764E-2</v>
      </c>
      <c r="G177" s="89">
        <f t="shared" si="57"/>
        <v>3.0334047255776764E-2</v>
      </c>
      <c r="H177" s="89">
        <v>5.1743559931385595E-2</v>
      </c>
      <c r="I177" s="89">
        <f t="shared" si="58"/>
        <v>5.2017309931385598E-2</v>
      </c>
      <c r="J177" s="89">
        <v>4.138430366047692E-2</v>
      </c>
      <c r="K177" s="89">
        <f t="shared" si="59"/>
        <v>4.1658053660476924E-2</v>
      </c>
      <c r="L177" s="89">
        <v>0.12055048038107655</v>
      </c>
      <c r="M177" s="89">
        <f t="shared" si="60"/>
        <v>0.12082423038107655</v>
      </c>
      <c r="N177" s="89">
        <v>-4.2263975981950176E-2</v>
      </c>
      <c r="O177" s="89">
        <f t="shared" si="61"/>
        <v>-4.1990225981950173E-2</v>
      </c>
      <c r="P177" s="89">
        <v>0.11445768630903579</v>
      </c>
      <c r="Q177" s="89">
        <f t="shared" si="62"/>
        <v>0.11473143630903579</v>
      </c>
      <c r="R177" s="89">
        <v>-7.0048908639477958E-3</v>
      </c>
      <c r="S177" s="89">
        <f t="shared" si="63"/>
        <v>-6.7311408639477962E-3</v>
      </c>
      <c r="T177" s="89">
        <v>-1.0002607127862205E-2</v>
      </c>
      <c r="U177" s="89">
        <f t="shared" si="64"/>
        <v>-9.7288571278622057E-3</v>
      </c>
      <c r="V177" s="89">
        <v>0.30529864176467719</v>
      </c>
      <c r="W177" s="89">
        <f t="shared" si="65"/>
        <v>0.30557239176467721</v>
      </c>
      <c r="X177" s="89">
        <v>-4.7846735256224168E-3</v>
      </c>
      <c r="Y177" s="89">
        <f t="shared" si="66"/>
        <v>-4.5109235256224171E-3</v>
      </c>
      <c r="Z177" s="89">
        <v>3.6052438611910903E-2</v>
      </c>
      <c r="AA177" s="89">
        <f t="shared" si="67"/>
        <v>3.6326188611910906E-2</v>
      </c>
      <c r="AB177" s="203">
        <f t="shared" si="68"/>
        <v>7.0319739449816359E-3</v>
      </c>
      <c r="AC177" s="204">
        <f t="shared" si="50"/>
        <v>7.3057239449816356E-3</v>
      </c>
      <c r="AN177" s="2">
        <v>43070</v>
      </c>
      <c r="AO177">
        <v>3503.959961</v>
      </c>
      <c r="AP177">
        <f t="shared" si="69"/>
        <v>-1.847934616549779E-2</v>
      </c>
      <c r="AQ177" s="17">
        <f t="shared" si="70"/>
        <v>-1.847934616549779E-2</v>
      </c>
      <c r="AR177" s="18">
        <v>-0.32790000000000002</v>
      </c>
      <c r="AS177" s="187"/>
      <c r="AT177" s="19">
        <f t="shared" si="71"/>
        <v>-2.7325E-4</v>
      </c>
      <c r="AU177" s="19">
        <f t="shared" si="72"/>
        <v>-1.8206096165497791E-2</v>
      </c>
      <c r="AV177">
        <f>SUMPRODUCT('PART A'!B210:K210,'PART A'!B$76:K$76)</f>
        <v>2.0151833672034138E-3</v>
      </c>
      <c r="AW177" s="19">
        <f t="shared" si="73"/>
        <v>2.2884333672034138E-3</v>
      </c>
    </row>
    <row r="178" spans="2:49" x14ac:dyDescent="0.3">
      <c r="B178" s="199">
        <v>43132</v>
      </c>
      <c r="C178" s="202"/>
      <c r="D178" s="201">
        <f>'PART C '!AR179/1200</f>
        <v>-2.7375000000000001E-4</v>
      </c>
      <c r="E178" s="89">
        <v>3438.959961</v>
      </c>
      <c r="F178" s="89">
        <f t="shared" si="56"/>
        <v>-4.7192128135867983E-2</v>
      </c>
      <c r="G178" s="89">
        <f t="shared" si="57"/>
        <v>-4.691837813586798E-2</v>
      </c>
      <c r="H178" s="89">
        <v>-0.11231182323485404</v>
      </c>
      <c r="I178" s="89">
        <f t="shared" si="58"/>
        <v>-0.11203807323485404</v>
      </c>
      <c r="J178" s="89">
        <v>-4.4215442711205213E-2</v>
      </c>
      <c r="K178" s="89">
        <f t="shared" si="59"/>
        <v>-4.394169271120521E-2</v>
      </c>
      <c r="L178" s="89">
        <v>-2.50935233533893E-2</v>
      </c>
      <c r="M178" s="89">
        <f t="shared" si="60"/>
        <v>-2.48197733533893E-2</v>
      </c>
      <c r="N178" s="89">
        <v>-1.1295114521531299E-2</v>
      </c>
      <c r="O178" s="89">
        <f t="shared" si="61"/>
        <v>-1.10213645215313E-2</v>
      </c>
      <c r="P178" s="89">
        <v>6.3135095437154953E-2</v>
      </c>
      <c r="Q178" s="89">
        <f t="shared" si="62"/>
        <v>6.3408845437154956E-2</v>
      </c>
      <c r="R178" s="89">
        <v>-5.341211297272766E-2</v>
      </c>
      <c r="S178" s="89">
        <f t="shared" si="63"/>
        <v>-5.3138362972727657E-2</v>
      </c>
      <c r="T178" s="89">
        <v>-3.3042120860429638E-2</v>
      </c>
      <c r="U178" s="89">
        <f t="shared" si="64"/>
        <v>-3.2768370860429635E-2</v>
      </c>
      <c r="V178" s="89">
        <v>-9.7112418152219826E-2</v>
      </c>
      <c r="W178" s="89">
        <f t="shared" si="65"/>
        <v>-9.6838668152219823E-2</v>
      </c>
      <c r="X178" s="89">
        <v>-5.7255283646940741E-2</v>
      </c>
      <c r="Y178" s="89">
        <f t="shared" si="66"/>
        <v>-5.6981533646940738E-2</v>
      </c>
      <c r="Z178" s="89">
        <v>-2.4148751704214228E-2</v>
      </c>
      <c r="AA178" s="89">
        <f t="shared" si="67"/>
        <v>-2.3875001704214228E-2</v>
      </c>
      <c r="AB178" s="203">
        <f t="shared" si="68"/>
        <v>-6.5793628431895937E-3</v>
      </c>
      <c r="AC178" s="204">
        <f t="shared" si="50"/>
        <v>-6.305612843189594E-3</v>
      </c>
      <c r="AN178" s="2">
        <v>43101</v>
      </c>
      <c r="AO178">
        <v>3609.290039</v>
      </c>
      <c r="AP178">
        <f t="shared" si="69"/>
        <v>3.0060297255776764E-2</v>
      </c>
      <c r="AQ178" s="17">
        <f t="shared" si="70"/>
        <v>3.0060297255776764E-2</v>
      </c>
      <c r="AR178" s="18">
        <v>-0.32850000000000001</v>
      </c>
      <c r="AS178" s="187"/>
      <c r="AT178" s="19">
        <f t="shared" si="71"/>
        <v>-2.7375000000000001E-4</v>
      </c>
      <c r="AU178" s="19">
        <f t="shared" si="72"/>
        <v>3.0334047255776764E-2</v>
      </c>
      <c r="AV178">
        <f>SUMPRODUCT('PART A'!B211:K211,'PART A'!B$76:K$76)</f>
        <v>6.0543096315918039E-2</v>
      </c>
      <c r="AW178" s="19">
        <f t="shared" si="73"/>
        <v>6.0816846315918043E-2</v>
      </c>
    </row>
    <row r="179" spans="2:49" x14ac:dyDescent="0.3">
      <c r="B179" s="199">
        <v>43160</v>
      </c>
      <c r="C179" s="202"/>
      <c r="D179" s="201">
        <f>'PART C '!AR180/1200</f>
        <v>-2.7325E-4</v>
      </c>
      <c r="E179" s="89">
        <v>3361.5</v>
      </c>
      <c r="F179" s="89">
        <f t="shared" si="56"/>
        <v>-2.2524240432702153E-2</v>
      </c>
      <c r="G179" s="89">
        <f t="shared" si="57"/>
        <v>-2.2250990432702154E-2</v>
      </c>
      <c r="H179" s="89">
        <v>-1.5553712206419696E-2</v>
      </c>
      <c r="I179" s="89">
        <f t="shared" si="58"/>
        <v>-1.5280462206419697E-2</v>
      </c>
      <c r="J179" s="89">
        <v>-2.1285662009238922E-2</v>
      </c>
      <c r="K179" s="89">
        <f t="shared" si="59"/>
        <v>-2.1012412009238923E-2</v>
      </c>
      <c r="L179" s="89">
        <v>7.694407198093596E-2</v>
      </c>
      <c r="M179" s="89">
        <f t="shared" si="60"/>
        <v>7.7217321980935963E-2</v>
      </c>
      <c r="N179" s="89">
        <v>-5.6322999009487548E-2</v>
      </c>
      <c r="O179" s="89">
        <f t="shared" si="61"/>
        <v>-5.6049749009487546E-2</v>
      </c>
      <c r="P179" s="89">
        <v>-4.6166249108523363E-2</v>
      </c>
      <c r="Q179" s="89">
        <f t="shared" si="62"/>
        <v>-4.5892999108523361E-2</v>
      </c>
      <c r="R179" s="89">
        <v>-3.0406958230422222E-4</v>
      </c>
      <c r="S179" s="89">
        <f t="shared" si="63"/>
        <v>-3.081958230422222E-5</v>
      </c>
      <c r="T179" s="89">
        <v>3.5583242363731622E-2</v>
      </c>
      <c r="U179" s="89">
        <f t="shared" si="64"/>
        <v>3.5856492363731625E-2</v>
      </c>
      <c r="V179" s="89">
        <v>-6.0892145403325937E-2</v>
      </c>
      <c r="W179" s="89">
        <f t="shared" si="65"/>
        <v>-6.0618895403325934E-2</v>
      </c>
      <c r="X179" s="89">
        <v>1.622626552148624E-2</v>
      </c>
      <c r="Y179" s="89">
        <f t="shared" si="66"/>
        <v>1.6499515521486239E-2</v>
      </c>
      <c r="Z179" s="89">
        <v>1.5010113742970729E-2</v>
      </c>
      <c r="AA179" s="89">
        <f t="shared" si="67"/>
        <v>1.5283363742970728E-2</v>
      </c>
      <c r="AB179" s="203">
        <f t="shared" si="68"/>
        <v>5.1275243769678168E-3</v>
      </c>
      <c r="AC179" s="204">
        <f t="shared" si="50"/>
        <v>5.4007743769678169E-3</v>
      </c>
      <c r="AN179" s="2">
        <v>43132</v>
      </c>
      <c r="AO179">
        <v>3438.959961</v>
      </c>
      <c r="AP179">
        <f t="shared" si="69"/>
        <v>-4.7192128135867983E-2</v>
      </c>
      <c r="AQ179" s="17">
        <f t="shared" si="70"/>
        <v>-4.7192128135867983E-2</v>
      </c>
      <c r="AR179" s="18">
        <v>-0.32850000000000001</v>
      </c>
      <c r="AS179" s="187"/>
      <c r="AT179" s="19">
        <f t="shared" si="71"/>
        <v>-2.7375000000000001E-4</v>
      </c>
      <c r="AU179" s="19">
        <f t="shared" si="72"/>
        <v>-4.691837813586798E-2</v>
      </c>
      <c r="AV179">
        <f>SUMPRODUCT('PART A'!B212:K212,'PART A'!B$76:K$76)</f>
        <v>-3.9475149572035705E-2</v>
      </c>
      <c r="AW179" s="19">
        <f t="shared" si="73"/>
        <v>-3.9201399572035701E-2</v>
      </c>
    </row>
    <row r="180" spans="2:49" x14ac:dyDescent="0.3">
      <c r="B180" s="199">
        <v>43191</v>
      </c>
      <c r="C180" s="202"/>
      <c r="D180" s="201">
        <f>'PART C '!AR181/1200</f>
        <v>-2.7375000000000001E-4</v>
      </c>
      <c r="E180" s="89">
        <v>3536.5200199999999</v>
      </c>
      <c r="F180" s="89">
        <f t="shared" si="56"/>
        <v>5.2066047895284823E-2</v>
      </c>
      <c r="G180" s="89">
        <f t="shared" si="57"/>
        <v>5.2339797895284826E-2</v>
      </c>
      <c r="H180" s="89">
        <v>2.047922498233427E-2</v>
      </c>
      <c r="I180" s="89">
        <f t="shared" si="58"/>
        <v>2.075297498233427E-2</v>
      </c>
      <c r="J180" s="89">
        <v>-5.0311728840234181E-2</v>
      </c>
      <c r="K180" s="89">
        <f t="shared" si="59"/>
        <v>-5.0037978840234178E-2</v>
      </c>
      <c r="L180" s="89">
        <v>3.6867584960248521E-2</v>
      </c>
      <c r="M180" s="89">
        <f t="shared" si="60"/>
        <v>3.7141334960248525E-2</v>
      </c>
      <c r="N180" s="89">
        <v>1.6328718802043406E-2</v>
      </c>
      <c r="O180" s="89">
        <f t="shared" si="61"/>
        <v>1.6602468802043406E-2</v>
      </c>
      <c r="P180" s="89">
        <v>3.8379516309459384E-2</v>
      </c>
      <c r="Q180" s="89">
        <f t="shared" si="62"/>
        <v>3.8653266309459387E-2</v>
      </c>
      <c r="R180" s="89">
        <v>2.0690418562759917E-2</v>
      </c>
      <c r="S180" s="89">
        <f t="shared" si="63"/>
        <v>2.0964168562759917E-2</v>
      </c>
      <c r="T180" s="89">
        <v>8.4537766418290847E-2</v>
      </c>
      <c r="U180" s="89">
        <f t="shared" si="64"/>
        <v>8.481151641829085E-2</v>
      </c>
      <c r="V180" s="89">
        <v>0.12531794801639412</v>
      </c>
      <c r="W180" s="89">
        <f t="shared" si="65"/>
        <v>0.12559169801639411</v>
      </c>
      <c r="X180" s="89">
        <v>3.1478202409697294E-2</v>
      </c>
      <c r="Y180" s="89">
        <f t="shared" si="66"/>
        <v>3.1751952409697297E-2</v>
      </c>
      <c r="Z180" s="89">
        <v>0.15627510351306254</v>
      </c>
      <c r="AA180" s="89">
        <f t="shared" si="67"/>
        <v>0.15654885351306252</v>
      </c>
      <c r="AB180" s="203">
        <f t="shared" si="68"/>
        <v>3.1000940876523317E-2</v>
      </c>
      <c r="AC180" s="204">
        <f t="shared" si="50"/>
        <v>3.127469087652332E-2</v>
      </c>
      <c r="AN180" s="2">
        <v>43160</v>
      </c>
      <c r="AO180">
        <v>3361.5</v>
      </c>
      <c r="AP180">
        <f t="shared" si="69"/>
        <v>-2.2524240432702153E-2</v>
      </c>
      <c r="AQ180" s="17">
        <f t="shared" si="70"/>
        <v>-2.2524240432702153E-2</v>
      </c>
      <c r="AR180" s="18">
        <v>-0.32790000000000002</v>
      </c>
      <c r="AS180" s="187"/>
      <c r="AT180" s="19">
        <f t="shared" si="71"/>
        <v>-2.7325E-4</v>
      </c>
      <c r="AU180" s="19">
        <f t="shared" si="72"/>
        <v>-2.2250990432702154E-2</v>
      </c>
      <c r="AV180">
        <f>SUMPRODUCT('PART A'!B213:K213,'PART A'!B$76:K$76)</f>
        <v>-5.6761143710175148E-3</v>
      </c>
      <c r="AW180" s="19">
        <f t="shared" si="73"/>
        <v>-5.4028643710175147E-3</v>
      </c>
    </row>
    <row r="181" spans="2:49" x14ac:dyDescent="0.3">
      <c r="B181" s="199">
        <v>43221</v>
      </c>
      <c r="C181" s="202"/>
      <c r="D181" s="201">
        <f>'PART C '!AR182/1200</f>
        <v>-2.7099999999999997E-4</v>
      </c>
      <c r="E181" s="89">
        <v>3406.6499020000001</v>
      </c>
      <c r="F181" s="89">
        <f t="shared" ref="F181:F212" si="74">(E181-E180)/E180</f>
        <v>-3.6722573961280681E-2</v>
      </c>
      <c r="G181" s="89">
        <f t="shared" ref="G181:G212" si="75">F181-D181</f>
        <v>-3.6451573961280681E-2</v>
      </c>
      <c r="H181" s="89">
        <v>5.5471403973675851E-2</v>
      </c>
      <c r="I181" s="89">
        <f t="shared" ref="I181:I212" si="76">H181-D181</f>
        <v>5.5742403973675851E-2</v>
      </c>
      <c r="J181" s="89">
        <v>-6.2114321051987683E-3</v>
      </c>
      <c r="K181" s="89">
        <f t="shared" ref="K181:K212" si="77">J181-D181</f>
        <v>-5.9404321051987688E-3</v>
      </c>
      <c r="L181" s="89">
        <v>-5.0514865090052943E-2</v>
      </c>
      <c r="M181" s="89">
        <f t="shared" ref="M181:M212" si="78">L181-D181</f>
        <v>-5.0243865090052943E-2</v>
      </c>
      <c r="N181" s="89">
        <v>-7.2369580715636039E-2</v>
      </c>
      <c r="O181" s="89">
        <f t="shared" ref="O181:O212" si="79">N181-D181</f>
        <v>-7.2098580715636046E-2</v>
      </c>
      <c r="P181" s="89">
        <v>1.5727176237286516E-2</v>
      </c>
      <c r="Q181" s="89">
        <f t="shared" ref="Q181:Q212" si="80">P181-D181</f>
        <v>1.5998176237286516E-2</v>
      </c>
      <c r="R181" s="89">
        <v>-2.5338839636329841E-2</v>
      </c>
      <c r="S181" s="89">
        <f t="shared" ref="S181:S212" si="81">R181-D181</f>
        <v>-2.5067839636329841E-2</v>
      </c>
      <c r="T181" s="89">
        <v>5.3386399569436825E-2</v>
      </c>
      <c r="U181" s="89">
        <f t="shared" ref="U181:U212" si="82">T181-D181</f>
        <v>5.3657399569436826E-2</v>
      </c>
      <c r="V181" s="89">
        <v>4.4695750679382883E-2</v>
      </c>
      <c r="W181" s="89">
        <f t="shared" ref="W181:W212" si="83">V181-D181</f>
        <v>4.4966750679382883E-2</v>
      </c>
      <c r="X181" s="89">
        <v>4.8198007679409509E-2</v>
      </c>
      <c r="Y181" s="89">
        <f t="shared" ref="Y181:Y212" si="84">X181-D181</f>
        <v>4.8469007679409509E-2</v>
      </c>
      <c r="Z181" s="89">
        <v>3.9288090616920332E-2</v>
      </c>
      <c r="AA181" s="89">
        <f t="shared" ref="AA181:AA212" si="85">Z181-D181</f>
        <v>3.9559090616920332E-2</v>
      </c>
      <c r="AB181" s="203">
        <f t="shared" ref="AB181:AB212" si="86">SUMPRODUCT(R181:AA181,Q$115:Z$115)</f>
        <v>1.2242433873967604E-2</v>
      </c>
      <c r="AC181" s="204">
        <f t="shared" si="50"/>
        <v>1.2513433873967604E-2</v>
      </c>
      <c r="AN181" s="2">
        <v>43191</v>
      </c>
      <c r="AO181">
        <v>3536.5200199999999</v>
      </c>
      <c r="AP181">
        <f t="shared" si="69"/>
        <v>5.2066047895284823E-2</v>
      </c>
      <c r="AQ181" s="17">
        <f t="shared" si="70"/>
        <v>5.2066047895284823E-2</v>
      </c>
      <c r="AR181" s="18">
        <v>-0.32850000000000001</v>
      </c>
      <c r="AS181" s="187"/>
      <c r="AT181" s="19">
        <f t="shared" si="71"/>
        <v>-2.7375000000000001E-4</v>
      </c>
      <c r="AU181" s="19">
        <f t="shared" si="72"/>
        <v>5.2339797895284826E-2</v>
      </c>
      <c r="AV181">
        <f>SUMPRODUCT('PART A'!B214:K214,'PART A'!B$76:K$76)</f>
        <v>4.8004275513405623E-2</v>
      </c>
      <c r="AW181" s="19">
        <f t="shared" si="73"/>
        <v>4.8278025513405626E-2</v>
      </c>
    </row>
    <row r="182" spans="2:49" x14ac:dyDescent="0.3">
      <c r="B182" s="199">
        <v>43252</v>
      </c>
      <c r="C182" s="202"/>
      <c r="D182" s="201">
        <f>'PART C '!AR183/1200</f>
        <v>-2.6833333333333331E-4</v>
      </c>
      <c r="E182" s="89">
        <v>3395.6000979999999</v>
      </c>
      <c r="F182" s="89">
        <f t="shared" si="74"/>
        <v>-3.243598349661063E-3</v>
      </c>
      <c r="G182" s="89">
        <f t="shared" si="75"/>
        <v>-2.9752650163277295E-3</v>
      </c>
      <c r="H182" s="89">
        <v>1.5426040329496585E-2</v>
      </c>
      <c r="I182" s="89">
        <f t="shared" si="76"/>
        <v>1.5694373662829917E-2</v>
      </c>
      <c r="J182" s="89">
        <v>-0.10619311375576065</v>
      </c>
      <c r="K182" s="89">
        <f t="shared" si="77"/>
        <v>-0.10592478042242733</v>
      </c>
      <c r="L182" s="89">
        <v>-7.4370102960921005E-3</v>
      </c>
      <c r="M182" s="89">
        <f t="shared" si="78"/>
        <v>-7.1686769627587674E-3</v>
      </c>
      <c r="N182" s="89">
        <v>-0.13858956079416715</v>
      </c>
      <c r="O182" s="89">
        <f t="shared" si="79"/>
        <v>-0.13832122746083381</v>
      </c>
      <c r="P182" s="89">
        <v>3.0315536649897903E-2</v>
      </c>
      <c r="Q182" s="89">
        <f t="shared" si="80"/>
        <v>3.0583869983231236E-2</v>
      </c>
      <c r="R182" s="89">
        <v>-1.038185569536944E-2</v>
      </c>
      <c r="S182" s="89">
        <f t="shared" si="81"/>
        <v>-1.0113522362036106E-2</v>
      </c>
      <c r="T182" s="89">
        <v>2.8696492766797557E-2</v>
      </c>
      <c r="U182" s="89">
        <f t="shared" si="82"/>
        <v>2.8964826100130889E-2</v>
      </c>
      <c r="V182" s="89">
        <v>-0.15804119301532249</v>
      </c>
      <c r="W182" s="89">
        <f t="shared" si="83"/>
        <v>-0.15777285968198915</v>
      </c>
      <c r="X182" s="89">
        <v>3.4217274452960876E-2</v>
      </c>
      <c r="Y182" s="89">
        <f t="shared" si="84"/>
        <v>3.4485607786294212E-2</v>
      </c>
      <c r="Z182" s="89">
        <v>-3.9892228024092563E-2</v>
      </c>
      <c r="AA182" s="89">
        <f t="shared" si="85"/>
        <v>-3.9623894690759227E-2</v>
      </c>
      <c r="AB182" s="203">
        <f t="shared" si="86"/>
        <v>-3.653046856593449E-3</v>
      </c>
      <c r="AC182" s="204">
        <f t="shared" ref="AC182:AC231" si="87">AB182-D182</f>
        <v>-3.3847135232601159E-3</v>
      </c>
      <c r="AN182" s="2">
        <v>43221</v>
      </c>
      <c r="AO182">
        <v>3406.6499020000001</v>
      </c>
      <c r="AP182">
        <f t="shared" ref="AP182:AP213" si="88">(AO182-AO181)/AO181</f>
        <v>-3.6722573961280681E-2</v>
      </c>
      <c r="AQ182" s="17">
        <f t="shared" ref="AQ182:AQ213" si="89">(AO182-AO181)/AO181</f>
        <v>-3.6722573961280681E-2</v>
      </c>
      <c r="AR182" s="18">
        <v>-0.32519999999999999</v>
      </c>
      <c r="AS182" s="187"/>
      <c r="AT182" s="19">
        <f t="shared" ref="AT182:AT213" si="90">AR182/1200</f>
        <v>-2.7099999999999997E-4</v>
      </c>
      <c r="AU182" s="19">
        <f t="shared" ref="AU182:AU213" si="91">AP182-AT182</f>
        <v>-3.6451573961280681E-2</v>
      </c>
      <c r="AV182">
        <f>SUMPRODUCT('PART A'!B215:K215,'PART A'!B$76:K$76)</f>
        <v>1.0233211120889435E-2</v>
      </c>
      <c r="AW182" s="19">
        <f t="shared" ref="AW182:AW213" si="92">AV182-AT182</f>
        <v>1.0504211120889435E-2</v>
      </c>
    </row>
    <row r="183" spans="2:49" x14ac:dyDescent="0.3">
      <c r="B183" s="199">
        <v>43282</v>
      </c>
      <c r="C183" s="202"/>
      <c r="D183" s="201">
        <f>'PART C '!AR184/1200</f>
        <v>-2.6724999999999996E-4</v>
      </c>
      <c r="E183" s="89">
        <v>3525.48999</v>
      </c>
      <c r="F183" s="89">
        <f t="shared" si="74"/>
        <v>3.8252411429869189E-2</v>
      </c>
      <c r="G183" s="89">
        <f t="shared" si="75"/>
        <v>3.8519661429869186E-2</v>
      </c>
      <c r="H183" s="89">
        <v>6.6596019146071536E-2</v>
      </c>
      <c r="I183" s="89">
        <f t="shared" si="76"/>
        <v>6.6863269146071533E-2</v>
      </c>
      <c r="J183" s="89">
        <v>7.2918456709227586E-2</v>
      </c>
      <c r="K183" s="89">
        <f t="shared" si="77"/>
        <v>7.3185706709227583E-2</v>
      </c>
      <c r="L183" s="89">
        <v>1.1767817757382915E-2</v>
      </c>
      <c r="M183" s="89">
        <f t="shared" si="78"/>
        <v>1.2035067757382915E-2</v>
      </c>
      <c r="N183" s="89">
        <v>7.9370705321385168E-2</v>
      </c>
      <c r="O183" s="89">
        <f t="shared" si="79"/>
        <v>7.9637955321385165E-2</v>
      </c>
      <c r="P183" s="89">
        <v>5.7251089827383937E-2</v>
      </c>
      <c r="Q183" s="89">
        <f t="shared" si="80"/>
        <v>5.7518339827383934E-2</v>
      </c>
      <c r="R183" s="89">
        <v>6.9031347599525866E-2</v>
      </c>
      <c r="S183" s="89">
        <f t="shared" si="81"/>
        <v>6.9298597599525863E-2</v>
      </c>
      <c r="T183" s="89">
        <v>-9.4561954477658302E-3</v>
      </c>
      <c r="U183" s="89">
        <f t="shared" si="82"/>
        <v>-9.1889454477658301E-3</v>
      </c>
      <c r="V183" s="89">
        <v>-0.10628145387514948</v>
      </c>
      <c r="W183" s="89">
        <f t="shared" si="83"/>
        <v>-0.10601420387514948</v>
      </c>
      <c r="X183" s="89">
        <v>4.3837899543558038E-2</v>
      </c>
      <c r="Y183" s="89">
        <f t="shared" si="84"/>
        <v>4.4105149543558035E-2</v>
      </c>
      <c r="Z183" s="89">
        <v>4.7861134863058187E-2</v>
      </c>
      <c r="AA183" s="89">
        <f t="shared" si="85"/>
        <v>4.8128384863058184E-2</v>
      </c>
      <c r="AB183" s="203">
        <f t="shared" si="86"/>
        <v>3.8921773154922163E-3</v>
      </c>
      <c r="AC183" s="204">
        <f t="shared" si="87"/>
        <v>4.1594273154922159E-3</v>
      </c>
      <c r="AN183" s="2">
        <v>43252</v>
      </c>
      <c r="AO183">
        <v>3395.6000979999999</v>
      </c>
      <c r="AP183">
        <f t="shared" si="88"/>
        <v>-3.243598349661063E-3</v>
      </c>
      <c r="AQ183" s="17">
        <f t="shared" si="89"/>
        <v>-3.243598349661063E-3</v>
      </c>
      <c r="AR183" s="18">
        <v>-0.32200000000000001</v>
      </c>
      <c r="AS183" s="187"/>
      <c r="AT183" s="19">
        <f t="shared" si="90"/>
        <v>-2.6833333333333331E-4</v>
      </c>
      <c r="AU183" s="19">
        <f t="shared" si="91"/>
        <v>-2.9752650163277295E-3</v>
      </c>
      <c r="AV183">
        <f>SUMPRODUCT('PART A'!B216:K216,'PART A'!B$76:K$76)</f>
        <v>-3.5187961738165144E-2</v>
      </c>
      <c r="AW183" s="19">
        <f t="shared" si="92"/>
        <v>-3.4919628404831808E-2</v>
      </c>
    </row>
    <row r="184" spans="2:49" x14ac:dyDescent="0.3">
      <c r="B184" s="199">
        <v>43313</v>
      </c>
      <c r="C184" s="202"/>
      <c r="D184" s="201">
        <f>'PART C '!AR185/1200</f>
        <v>-2.6583333333333336E-4</v>
      </c>
      <c r="E184" s="89">
        <v>3392.8999020000001</v>
      </c>
      <c r="F184" s="89">
        <f t="shared" si="74"/>
        <v>-3.7608981553227991E-2</v>
      </c>
      <c r="G184" s="89">
        <f t="shared" si="75"/>
        <v>-3.7343148219894658E-2</v>
      </c>
      <c r="H184" s="89">
        <v>-7.2706213608380074E-2</v>
      </c>
      <c r="I184" s="89">
        <f t="shared" si="76"/>
        <v>-7.2440380275046734E-2</v>
      </c>
      <c r="J184" s="89">
        <v>-5.8326222212786057E-2</v>
      </c>
      <c r="K184" s="89">
        <f t="shared" si="77"/>
        <v>-5.8060388879452723E-2</v>
      </c>
      <c r="L184" s="89">
        <v>0.13613543833837971</v>
      </c>
      <c r="M184" s="89">
        <f t="shared" si="78"/>
        <v>0.13640127167171304</v>
      </c>
      <c r="N184" s="89">
        <v>4.0410804901126161E-2</v>
      </c>
      <c r="O184" s="89">
        <f t="shared" si="79"/>
        <v>4.0676638234459495E-2</v>
      </c>
      <c r="P184" s="89">
        <v>2.452851476546353E-3</v>
      </c>
      <c r="Q184" s="89">
        <f t="shared" si="80"/>
        <v>2.7186848098796862E-3</v>
      </c>
      <c r="R184" s="89">
        <v>9.0760530874072331E-3</v>
      </c>
      <c r="S184" s="89">
        <f t="shared" si="81"/>
        <v>9.3418864207405663E-3</v>
      </c>
      <c r="T184" s="89">
        <v>-1.3365271747601904E-2</v>
      </c>
      <c r="U184" s="89">
        <f t="shared" si="82"/>
        <v>-1.3099438414268571E-2</v>
      </c>
      <c r="V184" s="89">
        <v>-2.6030246379805341E-3</v>
      </c>
      <c r="W184" s="89">
        <f t="shared" si="83"/>
        <v>-2.3371913046472009E-3</v>
      </c>
      <c r="X184" s="89">
        <v>-1.6640283373432815E-2</v>
      </c>
      <c r="Y184" s="89">
        <f t="shared" si="84"/>
        <v>-1.6374450040099481E-2</v>
      </c>
      <c r="Z184" s="89">
        <v>1.1042371849322446E-2</v>
      </c>
      <c r="AA184" s="89">
        <f t="shared" si="85"/>
        <v>1.1308205182655779E-2</v>
      </c>
      <c r="AB184" s="203">
        <f t="shared" si="86"/>
        <v>-8.15508121579146E-5</v>
      </c>
      <c r="AC184" s="204">
        <f t="shared" si="87"/>
        <v>1.8428252117541876E-4</v>
      </c>
      <c r="AN184" s="2">
        <v>43282</v>
      </c>
      <c r="AO184">
        <v>3525.48999</v>
      </c>
      <c r="AP184">
        <f t="shared" si="88"/>
        <v>3.8252411429869189E-2</v>
      </c>
      <c r="AQ184" s="17">
        <f t="shared" si="89"/>
        <v>3.8252411429869189E-2</v>
      </c>
      <c r="AR184" s="18">
        <v>-0.32069999999999999</v>
      </c>
      <c r="AS184" s="187"/>
      <c r="AT184" s="19">
        <f t="shared" si="90"/>
        <v>-2.6724999999999996E-4</v>
      </c>
      <c r="AU184" s="19">
        <f t="shared" si="91"/>
        <v>3.8519661429869186E-2</v>
      </c>
      <c r="AV184">
        <f>SUMPRODUCT('PART A'!B217:K217,'PART A'!B$76:K$76)</f>
        <v>3.32896821444678E-2</v>
      </c>
      <c r="AW184" s="19">
        <f t="shared" si="92"/>
        <v>3.3556932144467796E-2</v>
      </c>
    </row>
    <row r="185" spans="2:49" x14ac:dyDescent="0.3">
      <c r="B185" s="199">
        <v>43344</v>
      </c>
      <c r="C185" s="202" t="s">
        <v>53</v>
      </c>
      <c r="D185" s="201">
        <f>'PART C '!AR186/1200</f>
        <v>-2.6566666666666666E-4</v>
      </c>
      <c r="E185" s="89">
        <v>3399.1999510000001</v>
      </c>
      <c r="F185" s="89">
        <f t="shared" si="74"/>
        <v>1.856833146267085E-3</v>
      </c>
      <c r="G185" s="89">
        <f t="shared" si="75"/>
        <v>2.1224998129337515E-3</v>
      </c>
      <c r="H185" s="89">
        <v>-1.4645543887064174E-2</v>
      </c>
      <c r="I185" s="89">
        <f t="shared" si="76"/>
        <v>-1.4379877220397509E-2</v>
      </c>
      <c r="J185" s="89">
        <v>-2.4237111212837212E-2</v>
      </c>
      <c r="K185" s="89">
        <f t="shared" si="77"/>
        <v>-2.3971444546170544E-2</v>
      </c>
      <c r="L185" s="89">
        <v>-1.8613384314208187E-2</v>
      </c>
      <c r="M185" s="89">
        <f t="shared" si="78"/>
        <v>-1.834771764754152E-2</v>
      </c>
      <c r="N185" s="89">
        <v>-2.2285940519146577E-2</v>
      </c>
      <c r="O185" s="89">
        <f t="shared" si="79"/>
        <v>-2.202027385247991E-2</v>
      </c>
      <c r="P185" s="89">
        <v>1.8068934098133684E-2</v>
      </c>
      <c r="Q185" s="89">
        <f t="shared" si="80"/>
        <v>1.8334600764800351E-2</v>
      </c>
      <c r="R185" s="89">
        <v>-1.6514409913527262E-2</v>
      </c>
      <c r="S185" s="89">
        <f t="shared" si="81"/>
        <v>-1.6248743246860594E-2</v>
      </c>
      <c r="T185" s="89">
        <v>4.8380111610706661E-3</v>
      </c>
      <c r="U185" s="89">
        <f t="shared" si="82"/>
        <v>5.1036778277373327E-3</v>
      </c>
      <c r="V185" s="89">
        <v>4.0110022294050508E-2</v>
      </c>
      <c r="W185" s="89">
        <f t="shared" si="83"/>
        <v>4.0375688960717172E-2</v>
      </c>
      <c r="X185" s="89">
        <v>2.6994314569571042E-2</v>
      </c>
      <c r="Y185" s="89">
        <f t="shared" si="84"/>
        <v>2.7259981236237709E-2</v>
      </c>
      <c r="Z185" s="89">
        <v>8.1083878677772458E-3</v>
      </c>
      <c r="AA185" s="89">
        <f t="shared" si="85"/>
        <v>8.3740545344439116E-3</v>
      </c>
      <c r="AB185" s="203">
        <f t="shared" si="86"/>
        <v>2.8191504018543253E-3</v>
      </c>
      <c r="AC185" s="204">
        <f t="shared" si="87"/>
        <v>3.0848170685209919E-3</v>
      </c>
      <c r="AN185" s="2">
        <v>43313</v>
      </c>
      <c r="AO185">
        <v>3392.8999020000001</v>
      </c>
      <c r="AP185">
        <f t="shared" si="88"/>
        <v>-3.7608981553227991E-2</v>
      </c>
      <c r="AQ185" s="17">
        <f t="shared" si="89"/>
        <v>-3.7608981553227991E-2</v>
      </c>
      <c r="AR185" s="18">
        <v>-0.31900000000000001</v>
      </c>
      <c r="AS185" s="188"/>
      <c r="AT185" s="19">
        <f t="shared" si="90"/>
        <v>-2.6583333333333336E-4</v>
      </c>
      <c r="AU185" s="19">
        <f t="shared" si="91"/>
        <v>-3.7343148219894658E-2</v>
      </c>
      <c r="AV185">
        <f>SUMPRODUCT('PART A'!B218:K218,'PART A'!B$76:K$76)</f>
        <v>3.5476504072600541E-3</v>
      </c>
      <c r="AW185" s="19">
        <f t="shared" si="92"/>
        <v>3.8134837405933873E-3</v>
      </c>
    </row>
    <row r="186" spans="2:49" x14ac:dyDescent="0.3">
      <c r="B186" s="199">
        <v>43374</v>
      </c>
      <c r="C186" s="202"/>
      <c r="D186" s="201">
        <f>'PART C '!AR187/1200</f>
        <v>-2.6475000000000001E-4</v>
      </c>
      <c r="E186" s="89">
        <v>3197.51001</v>
      </c>
      <c r="F186" s="89">
        <f t="shared" si="74"/>
        <v>-5.9334532804010409E-2</v>
      </c>
      <c r="G186" s="89">
        <f t="shared" si="75"/>
        <v>-5.9069782804010408E-2</v>
      </c>
      <c r="H186" s="89">
        <v>-7.8122196487941817E-2</v>
      </c>
      <c r="I186" s="89">
        <f t="shared" si="76"/>
        <v>-7.7857446487941823E-2</v>
      </c>
      <c r="J186" s="89">
        <v>-3.6614331767411482E-2</v>
      </c>
      <c r="K186" s="89">
        <f t="shared" si="77"/>
        <v>-3.634958176741148E-2</v>
      </c>
      <c r="L186" s="89">
        <v>-1.3750532669440185E-2</v>
      </c>
      <c r="M186" s="89">
        <f t="shared" si="78"/>
        <v>-1.3485782669440186E-2</v>
      </c>
      <c r="N186" s="89">
        <v>-8.9872989106436721E-2</v>
      </c>
      <c r="O186" s="89">
        <f t="shared" si="79"/>
        <v>-8.9608239106436727E-2</v>
      </c>
      <c r="P186" s="89">
        <v>-9.6783142932318184E-2</v>
      </c>
      <c r="Q186" s="89">
        <f t="shared" si="80"/>
        <v>-9.6518392932318189E-2</v>
      </c>
      <c r="R186" s="89">
        <v>-6.1768996964781372E-2</v>
      </c>
      <c r="S186" s="89">
        <f t="shared" si="81"/>
        <v>-6.1504246964781371E-2</v>
      </c>
      <c r="T186" s="89">
        <v>-4.2369017110008358E-2</v>
      </c>
      <c r="U186" s="89">
        <f t="shared" si="82"/>
        <v>-4.2104267110008357E-2</v>
      </c>
      <c r="V186" s="89">
        <v>-0.11185952173462742</v>
      </c>
      <c r="W186" s="89">
        <f t="shared" si="83"/>
        <v>-0.11159477173462742</v>
      </c>
      <c r="X186" s="89">
        <v>-5.2569550165201664E-2</v>
      </c>
      <c r="Y186" s="89">
        <f t="shared" si="84"/>
        <v>-5.2304800165201663E-2</v>
      </c>
      <c r="Z186" s="89">
        <v>-0.11753112419096814</v>
      </c>
      <c r="AA186" s="89">
        <f t="shared" si="85"/>
        <v>-0.11726637419096815</v>
      </c>
      <c r="AB186" s="203">
        <f t="shared" si="86"/>
        <v>-2.0624138128471317E-2</v>
      </c>
      <c r="AC186" s="204">
        <f t="shared" si="87"/>
        <v>-2.0359388128471316E-2</v>
      </c>
      <c r="AN186" s="2">
        <v>43344</v>
      </c>
      <c r="AO186">
        <v>3399.1999510000001</v>
      </c>
      <c r="AP186">
        <f t="shared" si="88"/>
        <v>1.856833146267085E-3</v>
      </c>
      <c r="AQ186" s="17">
        <f t="shared" si="89"/>
        <v>1.856833146267085E-3</v>
      </c>
      <c r="AR186" s="18">
        <v>-0.31879999999999997</v>
      </c>
      <c r="AS186" s="187" t="s">
        <v>53</v>
      </c>
      <c r="AT186" s="19">
        <f t="shared" si="90"/>
        <v>-2.6566666666666666E-4</v>
      </c>
      <c r="AU186" s="19">
        <f t="shared" si="91"/>
        <v>2.1224998129337515E-3</v>
      </c>
      <c r="AV186">
        <f>SUMPRODUCT('PART A'!B219:K219,'PART A'!B$76:K$76)</f>
        <v>1.8232801438197255E-4</v>
      </c>
      <c r="AW186" s="19">
        <f t="shared" si="92"/>
        <v>4.479946810486392E-4</v>
      </c>
    </row>
    <row r="187" spans="2:49" x14ac:dyDescent="0.3">
      <c r="B187" s="199">
        <v>43405</v>
      </c>
      <c r="C187" s="202"/>
      <c r="D187" s="201">
        <f>'PART C '!AR188/1200</f>
        <v>-2.6366666666666666E-4</v>
      </c>
      <c r="E187" s="89">
        <v>3173.1298830000001</v>
      </c>
      <c r="F187" s="89">
        <f t="shared" si="74"/>
        <v>-7.624722650985509E-3</v>
      </c>
      <c r="G187" s="89">
        <f t="shared" si="75"/>
        <v>-7.3610559843188426E-3</v>
      </c>
      <c r="H187" s="89">
        <v>6.6851526496736584E-3</v>
      </c>
      <c r="I187" s="89">
        <f t="shared" si="76"/>
        <v>6.9488193163403248E-3</v>
      </c>
      <c r="J187" s="89">
        <v>-5.0897753240471175E-2</v>
      </c>
      <c r="K187" s="89">
        <f t="shared" si="77"/>
        <v>-5.0634086573804506E-2</v>
      </c>
      <c r="L187" s="89">
        <v>-6.3461503182304022E-2</v>
      </c>
      <c r="M187" s="89">
        <f t="shared" si="78"/>
        <v>-6.3197836515637359E-2</v>
      </c>
      <c r="N187" s="89">
        <v>6.0823774852022568E-3</v>
      </c>
      <c r="O187" s="89">
        <f t="shared" si="79"/>
        <v>6.3460441518689232E-3</v>
      </c>
      <c r="P187" s="89">
        <v>-3.1624178411402026E-2</v>
      </c>
      <c r="Q187" s="89">
        <f t="shared" si="80"/>
        <v>-3.1360511744735357E-2</v>
      </c>
      <c r="R187" s="89">
        <v>5.5608759665174472E-2</v>
      </c>
      <c r="S187" s="89">
        <f t="shared" si="81"/>
        <v>5.5872426331841141E-2</v>
      </c>
      <c r="T187" s="89">
        <v>4.5248991682207231E-2</v>
      </c>
      <c r="U187" s="89">
        <f t="shared" si="82"/>
        <v>4.5512658348873899E-2</v>
      </c>
      <c r="V187" s="89">
        <v>8.3419960131749044E-2</v>
      </c>
      <c r="W187" s="89">
        <f t="shared" si="83"/>
        <v>8.3683626798415706E-2</v>
      </c>
      <c r="X187" s="89">
        <v>-7.1221601212343319E-2</v>
      </c>
      <c r="Y187" s="89">
        <f t="shared" si="84"/>
        <v>-7.0957934545676657E-2</v>
      </c>
      <c r="Z187" s="89">
        <v>-6.0453923347450339E-2</v>
      </c>
      <c r="AA187" s="89">
        <f t="shared" si="85"/>
        <v>-6.019025668078367E-2</v>
      </c>
      <c r="AB187" s="203">
        <f t="shared" si="86"/>
        <v>-6.3397208757731884E-3</v>
      </c>
      <c r="AC187" s="204">
        <f t="shared" si="87"/>
        <v>-6.076054209106522E-3</v>
      </c>
      <c r="AN187" s="2">
        <v>43374</v>
      </c>
      <c r="AO187">
        <v>3197.51001</v>
      </c>
      <c r="AP187">
        <f t="shared" si="88"/>
        <v>-5.9334532804010409E-2</v>
      </c>
      <c r="AQ187" s="17">
        <f t="shared" si="89"/>
        <v>-5.9334532804010409E-2</v>
      </c>
      <c r="AR187" s="18">
        <v>-0.31769999999999998</v>
      </c>
      <c r="AS187" s="187"/>
      <c r="AT187" s="19">
        <f t="shared" si="90"/>
        <v>-2.6475000000000001E-4</v>
      </c>
      <c r="AU187" s="19">
        <f t="shared" si="91"/>
        <v>-5.9069782804010408E-2</v>
      </c>
      <c r="AV187">
        <f>SUMPRODUCT('PART A'!B220:K220,'PART A'!B$76:K$76)</f>
        <v>-7.0124140312913544E-2</v>
      </c>
      <c r="AW187" s="19">
        <f t="shared" si="92"/>
        <v>-6.985939031291355E-2</v>
      </c>
    </row>
    <row r="188" spans="2:49" x14ac:dyDescent="0.3">
      <c r="B188" s="199">
        <v>43435</v>
      </c>
      <c r="C188" s="202"/>
      <c r="D188" s="201">
        <f>'PART C '!AR189/1200</f>
        <v>-2.5991666666666665E-4</v>
      </c>
      <c r="E188" s="89">
        <v>3001.419922</v>
      </c>
      <c r="F188" s="89">
        <f t="shared" si="74"/>
        <v>-5.4113751195604624E-2</v>
      </c>
      <c r="G188" s="89">
        <f t="shared" si="75"/>
        <v>-5.3853834528937959E-2</v>
      </c>
      <c r="H188" s="89">
        <v>-4.902347079190341E-2</v>
      </c>
      <c r="I188" s="89">
        <f t="shared" si="76"/>
        <v>-4.8763554125236745E-2</v>
      </c>
      <c r="J188" s="89">
        <v>-7.6164694117762846E-2</v>
      </c>
      <c r="K188" s="89">
        <f t="shared" si="77"/>
        <v>-7.5904777451096181E-2</v>
      </c>
      <c r="L188" s="89">
        <v>-6.3655047159049641E-2</v>
      </c>
      <c r="M188" s="89">
        <f t="shared" si="78"/>
        <v>-6.3395130492382976E-2</v>
      </c>
      <c r="N188" s="89">
        <v>-0.14971555770626668</v>
      </c>
      <c r="O188" s="89">
        <f t="shared" si="79"/>
        <v>-0.14945564103960002</v>
      </c>
      <c r="P188" s="89">
        <v>-0.11266127539499353</v>
      </c>
      <c r="Q188" s="89">
        <f t="shared" si="80"/>
        <v>-0.11240135872832686</v>
      </c>
      <c r="R188" s="89">
        <v>-6.8876715362042207E-2</v>
      </c>
      <c r="S188" s="89">
        <f t="shared" si="81"/>
        <v>-6.8616798695375542E-2</v>
      </c>
      <c r="T188" s="89">
        <v>-3.2226985826849477E-2</v>
      </c>
      <c r="U188" s="89">
        <f t="shared" si="82"/>
        <v>-3.1967069160182812E-2</v>
      </c>
      <c r="V188" s="89">
        <v>-0.12970082118884971</v>
      </c>
      <c r="W188" s="89">
        <f t="shared" si="83"/>
        <v>-0.12944090452218304</v>
      </c>
      <c r="X188" s="89">
        <v>-1.5158224405274296E-2</v>
      </c>
      <c r="Y188" s="89">
        <f t="shared" si="84"/>
        <v>-1.4898307738607629E-2</v>
      </c>
      <c r="Z188" s="89">
        <v>2.237199561507941E-2</v>
      </c>
      <c r="AA188" s="89">
        <f t="shared" si="85"/>
        <v>2.2631912281746075E-2</v>
      </c>
      <c r="AB188" s="203">
        <f t="shared" si="86"/>
        <v>8.9331775719742458E-4</v>
      </c>
      <c r="AC188" s="204">
        <f t="shared" si="87"/>
        <v>1.1532344238640913E-3</v>
      </c>
      <c r="AN188" s="2">
        <v>43405</v>
      </c>
      <c r="AO188">
        <v>3173.1298830000001</v>
      </c>
      <c r="AP188">
        <f t="shared" si="88"/>
        <v>-7.624722650985509E-3</v>
      </c>
      <c r="AQ188" s="17">
        <f t="shared" si="89"/>
        <v>-7.624722650985509E-3</v>
      </c>
      <c r="AR188" s="18">
        <v>-0.31640000000000001</v>
      </c>
      <c r="AS188" s="187"/>
      <c r="AT188" s="19">
        <f t="shared" si="90"/>
        <v>-2.6366666666666666E-4</v>
      </c>
      <c r="AU188" s="19">
        <f t="shared" si="91"/>
        <v>-7.3610559843188426E-3</v>
      </c>
      <c r="AV188">
        <f>SUMPRODUCT('PART A'!B221:K221,'PART A'!B$76:K$76)</f>
        <v>-8.061371777996422E-3</v>
      </c>
      <c r="AW188" s="19">
        <f t="shared" si="92"/>
        <v>-7.7977051113297556E-3</v>
      </c>
    </row>
    <row r="189" spans="2:49" x14ac:dyDescent="0.3">
      <c r="B189" s="199">
        <v>43466</v>
      </c>
      <c r="C189" s="202"/>
      <c r="D189" s="201">
        <f>'PART C '!AR190/1200</f>
        <v>-2.5666666666666665E-4</v>
      </c>
      <c r="E189" s="89">
        <v>3159.429932</v>
      </c>
      <c r="F189" s="89">
        <f t="shared" si="74"/>
        <v>5.2645086028052276E-2</v>
      </c>
      <c r="G189" s="89">
        <f t="shared" si="75"/>
        <v>5.2901752694718945E-2</v>
      </c>
      <c r="H189" s="89">
        <v>-1.6430537459759344E-2</v>
      </c>
      <c r="I189" s="89">
        <f t="shared" si="76"/>
        <v>-1.6173870793092678E-2</v>
      </c>
      <c r="J189" s="89">
        <v>0.12524510964885677</v>
      </c>
      <c r="K189" s="89">
        <f t="shared" si="77"/>
        <v>0.12550177631552342</v>
      </c>
      <c r="L189" s="89">
        <v>0.13870608378189303</v>
      </c>
      <c r="M189" s="89">
        <f t="shared" si="78"/>
        <v>0.13896275044855969</v>
      </c>
      <c r="N189" s="89">
        <v>7.7373392179362496E-2</v>
      </c>
      <c r="O189" s="89">
        <f t="shared" si="79"/>
        <v>7.7630058846029165E-2</v>
      </c>
      <c r="P189" s="89">
        <v>0.1936636928091291</v>
      </c>
      <c r="Q189" s="89">
        <f t="shared" si="80"/>
        <v>0.19392035947579575</v>
      </c>
      <c r="R189" s="89">
        <v>3.2352402402724502E-2</v>
      </c>
      <c r="S189" s="89">
        <f t="shared" si="81"/>
        <v>3.2609069069391171E-2</v>
      </c>
      <c r="T189" s="89">
        <v>4.4234519139032112E-2</v>
      </c>
      <c r="U189" s="89">
        <f t="shared" si="82"/>
        <v>4.4491185805698781E-2</v>
      </c>
      <c r="V189" s="89">
        <v>0.17631294201781855</v>
      </c>
      <c r="W189" s="89">
        <f t="shared" si="83"/>
        <v>0.17656960868448521</v>
      </c>
      <c r="X189" s="89">
        <v>1.8107719209648479E-3</v>
      </c>
      <c r="Y189" s="89">
        <f t="shared" si="84"/>
        <v>2.0674385876315146E-3</v>
      </c>
      <c r="Z189" s="89">
        <v>9.1693848474024842E-2</v>
      </c>
      <c r="AA189" s="89">
        <f t="shared" si="85"/>
        <v>9.1950515140691511E-2</v>
      </c>
      <c r="AB189" s="203">
        <f t="shared" si="86"/>
        <v>1.7812822047743707E-2</v>
      </c>
      <c r="AC189" s="204">
        <f t="shared" si="87"/>
        <v>1.8069488714410373E-2</v>
      </c>
      <c r="AN189" s="2">
        <v>43435</v>
      </c>
      <c r="AO189">
        <v>3001.419922</v>
      </c>
      <c r="AP189">
        <f t="shared" si="88"/>
        <v>-5.4113751195604624E-2</v>
      </c>
      <c r="AQ189" s="17">
        <f t="shared" si="89"/>
        <v>-5.4113751195604624E-2</v>
      </c>
      <c r="AR189" s="18">
        <v>-0.31190000000000001</v>
      </c>
      <c r="AS189" s="187"/>
      <c r="AT189" s="19">
        <f t="shared" si="90"/>
        <v>-2.5991666666666665E-4</v>
      </c>
      <c r="AU189" s="19">
        <f t="shared" si="91"/>
        <v>-5.3853834528937959E-2</v>
      </c>
      <c r="AV189">
        <f>SUMPRODUCT('PART A'!B222:K222,'PART A'!B$76:K$76)</f>
        <v>-6.7481079633791241E-2</v>
      </c>
      <c r="AW189" s="19">
        <f t="shared" si="92"/>
        <v>-6.7221162967124576E-2</v>
      </c>
    </row>
    <row r="190" spans="2:49" x14ac:dyDescent="0.3">
      <c r="B190" s="199">
        <v>43497</v>
      </c>
      <c r="C190" s="202"/>
      <c r="D190" s="201">
        <f>'PART C '!AR191/1200</f>
        <v>-2.5700000000000001E-4</v>
      </c>
      <c r="E190" s="89">
        <v>3298.26001</v>
      </c>
      <c r="F190" s="89">
        <f t="shared" si="74"/>
        <v>4.3941496088858334E-2</v>
      </c>
      <c r="G190" s="89">
        <f t="shared" si="75"/>
        <v>4.4198496088858334E-2</v>
      </c>
      <c r="H190" s="89">
        <v>4.3390479924683353E-2</v>
      </c>
      <c r="I190" s="89">
        <f t="shared" si="76"/>
        <v>4.3647479924683354E-2</v>
      </c>
      <c r="J190" s="89">
        <v>1.9357354813737404E-2</v>
      </c>
      <c r="K190" s="89">
        <f t="shared" si="77"/>
        <v>1.9614354813737404E-2</v>
      </c>
      <c r="L190" s="89">
        <v>2.8406373908885504E-2</v>
      </c>
      <c r="M190" s="89">
        <f t="shared" si="78"/>
        <v>2.8663373908885504E-2</v>
      </c>
      <c r="N190" s="89">
        <v>6.0559142628498985E-2</v>
      </c>
      <c r="O190" s="89">
        <f t="shared" si="79"/>
        <v>6.0816142628498986E-2</v>
      </c>
      <c r="P190" s="89">
        <v>0.13350628979183421</v>
      </c>
      <c r="Q190" s="89">
        <f t="shared" si="80"/>
        <v>0.13376328979183422</v>
      </c>
      <c r="R190" s="89">
        <v>4.4567018963273662E-2</v>
      </c>
      <c r="S190" s="89">
        <f t="shared" si="81"/>
        <v>4.4824018963273662E-2</v>
      </c>
      <c r="T190" s="89">
        <v>5.616380881826253E-2</v>
      </c>
      <c r="U190" s="89">
        <f t="shared" si="82"/>
        <v>5.642080881826253E-2</v>
      </c>
      <c r="V190" s="89">
        <v>-0.12977615627005709</v>
      </c>
      <c r="W190" s="89">
        <f t="shared" si="83"/>
        <v>-0.12951915627005708</v>
      </c>
      <c r="X190" s="89">
        <v>-3.7957449440488296E-2</v>
      </c>
      <c r="Y190" s="89">
        <f t="shared" si="84"/>
        <v>-3.7700449440488296E-2</v>
      </c>
      <c r="Z190" s="89">
        <v>7.9535092160498186E-2</v>
      </c>
      <c r="AA190" s="89">
        <f t="shared" si="85"/>
        <v>7.9792092160498179E-2</v>
      </c>
      <c r="AB190" s="203">
        <f t="shared" si="86"/>
        <v>1.3643083840413885E-2</v>
      </c>
      <c r="AC190" s="204">
        <f t="shared" si="87"/>
        <v>1.3900083840413885E-2</v>
      </c>
      <c r="AN190" s="2">
        <v>43466</v>
      </c>
      <c r="AO190">
        <v>3159.429932</v>
      </c>
      <c r="AP190">
        <f t="shared" si="88"/>
        <v>5.2645086028052276E-2</v>
      </c>
      <c r="AQ190" s="17">
        <f t="shared" si="89"/>
        <v>5.2645086028052276E-2</v>
      </c>
      <c r="AR190" s="18">
        <v>-0.308</v>
      </c>
      <c r="AS190" s="187"/>
      <c r="AT190" s="19">
        <f t="shared" si="90"/>
        <v>-2.5666666666666665E-4</v>
      </c>
      <c r="AU190" s="19">
        <f t="shared" si="91"/>
        <v>5.2901752694718945E-2</v>
      </c>
      <c r="AV190">
        <f>SUMPRODUCT('PART A'!B223:K223,'PART A'!B$76:K$76)</f>
        <v>8.6496222491404692E-2</v>
      </c>
      <c r="AW190" s="19">
        <f t="shared" si="92"/>
        <v>8.6752889158071361E-2</v>
      </c>
    </row>
    <row r="191" spans="2:49" x14ac:dyDescent="0.3">
      <c r="B191" s="199">
        <v>43525</v>
      </c>
      <c r="C191" s="202"/>
      <c r="D191" s="201">
        <f>'PART C '!AR192/1200</f>
        <v>-2.5766666666666662E-4</v>
      </c>
      <c r="E191" s="89">
        <v>3351.709961</v>
      </c>
      <c r="F191" s="89">
        <f t="shared" si="74"/>
        <v>1.6205499517304597E-2</v>
      </c>
      <c r="G191" s="89">
        <f t="shared" si="75"/>
        <v>1.6463166183971263E-2</v>
      </c>
      <c r="H191" s="89">
        <v>-1.9765049696215454E-3</v>
      </c>
      <c r="I191" s="89">
        <f t="shared" si="76"/>
        <v>-1.7188383029548787E-3</v>
      </c>
      <c r="J191" s="89">
        <v>-7.7858372975397345E-3</v>
      </c>
      <c r="K191" s="89">
        <f t="shared" si="77"/>
        <v>-7.528170630873068E-3</v>
      </c>
      <c r="L191" s="89">
        <v>1.404494160864546E-2</v>
      </c>
      <c r="M191" s="89">
        <f t="shared" si="78"/>
        <v>1.4302608275312127E-2</v>
      </c>
      <c r="N191" s="89">
        <v>6.1493416022604781E-2</v>
      </c>
      <c r="O191" s="89">
        <f t="shared" si="79"/>
        <v>6.1751082689271451E-2</v>
      </c>
      <c r="P191" s="89">
        <v>3.7852160618188586E-2</v>
      </c>
      <c r="Q191" s="89">
        <f t="shared" si="80"/>
        <v>3.8109827284855256E-2</v>
      </c>
      <c r="R191" s="89">
        <v>3.5579739874973773E-2</v>
      </c>
      <c r="S191" s="89">
        <f t="shared" si="81"/>
        <v>3.5837406541640443E-2</v>
      </c>
      <c r="T191" s="89">
        <v>8.0666931171542694E-2</v>
      </c>
      <c r="U191" s="89">
        <f t="shared" si="82"/>
        <v>8.0924597838209364E-2</v>
      </c>
      <c r="V191" s="89">
        <v>2.2338639160331918E-2</v>
      </c>
      <c r="W191" s="89">
        <f t="shared" si="83"/>
        <v>2.2596305826998585E-2</v>
      </c>
      <c r="X191" s="89">
        <v>-8.5204351622630403E-2</v>
      </c>
      <c r="Y191" s="89">
        <f t="shared" si="84"/>
        <v>-8.4946684955963733E-2</v>
      </c>
      <c r="Z191" s="89">
        <v>8.5761763041574068E-2</v>
      </c>
      <c r="AA191" s="89">
        <f t="shared" si="85"/>
        <v>8.6019429708240738E-2</v>
      </c>
      <c r="AB191" s="203">
        <f t="shared" si="86"/>
        <v>1.761197837725938E-2</v>
      </c>
      <c r="AC191" s="204">
        <f t="shared" si="87"/>
        <v>1.7869645043926047E-2</v>
      </c>
      <c r="AN191" s="2">
        <v>43497</v>
      </c>
      <c r="AO191">
        <v>3298.26001</v>
      </c>
      <c r="AP191">
        <f t="shared" si="88"/>
        <v>4.3941496088858334E-2</v>
      </c>
      <c r="AQ191" s="17">
        <f t="shared" si="89"/>
        <v>4.3941496088858334E-2</v>
      </c>
      <c r="AR191" s="18">
        <v>-0.30840000000000001</v>
      </c>
      <c r="AS191" s="187"/>
      <c r="AT191" s="19">
        <f t="shared" si="90"/>
        <v>-2.5700000000000001E-4</v>
      </c>
      <c r="AU191" s="19">
        <f t="shared" si="91"/>
        <v>4.4198496088858334E-2</v>
      </c>
      <c r="AV191">
        <f>SUMPRODUCT('PART A'!B224:K224,'PART A'!B$76:K$76)</f>
        <v>2.9775195529912854E-2</v>
      </c>
      <c r="AW191" s="19">
        <f t="shared" si="92"/>
        <v>3.0032195529912854E-2</v>
      </c>
    </row>
    <row r="192" spans="2:49" x14ac:dyDescent="0.3">
      <c r="B192" s="199">
        <v>43556</v>
      </c>
      <c r="C192" s="202"/>
      <c r="D192" s="201">
        <f>'PART C '!AR193/1200</f>
        <v>-2.5874999999999997E-4</v>
      </c>
      <c r="E192" s="89">
        <v>3514.6201169999999</v>
      </c>
      <c r="F192" s="89">
        <f t="shared" si="74"/>
        <v>4.8605087521175261E-2</v>
      </c>
      <c r="G192" s="89">
        <f t="shared" si="75"/>
        <v>4.8863837521175263E-2</v>
      </c>
      <c r="H192" s="89">
        <v>0.11257029439671271</v>
      </c>
      <c r="I192" s="89">
        <f t="shared" si="76"/>
        <v>0.11282904439671271</v>
      </c>
      <c r="J192" s="89">
        <v>0.116554971351986</v>
      </c>
      <c r="K192" s="89">
        <f t="shared" si="77"/>
        <v>0.11681372135198601</v>
      </c>
      <c r="L192" s="89">
        <v>5.7710065501921252E-2</v>
      </c>
      <c r="M192" s="89">
        <f t="shared" si="78"/>
        <v>5.7968815501921254E-2</v>
      </c>
      <c r="N192" s="89">
        <v>6.5517106472388564E-2</v>
      </c>
      <c r="O192" s="89">
        <f t="shared" si="79"/>
        <v>6.5775856472388566E-2</v>
      </c>
      <c r="P192" s="89">
        <v>3.3757379552209678E-2</v>
      </c>
      <c r="Q192" s="89">
        <f t="shared" si="80"/>
        <v>3.401612955220968E-2</v>
      </c>
      <c r="R192" s="89">
        <v>4.9352093715858761E-2</v>
      </c>
      <c r="S192" s="89">
        <f t="shared" si="81"/>
        <v>4.9610843715858763E-2</v>
      </c>
      <c r="T192" s="89">
        <v>2.2101831667168871E-2</v>
      </c>
      <c r="U192" s="89">
        <f t="shared" si="82"/>
        <v>2.236058166716887E-2</v>
      </c>
      <c r="V192" s="89">
        <v>3.4810155921739291E-2</v>
      </c>
      <c r="W192" s="89">
        <f t="shared" si="83"/>
        <v>3.5068905921739293E-2</v>
      </c>
      <c r="X192" s="89">
        <v>0.11419177631055789</v>
      </c>
      <c r="Y192" s="89">
        <f t="shared" si="84"/>
        <v>0.1144505263105579</v>
      </c>
      <c r="Z192" s="89">
        <v>6.4501377664763507E-2</v>
      </c>
      <c r="AA192" s="89">
        <f t="shared" si="85"/>
        <v>6.4760127664763509E-2</v>
      </c>
      <c r="AB192" s="203">
        <f t="shared" si="86"/>
        <v>1.1855828011512134E-2</v>
      </c>
      <c r="AC192" s="204">
        <f t="shared" si="87"/>
        <v>1.2114578011512134E-2</v>
      </c>
      <c r="AN192" s="2">
        <v>43525</v>
      </c>
      <c r="AO192">
        <v>3351.709961</v>
      </c>
      <c r="AP192">
        <f t="shared" si="88"/>
        <v>1.6205499517304597E-2</v>
      </c>
      <c r="AQ192" s="17">
        <f t="shared" si="89"/>
        <v>1.6205499517304597E-2</v>
      </c>
      <c r="AR192" s="18">
        <v>-0.30919999999999997</v>
      </c>
      <c r="AS192" s="187"/>
      <c r="AT192" s="19">
        <f t="shared" si="90"/>
        <v>-2.5766666666666662E-4</v>
      </c>
      <c r="AU192" s="19">
        <f t="shared" si="91"/>
        <v>1.6463166183971263E-2</v>
      </c>
      <c r="AV192">
        <f>SUMPRODUCT('PART A'!B225:K225,'PART A'!B$76:K$76)</f>
        <v>2.4277089760806961E-2</v>
      </c>
      <c r="AW192" s="19">
        <f t="shared" si="92"/>
        <v>2.4534756427473627E-2</v>
      </c>
    </row>
    <row r="193" spans="2:49" x14ac:dyDescent="0.3">
      <c r="B193" s="199">
        <v>43586</v>
      </c>
      <c r="C193" s="202"/>
      <c r="D193" s="201">
        <f>'PART C '!AR194/1200</f>
        <v>-2.5991666666666665E-4</v>
      </c>
      <c r="E193" s="89">
        <v>3280.429932</v>
      </c>
      <c r="F193" s="89">
        <f t="shared" si="74"/>
        <v>-6.663314304360704E-2</v>
      </c>
      <c r="G193" s="89">
        <f t="shared" si="75"/>
        <v>-6.6373226376940375E-2</v>
      </c>
      <c r="H193" s="89">
        <v>-4.9653297739571486E-2</v>
      </c>
      <c r="I193" s="89">
        <f t="shared" si="76"/>
        <v>-4.9393381072904821E-2</v>
      </c>
      <c r="J193" s="89">
        <v>-0.20406226359972474</v>
      </c>
      <c r="K193" s="89">
        <f t="shared" si="77"/>
        <v>-0.20380234693305807</v>
      </c>
      <c r="L193" s="89">
        <v>0.11828901544443153</v>
      </c>
      <c r="M193" s="89">
        <f t="shared" si="78"/>
        <v>0.1185489321110982</v>
      </c>
      <c r="N193" s="89">
        <v>-0.14627824626157859</v>
      </c>
      <c r="O193" s="89">
        <f t="shared" si="79"/>
        <v>-0.14601832959491193</v>
      </c>
      <c r="P193" s="89">
        <v>-4.430166550913036E-2</v>
      </c>
      <c r="Q193" s="89">
        <f t="shared" si="80"/>
        <v>-4.4041748842463695E-2</v>
      </c>
      <c r="R193" s="89">
        <v>-9.4340085227103791E-3</v>
      </c>
      <c r="S193" s="89">
        <f t="shared" si="81"/>
        <v>-9.1740918560437121E-3</v>
      </c>
      <c r="T193" s="89">
        <v>-3.432069420720581E-3</v>
      </c>
      <c r="U193" s="89">
        <f t="shared" si="82"/>
        <v>-3.1721527540539145E-3</v>
      </c>
      <c r="V193" s="89">
        <v>-0.12852605821167679</v>
      </c>
      <c r="W193" s="89">
        <f t="shared" si="83"/>
        <v>-0.12826614154501012</v>
      </c>
      <c r="X193" s="89">
        <v>-4.9308662404255806E-2</v>
      </c>
      <c r="Y193" s="89">
        <f t="shared" si="84"/>
        <v>-4.904874573758914E-2</v>
      </c>
      <c r="Z193" s="89">
        <v>-1.8754422436992053E-2</v>
      </c>
      <c r="AA193" s="89">
        <f t="shared" si="85"/>
        <v>-1.8494505770325388E-2</v>
      </c>
      <c r="AB193" s="203">
        <f t="shared" si="86"/>
        <v>-4.4878871817609833E-3</v>
      </c>
      <c r="AC193" s="204">
        <f t="shared" si="87"/>
        <v>-4.2279705150943163E-3</v>
      </c>
      <c r="AN193" s="2">
        <v>43556</v>
      </c>
      <c r="AO193">
        <v>3514.6201169999999</v>
      </c>
      <c r="AP193">
        <f t="shared" si="88"/>
        <v>4.8605087521175261E-2</v>
      </c>
      <c r="AQ193" s="17">
        <f t="shared" si="89"/>
        <v>4.8605087521175261E-2</v>
      </c>
      <c r="AR193" s="18">
        <v>-0.3105</v>
      </c>
      <c r="AS193" s="187"/>
      <c r="AT193" s="19">
        <f t="shared" si="90"/>
        <v>-2.5874999999999997E-4</v>
      </c>
      <c r="AU193" s="19">
        <f t="shared" si="91"/>
        <v>4.8863837521175263E-2</v>
      </c>
      <c r="AV193">
        <f>SUMPRODUCT('PART A'!B226:K226,'PART A'!B$76:K$76)</f>
        <v>6.7106705255530655E-2</v>
      </c>
      <c r="AW193" s="19">
        <f t="shared" si="92"/>
        <v>6.7365455255530657E-2</v>
      </c>
    </row>
    <row r="194" spans="2:49" x14ac:dyDescent="0.3">
      <c r="B194" s="199">
        <v>43617</v>
      </c>
      <c r="C194" s="202"/>
      <c r="D194" s="201">
        <f>'PART C '!AR195/1200</f>
        <v>-2.7408333333333337E-4</v>
      </c>
      <c r="E194" s="89">
        <v>3473.6899410000001</v>
      </c>
      <c r="F194" s="89">
        <f t="shared" si="74"/>
        <v>5.8913012320361939E-2</v>
      </c>
      <c r="G194" s="89">
        <f t="shared" si="75"/>
        <v>5.9187095653695274E-2</v>
      </c>
      <c r="H194" s="89">
        <v>3.115137610714622E-2</v>
      </c>
      <c r="I194" s="89">
        <f t="shared" si="76"/>
        <v>3.1425459440479551E-2</v>
      </c>
      <c r="J194" s="89">
        <v>0.12559194022242201</v>
      </c>
      <c r="K194" s="89">
        <f t="shared" si="77"/>
        <v>0.12586602355575535</v>
      </c>
      <c r="L194" s="89">
        <v>7.4120809450340414E-2</v>
      </c>
      <c r="M194" s="89">
        <f t="shared" si="78"/>
        <v>7.4394892783673741E-2</v>
      </c>
      <c r="N194" s="89">
        <v>0.14089443430007642</v>
      </c>
      <c r="O194" s="89">
        <f t="shared" si="79"/>
        <v>0.14116851763340976</v>
      </c>
      <c r="P194" s="89">
        <v>8.5495391707170548E-2</v>
      </c>
      <c r="Q194" s="89">
        <f t="shared" si="80"/>
        <v>8.5769475040503876E-2</v>
      </c>
      <c r="R194" s="89">
        <v>7.2129835356978325E-2</v>
      </c>
      <c r="S194" s="89">
        <f t="shared" si="81"/>
        <v>7.2403918690311653E-2</v>
      </c>
      <c r="T194" s="89">
        <v>4.201333411528483E-2</v>
      </c>
      <c r="U194" s="89">
        <f t="shared" si="82"/>
        <v>4.2287417448618164E-2</v>
      </c>
      <c r="V194" s="89">
        <v>0.18791111798321056</v>
      </c>
      <c r="W194" s="89">
        <f t="shared" si="83"/>
        <v>0.1881852013165439</v>
      </c>
      <c r="X194" s="89">
        <v>0.13378459416385216</v>
      </c>
      <c r="Y194" s="89">
        <f t="shared" si="84"/>
        <v>0.1340586774971855</v>
      </c>
      <c r="Z194" s="89">
        <v>0.10543395336858549</v>
      </c>
      <c r="AA194" s="89">
        <f t="shared" si="85"/>
        <v>0.10570803670191882</v>
      </c>
      <c r="AB194" s="203">
        <f t="shared" si="86"/>
        <v>2.0479162847051972E-2</v>
      </c>
      <c r="AC194" s="204">
        <f t="shared" si="87"/>
        <v>2.0753246180385307E-2</v>
      </c>
      <c r="AN194" s="2">
        <v>43586</v>
      </c>
      <c r="AO194">
        <v>3280.429932</v>
      </c>
      <c r="AP194">
        <f t="shared" si="88"/>
        <v>-6.663314304360704E-2</v>
      </c>
      <c r="AQ194" s="17">
        <f t="shared" si="89"/>
        <v>-6.663314304360704E-2</v>
      </c>
      <c r="AR194" s="18">
        <v>-0.31190000000000001</v>
      </c>
      <c r="AS194" s="187"/>
      <c r="AT194" s="19">
        <f t="shared" si="90"/>
        <v>-2.5991666666666665E-4</v>
      </c>
      <c r="AU194" s="19">
        <f t="shared" si="91"/>
        <v>-6.6373226376940375E-2</v>
      </c>
      <c r="AV194">
        <f>SUMPRODUCT('PART A'!B227:K227,'PART A'!B$76:K$76)</f>
        <v>-5.3546167866192922E-2</v>
      </c>
      <c r="AW194" s="19">
        <f t="shared" si="92"/>
        <v>-5.3286251199526256E-2</v>
      </c>
    </row>
    <row r="195" spans="2:49" x14ac:dyDescent="0.3">
      <c r="B195" s="199">
        <v>43647</v>
      </c>
      <c r="C195" s="202"/>
      <c r="D195" s="201">
        <f>'PART C '!AR196/1200</f>
        <v>-3.0408333333333334E-4</v>
      </c>
      <c r="E195" s="89">
        <v>3466.8500979999999</v>
      </c>
      <c r="F195" s="89">
        <f t="shared" si="74"/>
        <v>-1.9690424638277183E-3</v>
      </c>
      <c r="G195" s="89">
        <f t="shared" si="75"/>
        <v>-1.664959130494385E-3</v>
      </c>
      <c r="H195" s="89">
        <v>-5.3632813184975231E-2</v>
      </c>
      <c r="I195" s="89">
        <f t="shared" si="76"/>
        <v>-5.3328729851641894E-2</v>
      </c>
      <c r="J195" s="89">
        <v>-4.1491934467827257E-2</v>
      </c>
      <c r="K195" s="89">
        <f t="shared" si="77"/>
        <v>-4.118785113449392E-2</v>
      </c>
      <c r="L195" s="89">
        <v>6.6482474646026204E-2</v>
      </c>
      <c r="M195" s="89">
        <f t="shared" si="78"/>
        <v>6.6786557979359534E-2</v>
      </c>
      <c r="N195" s="89">
        <v>2.1107260692714482E-2</v>
      </c>
      <c r="O195" s="89">
        <f t="shared" si="79"/>
        <v>2.1411344026047816E-2</v>
      </c>
      <c r="P195" s="89">
        <v>2.7109448503116328E-2</v>
      </c>
      <c r="Q195" s="89">
        <f t="shared" si="80"/>
        <v>2.7413531836449661E-2</v>
      </c>
      <c r="R195" s="89">
        <v>5.2348979778215746E-2</v>
      </c>
      <c r="S195" s="89">
        <f t="shared" si="81"/>
        <v>5.2653063111549082E-2</v>
      </c>
      <c r="T195" s="89">
        <v>-3.3932072603270087E-2</v>
      </c>
      <c r="U195" s="89">
        <f t="shared" si="82"/>
        <v>-3.3627989269936751E-2</v>
      </c>
      <c r="V195" s="89">
        <v>-1.875099237853288E-2</v>
      </c>
      <c r="W195" s="89">
        <f t="shared" si="83"/>
        <v>-1.8446909045199546E-2</v>
      </c>
      <c r="X195" s="89">
        <v>6.8845224311167436E-2</v>
      </c>
      <c r="Y195" s="89">
        <f t="shared" si="84"/>
        <v>6.9149307644500765E-2</v>
      </c>
      <c r="Z195" s="89">
        <v>2.6716672478405271E-3</v>
      </c>
      <c r="AA195" s="89">
        <f t="shared" si="85"/>
        <v>2.9757505811738604E-3</v>
      </c>
      <c r="AB195" s="203">
        <f t="shared" si="86"/>
        <v>-3.2240556447843001E-3</v>
      </c>
      <c r="AC195" s="204">
        <f t="shared" si="87"/>
        <v>-2.9199723114509669E-3</v>
      </c>
      <c r="AN195" s="2">
        <v>43617</v>
      </c>
      <c r="AO195">
        <v>3473.6899410000001</v>
      </c>
      <c r="AP195">
        <f t="shared" si="88"/>
        <v>5.8913012320361939E-2</v>
      </c>
      <c r="AQ195" s="17">
        <f t="shared" si="89"/>
        <v>5.8913012320361939E-2</v>
      </c>
      <c r="AR195" s="18">
        <v>-0.32890000000000003</v>
      </c>
      <c r="AS195" s="187"/>
      <c r="AT195" s="19">
        <f t="shared" si="90"/>
        <v>-2.7408333333333337E-4</v>
      </c>
      <c r="AU195" s="19">
        <f t="shared" si="91"/>
        <v>5.9187095653695274E-2</v>
      </c>
      <c r="AV195">
        <f>SUMPRODUCT('PART A'!B228:K228,'PART A'!B$76:K$76)</f>
        <v>9.9852678677506704E-2</v>
      </c>
      <c r="AW195" s="19">
        <f t="shared" si="92"/>
        <v>0.10012676201084003</v>
      </c>
    </row>
    <row r="196" spans="2:49" x14ac:dyDescent="0.3">
      <c r="B196" s="199">
        <v>43678</v>
      </c>
      <c r="C196" s="202"/>
      <c r="D196" s="201">
        <f>'PART C '!AR197/1200</f>
        <v>-3.3974999999999999E-4</v>
      </c>
      <c r="E196" s="89">
        <v>3426.76001</v>
      </c>
      <c r="F196" s="89">
        <f t="shared" si="74"/>
        <v>-1.1563836585587475E-2</v>
      </c>
      <c r="G196" s="89">
        <f t="shared" si="75"/>
        <v>-1.1224086585587476E-2</v>
      </c>
      <c r="H196" s="89">
        <v>-8.1220391336729036E-2</v>
      </c>
      <c r="I196" s="89">
        <f t="shared" si="76"/>
        <v>-8.0880641336729037E-2</v>
      </c>
      <c r="J196" s="89">
        <v>-8.9348571215556782E-2</v>
      </c>
      <c r="K196" s="89">
        <f t="shared" si="77"/>
        <v>-8.9008821215556783E-2</v>
      </c>
      <c r="L196" s="89">
        <v>-6.8554640800673819E-2</v>
      </c>
      <c r="M196" s="89">
        <f t="shared" si="78"/>
        <v>-6.8214890800673819E-2</v>
      </c>
      <c r="N196" s="89">
        <v>1.3215831636107121E-2</v>
      </c>
      <c r="O196" s="89">
        <f t="shared" si="79"/>
        <v>1.3555581636107121E-2</v>
      </c>
      <c r="P196" s="89">
        <v>-2.1240090553536459E-2</v>
      </c>
      <c r="Q196" s="89">
        <f t="shared" si="80"/>
        <v>-2.090034055353646E-2</v>
      </c>
      <c r="R196" s="89">
        <v>3.9030660946548015E-2</v>
      </c>
      <c r="S196" s="89">
        <f t="shared" si="81"/>
        <v>3.9370410946548015E-2</v>
      </c>
      <c r="T196" s="89">
        <v>2.727274702828078E-2</v>
      </c>
      <c r="U196" s="89">
        <f t="shared" si="82"/>
        <v>2.761249702828078E-2</v>
      </c>
      <c r="V196" s="89">
        <v>-1.6450539309989336E-2</v>
      </c>
      <c r="W196" s="89">
        <f t="shared" si="83"/>
        <v>-1.6110789309989337E-2</v>
      </c>
      <c r="X196" s="89">
        <v>9.4578199810920902E-2</v>
      </c>
      <c r="Y196" s="89">
        <f t="shared" si="84"/>
        <v>9.4917949810920901E-2</v>
      </c>
      <c r="Z196" s="89">
        <v>-3.4372522022080569E-2</v>
      </c>
      <c r="AA196" s="89">
        <f t="shared" si="85"/>
        <v>-3.4032772022080569E-2</v>
      </c>
      <c r="AB196" s="203">
        <f t="shared" si="86"/>
        <v>-2.2549583896235223E-3</v>
      </c>
      <c r="AC196" s="204">
        <f t="shared" si="87"/>
        <v>-1.9152083896235223E-3</v>
      </c>
      <c r="AN196" s="2">
        <v>43647</v>
      </c>
      <c r="AO196">
        <v>3466.8500979999999</v>
      </c>
      <c r="AP196">
        <f t="shared" si="88"/>
        <v>-1.9690424638277183E-3</v>
      </c>
      <c r="AQ196" s="17">
        <f t="shared" si="89"/>
        <v>-1.9690424638277183E-3</v>
      </c>
      <c r="AR196" s="18">
        <v>-0.3649</v>
      </c>
      <c r="AS196" s="187"/>
      <c r="AT196" s="19">
        <f t="shared" si="90"/>
        <v>-3.0408333333333334E-4</v>
      </c>
      <c r="AU196" s="19">
        <f t="shared" si="91"/>
        <v>-1.664959130494385E-3</v>
      </c>
      <c r="AV196">
        <f>SUMPRODUCT('PART A'!B229:K229,'PART A'!B$76:K$76)</f>
        <v>9.0757242544475276E-3</v>
      </c>
      <c r="AW196" s="19">
        <f t="shared" si="92"/>
        <v>9.3798075877808609E-3</v>
      </c>
    </row>
    <row r="197" spans="2:49" x14ac:dyDescent="0.3">
      <c r="B197" s="199">
        <v>43709</v>
      </c>
      <c r="C197" s="202" t="s">
        <v>54</v>
      </c>
      <c r="D197" s="201">
        <f>'PART C '!AR198/1200</f>
        <v>-3.48E-4</v>
      </c>
      <c r="E197" s="89">
        <v>3569.4499510000001</v>
      </c>
      <c r="F197" s="89">
        <f t="shared" si="74"/>
        <v>4.1639899083566141E-2</v>
      </c>
      <c r="G197" s="89">
        <f t="shared" si="75"/>
        <v>4.1987899083566142E-2</v>
      </c>
      <c r="H197" s="89">
        <v>8.0263995049705314E-2</v>
      </c>
      <c r="I197" s="89">
        <f t="shared" si="76"/>
        <v>8.0611995049705315E-2</v>
      </c>
      <c r="J197" s="89">
        <v>6.8258966908942231E-2</v>
      </c>
      <c r="K197" s="89">
        <f t="shared" si="77"/>
        <v>6.8606966908942232E-2</v>
      </c>
      <c r="L197" s="89">
        <v>5.9139783229695632E-2</v>
      </c>
      <c r="M197" s="89">
        <f t="shared" si="78"/>
        <v>5.9487783229695633E-2</v>
      </c>
      <c r="N197" s="89">
        <v>2.4916467962138408E-2</v>
      </c>
      <c r="O197" s="89">
        <f t="shared" si="79"/>
        <v>2.5264467962138409E-2</v>
      </c>
      <c r="P197" s="89">
        <v>-4.8986795320191935E-2</v>
      </c>
      <c r="Q197" s="89">
        <f t="shared" si="80"/>
        <v>-4.8638795320191934E-2</v>
      </c>
      <c r="R197" s="89">
        <v>-7.8566937041518441E-3</v>
      </c>
      <c r="S197" s="89">
        <f t="shared" si="81"/>
        <v>-7.5086937041518439E-3</v>
      </c>
      <c r="T197" s="89">
        <v>3.3386904333936498E-2</v>
      </c>
      <c r="U197" s="89">
        <f t="shared" si="82"/>
        <v>3.37349043339365E-2</v>
      </c>
      <c r="V197" s="89">
        <v>2.8720669400476087E-3</v>
      </c>
      <c r="W197" s="89">
        <f t="shared" si="83"/>
        <v>3.2200669400476089E-3</v>
      </c>
      <c r="X197" s="89">
        <v>-1.4897603734824174E-2</v>
      </c>
      <c r="Y197" s="89">
        <f t="shared" si="84"/>
        <v>-1.4549603734824175E-2</v>
      </c>
      <c r="Z197" s="89">
        <v>6.2087074746825901E-3</v>
      </c>
      <c r="AA197" s="89">
        <f t="shared" si="85"/>
        <v>6.5567074746825903E-3</v>
      </c>
      <c r="AB197" s="203">
        <f t="shared" si="86"/>
        <v>3.9882865944172469E-3</v>
      </c>
      <c r="AC197" s="204">
        <f t="shared" si="87"/>
        <v>4.3362865944172472E-3</v>
      </c>
      <c r="AN197" s="2">
        <v>43678</v>
      </c>
      <c r="AO197">
        <v>3426.76001</v>
      </c>
      <c r="AP197">
        <f t="shared" si="88"/>
        <v>-1.1563836585587475E-2</v>
      </c>
      <c r="AQ197" s="17">
        <f t="shared" si="89"/>
        <v>-1.1563836585587475E-2</v>
      </c>
      <c r="AR197" s="18">
        <v>-0.40770000000000001</v>
      </c>
      <c r="AS197" s="188"/>
      <c r="AT197" s="19">
        <f t="shared" si="90"/>
        <v>-3.3974999999999999E-4</v>
      </c>
      <c r="AU197" s="19">
        <f t="shared" si="91"/>
        <v>-1.1224086585587476E-2</v>
      </c>
      <c r="AV197">
        <f>SUMPRODUCT('PART A'!B230:K230,'PART A'!B$76:K$76)</f>
        <v>-1.3708931581670919E-2</v>
      </c>
      <c r="AW197" s="19">
        <f t="shared" si="92"/>
        <v>-1.3369181581670919E-2</v>
      </c>
    </row>
    <row r="198" spans="2:49" x14ac:dyDescent="0.3">
      <c r="B198" s="199">
        <v>43739</v>
      </c>
      <c r="C198" s="202"/>
      <c r="D198" s="201">
        <f>'PART C '!AR199/1200</f>
        <v>-3.4408333333333334E-4</v>
      </c>
      <c r="E198" s="89">
        <v>3604.4099120000001</v>
      </c>
      <c r="F198" s="89">
        <f t="shared" si="74"/>
        <v>9.794215209602759E-3</v>
      </c>
      <c r="G198" s="89">
        <f t="shared" si="75"/>
        <v>1.0138298542936092E-2</v>
      </c>
      <c r="H198" s="89">
        <v>5.2213638367805501E-2</v>
      </c>
      <c r="I198" s="89">
        <f t="shared" si="76"/>
        <v>5.2557721701138836E-2</v>
      </c>
      <c r="J198" s="89">
        <v>0.14883829202436988</v>
      </c>
      <c r="K198" s="89">
        <f t="shared" si="77"/>
        <v>0.14918237535770321</v>
      </c>
      <c r="L198" s="89">
        <v>-3.08069712804015E-2</v>
      </c>
      <c r="M198" s="89">
        <f t="shared" si="78"/>
        <v>-3.0462887947068168E-2</v>
      </c>
      <c r="N198" s="89">
        <v>3.6058039516690822E-2</v>
      </c>
      <c r="O198" s="89">
        <f t="shared" si="79"/>
        <v>3.6402122850024157E-2</v>
      </c>
      <c r="P198" s="89">
        <v>7.7349043275718815E-2</v>
      </c>
      <c r="Q198" s="89">
        <f t="shared" si="80"/>
        <v>7.7693126609052143E-2</v>
      </c>
      <c r="R198" s="89">
        <v>-7.9930530250899356E-2</v>
      </c>
      <c r="S198" s="89">
        <f t="shared" si="81"/>
        <v>-7.9586446917566028E-2</v>
      </c>
      <c r="T198" s="89">
        <v>1.9073597506232724E-2</v>
      </c>
      <c r="U198" s="89">
        <f t="shared" si="82"/>
        <v>1.9417680839566055E-2</v>
      </c>
      <c r="V198" s="89">
        <v>0.17318058238722392</v>
      </c>
      <c r="W198" s="89">
        <f t="shared" si="83"/>
        <v>0.17352466572055725</v>
      </c>
      <c r="X198" s="89">
        <v>3.4404506772150345E-2</v>
      </c>
      <c r="Y198" s="89">
        <f t="shared" si="84"/>
        <v>3.474859010548368E-2</v>
      </c>
      <c r="Z198" s="89">
        <v>4.8951097232457108E-2</v>
      </c>
      <c r="AA198" s="89">
        <f t="shared" si="85"/>
        <v>4.9295180565790443E-2</v>
      </c>
      <c r="AB198" s="203">
        <f t="shared" si="86"/>
        <v>1.2925265620083858E-2</v>
      </c>
      <c r="AC198" s="204">
        <f t="shared" si="87"/>
        <v>1.3269348953417191E-2</v>
      </c>
      <c r="AN198" s="2">
        <v>43709</v>
      </c>
      <c r="AO198">
        <v>3569.4499510000001</v>
      </c>
      <c r="AP198">
        <f t="shared" si="88"/>
        <v>4.1639899083566141E-2</v>
      </c>
      <c r="AQ198" s="17">
        <f t="shared" si="89"/>
        <v>4.1639899083566141E-2</v>
      </c>
      <c r="AR198" s="18">
        <v>-0.41760000000000003</v>
      </c>
      <c r="AS198" s="187" t="s">
        <v>54</v>
      </c>
      <c r="AT198" s="19">
        <f t="shared" si="90"/>
        <v>-3.48E-4</v>
      </c>
      <c r="AU198" s="19">
        <f t="shared" si="91"/>
        <v>4.1987899083566142E-2</v>
      </c>
      <c r="AV198">
        <f>SUMPRODUCT('PART A'!B231:K231,'PART A'!B$76:K$76)</f>
        <v>2.0330579913998035E-2</v>
      </c>
      <c r="AW198" s="19">
        <f t="shared" si="92"/>
        <v>2.0678579913998036E-2</v>
      </c>
    </row>
    <row r="199" spans="2:49" x14ac:dyDescent="0.3">
      <c r="B199" s="199">
        <v>43770</v>
      </c>
      <c r="C199" s="202"/>
      <c r="D199" s="201">
        <f>'PART C '!AR200/1200</f>
        <v>-3.3441666666666667E-4</v>
      </c>
      <c r="E199" s="89">
        <v>3703.580078</v>
      </c>
      <c r="F199" s="89">
        <f t="shared" si="74"/>
        <v>2.7513564888898209E-2</v>
      </c>
      <c r="G199" s="89">
        <f t="shared" si="75"/>
        <v>2.7847981555564876E-2</v>
      </c>
      <c r="H199" s="89">
        <v>0.13290787397803319</v>
      </c>
      <c r="I199" s="89">
        <f t="shared" si="76"/>
        <v>0.13324229064469986</v>
      </c>
      <c r="J199" s="89">
        <v>-2.3087240666666481E-2</v>
      </c>
      <c r="K199" s="89">
        <f t="shared" si="77"/>
        <v>-2.2752823999999814E-2</v>
      </c>
      <c r="L199" s="89">
        <v>2.1311190793526939E-2</v>
      </c>
      <c r="M199" s="89">
        <f t="shared" si="78"/>
        <v>2.1645607460193606E-2</v>
      </c>
      <c r="N199" s="89">
        <v>6.58267632081182E-2</v>
      </c>
      <c r="O199" s="89">
        <f t="shared" si="79"/>
        <v>6.616117987478487E-2</v>
      </c>
      <c r="P199" s="89">
        <v>3.8778991568883946E-2</v>
      </c>
      <c r="Q199" s="89">
        <f t="shared" si="80"/>
        <v>3.9113408235550609E-2</v>
      </c>
      <c r="R199" s="89">
        <v>4.8410837666278657E-3</v>
      </c>
      <c r="S199" s="89">
        <f t="shared" si="81"/>
        <v>5.1755004332945326E-3</v>
      </c>
      <c r="T199" s="89">
        <v>-1.1841115003758939E-2</v>
      </c>
      <c r="U199" s="89">
        <f t="shared" si="82"/>
        <v>-1.1506698337092272E-2</v>
      </c>
      <c r="V199" s="89">
        <v>-3.6473498486016907E-2</v>
      </c>
      <c r="W199" s="89">
        <f t="shared" si="83"/>
        <v>-3.6139081819350244E-2</v>
      </c>
      <c r="X199" s="89">
        <v>3.0701739471766326E-2</v>
      </c>
      <c r="Y199" s="89">
        <f t="shared" si="84"/>
        <v>3.1036156138432993E-2</v>
      </c>
      <c r="Z199" s="89">
        <v>6.4836451610203016E-2</v>
      </c>
      <c r="AA199" s="89">
        <f t="shared" si="85"/>
        <v>6.5170868276869687E-2</v>
      </c>
      <c r="AB199" s="203">
        <f t="shared" si="86"/>
        <v>8.2701218344784604E-3</v>
      </c>
      <c r="AC199" s="204">
        <f t="shared" si="87"/>
        <v>8.6045385011451272E-3</v>
      </c>
      <c r="AN199" s="2">
        <v>43739</v>
      </c>
      <c r="AO199">
        <v>3604.4099120000001</v>
      </c>
      <c r="AP199">
        <f t="shared" si="88"/>
        <v>9.794215209602759E-3</v>
      </c>
      <c r="AQ199" s="17">
        <f t="shared" si="89"/>
        <v>9.794215209602759E-3</v>
      </c>
      <c r="AR199" s="18">
        <v>-0.41289999999999999</v>
      </c>
      <c r="AS199" s="187"/>
      <c r="AT199" s="19">
        <f t="shared" si="90"/>
        <v>-3.4408333333333334E-4</v>
      </c>
      <c r="AU199" s="19">
        <f t="shared" si="91"/>
        <v>1.0138298542936092E-2</v>
      </c>
      <c r="AV199">
        <f>SUMPRODUCT('PART A'!B232:K232,'PART A'!B$76:K$76)</f>
        <v>4.7933129555134818E-2</v>
      </c>
      <c r="AW199" s="19">
        <f t="shared" si="92"/>
        <v>4.8277212888468153E-2</v>
      </c>
    </row>
    <row r="200" spans="2:49" x14ac:dyDescent="0.3">
      <c r="B200" s="199">
        <v>43800</v>
      </c>
      <c r="C200" s="202"/>
      <c r="D200" s="201">
        <f>'PART C '!AR201/1200</f>
        <v>-3.2891666666666665E-4</v>
      </c>
      <c r="E200" s="89">
        <v>3745.1499020000001</v>
      </c>
      <c r="F200" s="89">
        <f t="shared" si="74"/>
        <v>1.1224227132804054E-2</v>
      </c>
      <c r="G200" s="89">
        <f t="shared" si="75"/>
        <v>1.1553143799470721E-2</v>
      </c>
      <c r="H200" s="89">
        <v>-4.9522645861611175E-3</v>
      </c>
      <c r="I200" s="89">
        <f t="shared" si="76"/>
        <v>-4.6233479194944509E-3</v>
      </c>
      <c r="J200" s="89">
        <v>-3.5742140351814999E-2</v>
      </c>
      <c r="K200" s="89">
        <f t="shared" si="77"/>
        <v>-3.5413223685148335E-2</v>
      </c>
      <c r="L200" s="89">
        <v>2.4933695246158544E-2</v>
      </c>
      <c r="M200" s="89">
        <f t="shared" si="78"/>
        <v>2.5262611912825212E-2</v>
      </c>
      <c r="N200" s="89">
        <v>5.0236663325632569E-3</v>
      </c>
      <c r="O200" s="89">
        <f t="shared" si="79"/>
        <v>5.3525829992299235E-3</v>
      </c>
      <c r="P200" s="89">
        <v>-2.1889050007245177E-2</v>
      </c>
      <c r="Q200" s="89">
        <f t="shared" si="80"/>
        <v>-2.1560133340578509E-2</v>
      </c>
      <c r="R200" s="89">
        <v>-1.0974152865767639E-2</v>
      </c>
      <c r="S200" s="89">
        <f t="shared" si="81"/>
        <v>-1.0645236199100972E-2</v>
      </c>
      <c r="T200" s="89">
        <v>2.0486948262666897E-2</v>
      </c>
      <c r="U200" s="89">
        <f t="shared" si="82"/>
        <v>2.0815864929333565E-2</v>
      </c>
      <c r="V200" s="89">
        <v>-1.6840307386314472E-2</v>
      </c>
      <c r="W200" s="89">
        <f t="shared" si="83"/>
        <v>-1.6511390719647804E-2</v>
      </c>
      <c r="X200" s="89">
        <v>-3.6879368461020558E-2</v>
      </c>
      <c r="Y200" s="89">
        <f t="shared" si="84"/>
        <v>-3.6550451794353893E-2</v>
      </c>
      <c r="Z200" s="89">
        <v>1.6940934615423075E-2</v>
      </c>
      <c r="AA200" s="89">
        <f t="shared" si="85"/>
        <v>1.7269851282089743E-2</v>
      </c>
      <c r="AB200" s="203">
        <f t="shared" si="86"/>
        <v>3.9621756293127339E-3</v>
      </c>
      <c r="AC200" s="204">
        <f t="shared" si="87"/>
        <v>4.2910922959794005E-3</v>
      </c>
      <c r="AN200" s="2">
        <v>43770</v>
      </c>
      <c r="AO200">
        <v>3703.580078</v>
      </c>
      <c r="AP200">
        <f t="shared" si="88"/>
        <v>2.7513564888898209E-2</v>
      </c>
      <c r="AQ200" s="17">
        <f t="shared" si="89"/>
        <v>2.7513564888898209E-2</v>
      </c>
      <c r="AR200" s="18">
        <v>-0.40129999999999999</v>
      </c>
      <c r="AS200" s="187"/>
      <c r="AT200" s="19">
        <f t="shared" si="90"/>
        <v>-3.3441666666666667E-4</v>
      </c>
      <c r="AU200" s="19">
        <f t="shared" si="91"/>
        <v>2.7847981555564876E-2</v>
      </c>
      <c r="AV200">
        <f>SUMPRODUCT('PART A'!B233:K233,'PART A'!B$76:K$76)</f>
        <v>2.878022402407172E-2</v>
      </c>
      <c r="AW200" s="19">
        <f t="shared" si="92"/>
        <v>2.9114640690738387E-2</v>
      </c>
    </row>
    <row r="201" spans="2:49" x14ac:dyDescent="0.3">
      <c r="B201" s="199">
        <v>43831</v>
      </c>
      <c r="C201" s="202"/>
      <c r="D201" s="201">
        <f>'PART C '!AR202/1200</f>
        <v>-3.2591666666666668E-4</v>
      </c>
      <c r="E201" s="89">
        <v>3640.9099120000001</v>
      </c>
      <c r="F201" s="89">
        <f t="shared" si="74"/>
        <v>-2.783332916643293E-2</v>
      </c>
      <c r="G201" s="89">
        <f t="shared" si="75"/>
        <v>-2.7507412499766265E-2</v>
      </c>
      <c r="H201" s="89">
        <v>-4.2045587041518472E-2</v>
      </c>
      <c r="I201" s="89">
        <f t="shared" si="76"/>
        <v>-4.1719670374851803E-2</v>
      </c>
      <c r="J201" s="89">
        <v>-0.15323076624483842</v>
      </c>
      <c r="K201" s="89">
        <f t="shared" si="77"/>
        <v>-0.15290484957817174</v>
      </c>
      <c r="L201" s="89">
        <v>-1.3802674853639577E-2</v>
      </c>
      <c r="M201" s="89">
        <f t="shared" si="78"/>
        <v>-1.347675818697291E-2</v>
      </c>
      <c r="N201" s="89">
        <v>-7.1596565555955824E-2</v>
      </c>
      <c r="O201" s="89">
        <f t="shared" si="79"/>
        <v>-7.1270648889289162E-2</v>
      </c>
      <c r="P201" s="89">
        <v>2.1152714794891621E-2</v>
      </c>
      <c r="Q201" s="89">
        <f t="shared" si="80"/>
        <v>2.1478631461558286E-2</v>
      </c>
      <c r="R201" s="89">
        <v>-2.0297667723826639E-2</v>
      </c>
      <c r="S201" s="89">
        <f t="shared" si="81"/>
        <v>-1.9971751057159974E-2</v>
      </c>
      <c r="T201" s="89">
        <v>-4.5833244871543166E-2</v>
      </c>
      <c r="U201" s="89">
        <f t="shared" si="82"/>
        <v>-4.5507328204876497E-2</v>
      </c>
      <c r="V201" s="89">
        <v>-0.11080791144095109</v>
      </c>
      <c r="W201" s="89">
        <f t="shared" si="83"/>
        <v>-0.11048199477428443</v>
      </c>
      <c r="X201" s="89">
        <v>-1.1413842007449456E-2</v>
      </c>
      <c r="Y201" s="89">
        <f t="shared" si="84"/>
        <v>-1.1087925340782789E-2</v>
      </c>
      <c r="Z201" s="89">
        <v>-4.0301264300495188E-2</v>
      </c>
      <c r="AA201" s="89">
        <f t="shared" si="85"/>
        <v>-3.9975347633828519E-2</v>
      </c>
      <c r="AB201" s="203">
        <f t="shared" si="86"/>
        <v>-1.0399599472507062E-2</v>
      </c>
      <c r="AC201" s="204">
        <f t="shared" si="87"/>
        <v>-1.0073682805840395E-2</v>
      </c>
      <c r="AN201" s="2">
        <v>43800</v>
      </c>
      <c r="AO201">
        <v>3745.1499020000001</v>
      </c>
      <c r="AP201">
        <f t="shared" si="88"/>
        <v>1.1224227132804054E-2</v>
      </c>
      <c r="AQ201" s="17">
        <f t="shared" si="89"/>
        <v>1.1224227132804054E-2</v>
      </c>
      <c r="AR201" s="18">
        <v>-0.3947</v>
      </c>
      <c r="AS201" s="187"/>
      <c r="AT201" s="19">
        <f t="shared" si="90"/>
        <v>-3.2891666666666665E-4</v>
      </c>
      <c r="AU201" s="19">
        <f t="shared" si="91"/>
        <v>1.1553143799470721E-2</v>
      </c>
      <c r="AV201">
        <f>SUMPRODUCT('PART A'!B234:K234,'PART A'!B$76:K$76)</f>
        <v>-5.9892039201512185E-3</v>
      </c>
      <c r="AW201" s="19">
        <f t="shared" si="92"/>
        <v>-5.6602872534845519E-3</v>
      </c>
    </row>
    <row r="202" spans="2:49" x14ac:dyDescent="0.3">
      <c r="B202" s="199">
        <v>43862</v>
      </c>
      <c r="C202" s="202"/>
      <c r="D202" s="201">
        <f>'PART C '!AR203/1200</f>
        <v>-3.4066666666666669E-4</v>
      </c>
      <c r="E202" s="89">
        <v>3329.48999</v>
      </c>
      <c r="F202" s="89">
        <f t="shared" si="74"/>
        <v>-8.5533542308640353E-2</v>
      </c>
      <c r="G202" s="89">
        <f t="shared" si="75"/>
        <v>-8.5192875641973684E-2</v>
      </c>
      <c r="H202" s="89">
        <v>-0.16517391253476296</v>
      </c>
      <c r="I202" s="89">
        <f t="shared" si="76"/>
        <v>-0.16483324586809631</v>
      </c>
      <c r="J202" s="89">
        <v>-0.10202121792313287</v>
      </c>
      <c r="K202" s="89">
        <f t="shared" si="77"/>
        <v>-0.1016805512564662</v>
      </c>
      <c r="L202" s="89">
        <v>-0.12333792368268263</v>
      </c>
      <c r="M202" s="89">
        <f t="shared" si="78"/>
        <v>-0.12299725701601597</v>
      </c>
      <c r="N202" s="89">
        <v>-0.14109266660109265</v>
      </c>
      <c r="O202" s="89">
        <f t="shared" si="79"/>
        <v>-0.140751999934426</v>
      </c>
      <c r="P202" s="89">
        <v>-0.18868215229789931</v>
      </c>
      <c r="Q202" s="89">
        <f t="shared" si="80"/>
        <v>-0.18834148563123265</v>
      </c>
      <c r="R202" s="89">
        <v>-0.1198896089817931</v>
      </c>
      <c r="S202" s="89">
        <f t="shared" si="81"/>
        <v>-0.11954894231512643</v>
      </c>
      <c r="T202" s="89">
        <v>-4.3271140129769847E-2</v>
      </c>
      <c r="U202" s="89">
        <f t="shared" si="82"/>
        <v>-4.2930473463103178E-2</v>
      </c>
      <c r="V202" s="89">
        <v>-4.1766133539910051E-2</v>
      </c>
      <c r="W202" s="89">
        <f t="shared" si="83"/>
        <v>-4.1425466873243381E-2</v>
      </c>
      <c r="X202" s="89">
        <v>-8.3054095198797168E-2</v>
      </c>
      <c r="Y202" s="89">
        <f t="shared" si="84"/>
        <v>-8.2713428532130498E-2</v>
      </c>
      <c r="Z202" s="89">
        <v>-6.1851634984859898E-2</v>
      </c>
      <c r="AA202" s="89">
        <f t="shared" si="85"/>
        <v>-6.1510968318193228E-2</v>
      </c>
      <c r="AB202" s="203">
        <f t="shared" si="86"/>
        <v>-1.0978576309117281E-2</v>
      </c>
      <c r="AC202" s="204">
        <f t="shared" si="87"/>
        <v>-1.0637909642450614E-2</v>
      </c>
      <c r="AN202" s="2">
        <v>43831</v>
      </c>
      <c r="AO202">
        <v>3640.9099120000001</v>
      </c>
      <c r="AP202">
        <f t="shared" si="88"/>
        <v>-2.783332916643293E-2</v>
      </c>
      <c r="AQ202" s="17">
        <f t="shared" si="89"/>
        <v>-2.783332916643293E-2</v>
      </c>
      <c r="AR202" s="18">
        <v>-0.3911</v>
      </c>
      <c r="AS202" s="187"/>
      <c r="AT202" s="19">
        <f t="shared" si="90"/>
        <v>-3.2591666666666668E-4</v>
      </c>
      <c r="AU202" s="19">
        <f t="shared" si="91"/>
        <v>-2.7507412499766265E-2</v>
      </c>
      <c r="AV202">
        <f>SUMPRODUCT('PART A'!B235:K235,'PART A'!B$76:K$76)</f>
        <v>-4.8817680924532626E-2</v>
      </c>
      <c r="AW202" s="19">
        <f t="shared" si="92"/>
        <v>-4.8491764257865957E-2</v>
      </c>
    </row>
    <row r="203" spans="2:49" x14ac:dyDescent="0.3">
      <c r="B203" s="199">
        <v>43891</v>
      </c>
      <c r="C203" s="202"/>
      <c r="D203" s="201">
        <f>'PART C '!AR204/1200</f>
        <v>-3.4716666666666668E-4</v>
      </c>
      <c r="E203" s="89">
        <v>2786.8999020000001</v>
      </c>
      <c r="F203" s="89">
        <f t="shared" si="74"/>
        <v>-0.16296492544793623</v>
      </c>
      <c r="G203" s="89">
        <f t="shared" si="75"/>
        <v>-0.16261775878126955</v>
      </c>
      <c r="H203" s="89">
        <v>-0.13925773074481324</v>
      </c>
      <c r="I203" s="89">
        <f t="shared" si="76"/>
        <v>-0.13891056407814656</v>
      </c>
      <c r="J203" s="89">
        <v>-0.26691530082132503</v>
      </c>
      <c r="K203" s="89">
        <f t="shared" si="77"/>
        <v>-0.26656813415465835</v>
      </c>
      <c r="L203" s="89">
        <v>-0.17820793836031998</v>
      </c>
      <c r="M203" s="89">
        <f t="shared" si="78"/>
        <v>-0.1778607716936533</v>
      </c>
      <c r="N203" s="89">
        <v>-8.6467631827861074E-2</v>
      </c>
      <c r="O203" s="89">
        <f t="shared" si="79"/>
        <v>-8.6120465161194412E-2</v>
      </c>
      <c r="P203" s="89">
        <v>-0.45106380195305529</v>
      </c>
      <c r="Q203" s="89">
        <f t="shared" si="80"/>
        <v>-0.45071663528638861</v>
      </c>
      <c r="R203" s="89">
        <v>-7.9723818110349495E-2</v>
      </c>
      <c r="S203" s="89">
        <f t="shared" si="81"/>
        <v>-7.9376651443682833E-2</v>
      </c>
      <c r="T203" s="89">
        <v>-8.7137333122473317E-3</v>
      </c>
      <c r="U203" s="89">
        <f t="shared" si="82"/>
        <v>-8.3665666455806642E-3</v>
      </c>
      <c r="V203" s="89">
        <v>-0.41540654973325425</v>
      </c>
      <c r="W203" s="89">
        <f t="shared" si="83"/>
        <v>-0.41505938306658757</v>
      </c>
      <c r="X203" s="89">
        <v>-0.20162471248934258</v>
      </c>
      <c r="Y203" s="89">
        <f t="shared" si="84"/>
        <v>-0.2012775458226759</v>
      </c>
      <c r="Z203" s="89">
        <v>-8.7366786836079374E-2</v>
      </c>
      <c r="AA203" s="89">
        <f t="shared" si="85"/>
        <v>-8.7019620169412712E-2</v>
      </c>
      <c r="AB203" s="203">
        <f t="shared" si="86"/>
        <v>-1.7474217590422735E-2</v>
      </c>
      <c r="AC203" s="204">
        <f t="shared" si="87"/>
        <v>-1.7127050923756069E-2</v>
      </c>
      <c r="AN203" s="2">
        <v>43862</v>
      </c>
      <c r="AO203">
        <v>3329.48999</v>
      </c>
      <c r="AP203">
        <f t="shared" si="88"/>
        <v>-8.5533542308640353E-2</v>
      </c>
      <c r="AQ203" s="17">
        <f t="shared" si="89"/>
        <v>-8.5533542308640353E-2</v>
      </c>
      <c r="AR203" s="18">
        <v>-0.4088</v>
      </c>
      <c r="AS203" s="187"/>
      <c r="AT203" s="19">
        <f t="shared" si="90"/>
        <v>-3.4066666666666669E-4</v>
      </c>
      <c r="AU203" s="19">
        <f t="shared" si="91"/>
        <v>-8.5192875641973684E-2</v>
      </c>
      <c r="AV203">
        <f>SUMPRODUCT('PART A'!B236:K236,'PART A'!B$76:K$76)</f>
        <v>-0.10701404858747007</v>
      </c>
      <c r="AW203" s="19">
        <f t="shared" si="92"/>
        <v>-0.1066733819208034</v>
      </c>
    </row>
    <row r="204" spans="2:49" x14ac:dyDescent="0.3">
      <c r="B204" s="199">
        <v>43922</v>
      </c>
      <c r="C204" s="202"/>
      <c r="D204" s="201">
        <f>'PART C '!AR205/1200</f>
        <v>-2.1166666666666667E-4</v>
      </c>
      <c r="E204" s="89">
        <v>2927.929932</v>
      </c>
      <c r="F204" s="89">
        <f t="shared" si="74"/>
        <v>5.0604626990295075E-2</v>
      </c>
      <c r="G204" s="89">
        <f t="shared" si="75"/>
        <v>5.081629365696174E-2</v>
      </c>
      <c r="H204" s="89">
        <v>9.3068225761749945E-2</v>
      </c>
      <c r="I204" s="89">
        <f t="shared" si="76"/>
        <v>9.3279892428416611E-2</v>
      </c>
      <c r="J204" s="89">
        <v>0.14589380981665148</v>
      </c>
      <c r="K204" s="89">
        <f t="shared" si="77"/>
        <v>0.14610547648331815</v>
      </c>
      <c r="L204" s="89">
        <v>1.602712117979822E-2</v>
      </c>
      <c r="M204" s="89">
        <f t="shared" si="78"/>
        <v>1.6238787846464885E-2</v>
      </c>
      <c r="N204" s="89">
        <v>9.5862836931240397E-2</v>
      </c>
      <c r="O204" s="89">
        <f t="shared" si="79"/>
        <v>9.6074503597907063E-2</v>
      </c>
      <c r="P204" s="89">
        <v>-2.4603917714024249E-2</v>
      </c>
      <c r="Q204" s="89">
        <f t="shared" si="80"/>
        <v>-2.4392251047357583E-2</v>
      </c>
      <c r="R204" s="89">
        <v>7.8785766851934391E-2</v>
      </c>
      <c r="S204" s="89">
        <f t="shared" si="81"/>
        <v>7.8997433518601057E-2</v>
      </c>
      <c r="T204" s="89">
        <v>0.11050642616542374</v>
      </c>
      <c r="U204" s="89">
        <f t="shared" si="82"/>
        <v>0.1107180928320904</v>
      </c>
      <c r="V204" s="89">
        <v>0.21972001097523206</v>
      </c>
      <c r="W204" s="89">
        <f t="shared" si="83"/>
        <v>0.21993167764189872</v>
      </c>
      <c r="X204" s="89">
        <v>0.14621500051760272</v>
      </c>
      <c r="Y204" s="89">
        <f t="shared" si="84"/>
        <v>0.14642666718426939</v>
      </c>
      <c r="Z204" s="89">
        <v>4.1364881865630594E-2</v>
      </c>
      <c r="AA204" s="89">
        <f t="shared" si="85"/>
        <v>4.157654853229726E-2</v>
      </c>
      <c r="AB204" s="203">
        <f t="shared" si="86"/>
        <v>1.7738373138179671E-2</v>
      </c>
      <c r="AC204" s="204">
        <f t="shared" si="87"/>
        <v>1.7950039804846336E-2</v>
      </c>
      <c r="AN204" s="2">
        <v>43891</v>
      </c>
      <c r="AO204">
        <v>2786.8999020000001</v>
      </c>
      <c r="AP204">
        <f t="shared" si="88"/>
        <v>-0.16296492544793623</v>
      </c>
      <c r="AQ204" s="17">
        <f t="shared" si="89"/>
        <v>-0.16296492544793623</v>
      </c>
      <c r="AR204" s="18">
        <v>-0.41660000000000003</v>
      </c>
      <c r="AS204" s="187"/>
      <c r="AT204" s="19">
        <f t="shared" si="90"/>
        <v>-3.4716666666666668E-4</v>
      </c>
      <c r="AU204" s="19">
        <f t="shared" si="91"/>
        <v>-0.16261775878126955</v>
      </c>
      <c r="AV204">
        <f>SUMPRODUCT('PART A'!B237:K237,'PART A'!B$76:K$76)</f>
        <v>-0.19147480041886478</v>
      </c>
      <c r="AW204" s="19">
        <f t="shared" si="92"/>
        <v>-0.1911276337521981</v>
      </c>
    </row>
    <row r="205" spans="2:49" x14ac:dyDescent="0.3">
      <c r="B205" s="199">
        <v>43952</v>
      </c>
      <c r="C205" s="202"/>
      <c r="D205" s="201">
        <f>'PART C '!AR206/1200</f>
        <v>-2.2666666666666668E-4</v>
      </c>
      <c r="E205" s="89">
        <v>3050.1999510000001</v>
      </c>
      <c r="F205" s="89">
        <f t="shared" si="74"/>
        <v>4.1759885598245949E-2</v>
      </c>
      <c r="G205" s="89">
        <f t="shared" si="75"/>
        <v>4.1986552264912616E-2</v>
      </c>
      <c r="H205" s="89">
        <v>0.16355691557415389</v>
      </c>
      <c r="I205" s="89">
        <f t="shared" si="76"/>
        <v>0.16378358224082057</v>
      </c>
      <c r="J205" s="89">
        <v>9.7193102983168717E-2</v>
      </c>
      <c r="K205" s="89">
        <f t="shared" si="77"/>
        <v>9.7419769649835383E-2</v>
      </c>
      <c r="L205" s="89">
        <v>0.1338433083588835</v>
      </c>
      <c r="M205" s="89">
        <f t="shared" si="78"/>
        <v>0.13406997502555018</v>
      </c>
      <c r="N205" s="89">
        <v>3.0570834829366348E-2</v>
      </c>
      <c r="O205" s="89">
        <f t="shared" si="79"/>
        <v>3.0797501496033015E-2</v>
      </c>
      <c r="P205" s="89">
        <v>1.1672982457207161E-2</v>
      </c>
      <c r="Q205" s="89">
        <f t="shared" si="80"/>
        <v>1.1899649123873828E-2</v>
      </c>
      <c r="R205" s="89">
        <v>-2.6873085818027862E-2</v>
      </c>
      <c r="S205" s="89">
        <f t="shared" si="81"/>
        <v>-2.6646419151361195E-2</v>
      </c>
      <c r="T205" s="89">
        <v>4.524855619964907E-3</v>
      </c>
      <c r="U205" s="89">
        <f t="shared" si="82"/>
        <v>4.7515222866315737E-3</v>
      </c>
      <c r="V205" s="89">
        <v>3.9677351801450031E-2</v>
      </c>
      <c r="W205" s="89">
        <f t="shared" si="83"/>
        <v>3.9904018468116698E-2</v>
      </c>
      <c r="X205" s="89">
        <v>2.7518869158421468E-2</v>
      </c>
      <c r="Y205" s="89">
        <f t="shared" si="84"/>
        <v>2.7745535825088135E-2</v>
      </c>
      <c r="Z205" s="89">
        <v>7.7734608202934208E-2</v>
      </c>
      <c r="AA205" s="89">
        <f t="shared" si="85"/>
        <v>7.7961274869600874E-2</v>
      </c>
      <c r="AB205" s="203">
        <f t="shared" si="86"/>
        <v>1.30375842829323E-2</v>
      </c>
      <c r="AC205" s="204">
        <f t="shared" si="87"/>
        <v>1.3264250949598967E-2</v>
      </c>
      <c r="AN205" s="2">
        <v>43922</v>
      </c>
      <c r="AO205">
        <v>2927.929932</v>
      </c>
      <c r="AP205">
        <f t="shared" si="88"/>
        <v>5.0604626990295075E-2</v>
      </c>
      <c r="AQ205" s="17">
        <f t="shared" si="89"/>
        <v>5.0604626990295075E-2</v>
      </c>
      <c r="AR205" s="18">
        <v>-0.254</v>
      </c>
      <c r="AS205" s="187"/>
      <c r="AT205" s="19">
        <f t="shared" si="90"/>
        <v>-2.1166666666666667E-4</v>
      </c>
      <c r="AU205" s="19">
        <f t="shared" si="91"/>
        <v>5.081629365696174E-2</v>
      </c>
      <c r="AV205">
        <f>SUMPRODUCT('PART A'!B238:K238,'PART A'!B$76:K$76)</f>
        <v>9.2284016235123931E-2</v>
      </c>
      <c r="AW205" s="19">
        <f t="shared" si="92"/>
        <v>9.2495682901790596E-2</v>
      </c>
    </row>
    <row r="206" spans="2:49" x14ac:dyDescent="0.3">
      <c r="B206" s="199">
        <v>43983</v>
      </c>
      <c r="C206" s="202"/>
      <c r="D206" s="201">
        <f>'PART C '!AR207/1200</f>
        <v>-3.1333333333333332E-4</v>
      </c>
      <c r="E206" s="89">
        <v>3234.070068</v>
      </c>
      <c r="F206" s="89">
        <f t="shared" si="74"/>
        <v>6.0281332356496367E-2</v>
      </c>
      <c r="G206" s="89">
        <f t="shared" si="75"/>
        <v>6.0594665689829699E-2</v>
      </c>
      <c r="H206" s="89">
        <v>6.3229521251715423E-2</v>
      </c>
      <c r="I206" s="89">
        <f t="shared" si="76"/>
        <v>6.3542854585048755E-2</v>
      </c>
      <c r="J206" s="89">
        <v>8.2833966544369891E-2</v>
      </c>
      <c r="K206" s="89">
        <f t="shared" si="77"/>
        <v>8.3147299877703224E-2</v>
      </c>
      <c r="L206" s="89">
        <v>4.6325285412065816E-3</v>
      </c>
      <c r="M206" s="89">
        <f t="shared" si="78"/>
        <v>4.9458618745399146E-3</v>
      </c>
      <c r="N206" s="89">
        <v>0.21986921223066877</v>
      </c>
      <c r="O206" s="89">
        <f t="shared" si="79"/>
        <v>0.2201825455640021</v>
      </c>
      <c r="P206" s="89">
        <v>0.12028222987115873</v>
      </c>
      <c r="Q206" s="89">
        <f t="shared" si="80"/>
        <v>0.12059556320449207</v>
      </c>
      <c r="R206" s="89">
        <v>3.389281535297875E-2</v>
      </c>
      <c r="S206" s="89">
        <f t="shared" si="81"/>
        <v>3.4206148686312082E-2</v>
      </c>
      <c r="T206" s="89">
        <v>9.0874525717261886E-2</v>
      </c>
      <c r="U206" s="89">
        <f t="shared" si="82"/>
        <v>9.1187859050595219E-2</v>
      </c>
      <c r="V206" s="89">
        <v>0.1261646815860491</v>
      </c>
      <c r="W206" s="89">
        <f t="shared" si="83"/>
        <v>0.12647801491938243</v>
      </c>
      <c r="X206" s="89">
        <v>-1.2959018487627457E-2</v>
      </c>
      <c r="Y206" s="89">
        <f t="shared" si="84"/>
        <v>-1.2645685154294123E-2</v>
      </c>
      <c r="Z206" s="89">
        <v>4.1333376980756641E-2</v>
      </c>
      <c r="AA206" s="89">
        <f t="shared" si="85"/>
        <v>4.1646710314089973E-2</v>
      </c>
      <c r="AB206" s="203">
        <f t="shared" si="86"/>
        <v>1.413942227792914E-2</v>
      </c>
      <c r="AC206" s="204">
        <f t="shared" si="87"/>
        <v>1.4452755611262474E-2</v>
      </c>
      <c r="AN206" s="2">
        <v>43952</v>
      </c>
      <c r="AO206">
        <v>3050.1999510000001</v>
      </c>
      <c r="AP206">
        <f t="shared" si="88"/>
        <v>4.1759885598245949E-2</v>
      </c>
      <c r="AQ206" s="17">
        <f t="shared" si="89"/>
        <v>4.1759885598245949E-2</v>
      </c>
      <c r="AR206" s="18">
        <v>-0.27200000000000002</v>
      </c>
      <c r="AS206" s="187"/>
      <c r="AT206" s="19">
        <f t="shared" si="90"/>
        <v>-2.2666666666666668E-4</v>
      </c>
      <c r="AU206" s="19">
        <f t="shared" si="91"/>
        <v>4.1986552264912616E-2</v>
      </c>
      <c r="AV206">
        <f>SUMPRODUCT('PART A'!B239:K239,'PART A'!B$76:K$76)</f>
        <v>5.5941974316752248E-2</v>
      </c>
      <c r="AW206" s="19">
        <f t="shared" si="92"/>
        <v>5.6168640983418915E-2</v>
      </c>
    </row>
    <row r="207" spans="2:49" x14ac:dyDescent="0.3">
      <c r="B207" s="199">
        <v>44013</v>
      </c>
      <c r="C207" s="202"/>
      <c r="D207" s="201">
        <f>'PART C '!AR208/1200</f>
        <v>-3.7008333333333332E-4</v>
      </c>
      <c r="E207" s="89">
        <v>3174.320068</v>
      </c>
      <c r="F207" s="89">
        <f t="shared" si="74"/>
        <v>-1.8475171763038006E-2</v>
      </c>
      <c r="G207" s="89">
        <f t="shared" si="75"/>
        <v>-1.8105088429704673E-2</v>
      </c>
      <c r="H207" s="89">
        <v>3.3982412802103894E-2</v>
      </c>
      <c r="I207" s="89">
        <f t="shared" si="76"/>
        <v>3.4352496135437227E-2</v>
      </c>
      <c r="J207" s="89">
        <v>3.472131535207762E-2</v>
      </c>
      <c r="K207" s="89">
        <f t="shared" si="77"/>
        <v>3.5091398685410953E-2</v>
      </c>
      <c r="L207" s="89">
        <v>1.2842322819026917E-3</v>
      </c>
      <c r="M207" s="89">
        <f t="shared" si="78"/>
        <v>1.6543156152360251E-3</v>
      </c>
      <c r="N207" s="89">
        <v>5.2534540132596563E-2</v>
      </c>
      <c r="O207" s="89">
        <f t="shared" si="79"/>
        <v>5.2904623465929897E-2</v>
      </c>
      <c r="P207" s="89">
        <v>-2.3772067870553807E-2</v>
      </c>
      <c r="Q207" s="89">
        <f t="shared" si="80"/>
        <v>-2.3401984537220474E-2</v>
      </c>
      <c r="R207" s="89">
        <v>-8.1546430096119157E-2</v>
      </c>
      <c r="S207" s="89">
        <f t="shared" si="81"/>
        <v>-8.1176346762785831E-2</v>
      </c>
      <c r="T207" s="89">
        <v>-9.4505266034960664E-3</v>
      </c>
      <c r="U207" s="89">
        <f t="shared" si="82"/>
        <v>-9.080443270162733E-3</v>
      </c>
      <c r="V207" s="89">
        <v>-3.622552936913051E-2</v>
      </c>
      <c r="W207" s="89">
        <f t="shared" si="83"/>
        <v>-3.5855446035797177E-2</v>
      </c>
      <c r="X207" s="89">
        <v>-1.7943143040754915E-2</v>
      </c>
      <c r="Y207" s="89">
        <f t="shared" si="84"/>
        <v>-1.7573059707421582E-2</v>
      </c>
      <c r="Z207" s="89">
        <v>-6.081950572159274E-2</v>
      </c>
      <c r="AA207" s="89">
        <f t="shared" si="85"/>
        <v>-6.0449422388259406E-2</v>
      </c>
      <c r="AB207" s="203">
        <f t="shared" si="86"/>
        <v>-7.8432136286287184E-3</v>
      </c>
      <c r="AC207" s="204">
        <f t="shared" si="87"/>
        <v>-7.4731302952953851E-3</v>
      </c>
      <c r="AN207" s="2">
        <v>43983</v>
      </c>
      <c r="AO207">
        <v>3234.070068</v>
      </c>
      <c r="AP207">
        <f t="shared" si="88"/>
        <v>6.0281332356496367E-2</v>
      </c>
      <c r="AQ207" s="17">
        <f t="shared" si="89"/>
        <v>6.0281332356496367E-2</v>
      </c>
      <c r="AR207" s="18">
        <v>-0.376</v>
      </c>
      <c r="AS207" s="187"/>
      <c r="AT207" s="19">
        <f t="shared" si="90"/>
        <v>-3.1333333333333332E-4</v>
      </c>
      <c r="AU207" s="19">
        <f t="shared" si="91"/>
        <v>6.0594665689829699E-2</v>
      </c>
      <c r="AV207">
        <f>SUMPRODUCT('PART A'!B240:K240,'PART A'!B$76:K$76)</f>
        <v>7.7015383958853836E-2</v>
      </c>
      <c r="AW207" s="19">
        <f t="shared" si="92"/>
        <v>7.7328717292187168E-2</v>
      </c>
    </row>
    <row r="208" spans="2:49" x14ac:dyDescent="0.3">
      <c r="B208" s="199">
        <v>44044</v>
      </c>
      <c r="C208" s="202"/>
      <c r="D208" s="201">
        <f>'PART C '!AR209/1200</f>
        <v>-3.9974999999999999E-4</v>
      </c>
      <c r="E208" s="89">
        <v>3272.51001</v>
      </c>
      <c r="F208" s="89">
        <f t="shared" si="74"/>
        <v>3.0932590254474607E-2</v>
      </c>
      <c r="G208" s="89">
        <f t="shared" si="75"/>
        <v>3.1332340254474608E-2</v>
      </c>
      <c r="H208" s="89">
        <v>6.776215842885705E-2</v>
      </c>
      <c r="I208" s="89">
        <f t="shared" si="76"/>
        <v>6.8161908428857054E-2</v>
      </c>
      <c r="J208" s="89">
        <v>0.16851886136310182</v>
      </c>
      <c r="K208" s="89">
        <f t="shared" si="77"/>
        <v>0.16891861136310182</v>
      </c>
      <c r="L208" s="89">
        <v>8.8499466438189497E-2</v>
      </c>
      <c r="M208" s="89">
        <f t="shared" si="78"/>
        <v>8.8899216438189502E-2</v>
      </c>
      <c r="N208" s="89">
        <v>0.11266785085533616</v>
      </c>
      <c r="O208" s="89">
        <f t="shared" si="79"/>
        <v>0.11306760085533617</v>
      </c>
      <c r="P208" s="89">
        <v>0.11014340551657036</v>
      </c>
      <c r="Q208" s="89">
        <f t="shared" si="80"/>
        <v>0.11054315551657036</v>
      </c>
      <c r="R208" s="89">
        <v>9.0192220046962941E-3</v>
      </c>
      <c r="S208" s="89">
        <f t="shared" si="81"/>
        <v>9.4189720046962949E-3</v>
      </c>
      <c r="T208" s="89">
        <v>-8.6915998976741272E-3</v>
      </c>
      <c r="U208" s="89">
        <f t="shared" si="82"/>
        <v>-8.2918498976741264E-3</v>
      </c>
      <c r="V208" s="89">
        <v>7.0881988949965113E-2</v>
      </c>
      <c r="W208" s="89">
        <f t="shared" si="83"/>
        <v>7.1281738949965118E-2</v>
      </c>
      <c r="X208" s="89">
        <v>-8.9123078037462149E-4</v>
      </c>
      <c r="Y208" s="89">
        <f t="shared" si="84"/>
        <v>-4.9148078037462156E-4</v>
      </c>
      <c r="Z208" s="89">
        <v>7.7966656876966495E-2</v>
      </c>
      <c r="AA208" s="89">
        <f t="shared" si="85"/>
        <v>7.8366406876966499E-2</v>
      </c>
      <c r="AB208" s="203">
        <f t="shared" si="86"/>
        <v>1.0797490813334287E-2</v>
      </c>
      <c r="AC208" s="204">
        <f t="shared" si="87"/>
        <v>1.1197240813334288E-2</v>
      </c>
      <c r="AN208" s="2">
        <v>44013</v>
      </c>
      <c r="AO208">
        <v>3174.320068</v>
      </c>
      <c r="AP208">
        <f t="shared" si="88"/>
        <v>-1.8475171763038006E-2</v>
      </c>
      <c r="AQ208" s="17">
        <f t="shared" si="89"/>
        <v>-1.8475171763038006E-2</v>
      </c>
      <c r="AR208" s="18">
        <v>-0.44409999999999999</v>
      </c>
      <c r="AS208" s="187"/>
      <c r="AT208" s="19">
        <f t="shared" si="90"/>
        <v>-3.7008333333333332E-4</v>
      </c>
      <c r="AU208" s="19">
        <f t="shared" si="91"/>
        <v>-1.8105088429704673E-2</v>
      </c>
      <c r="AV208">
        <f>SUMPRODUCT('PART A'!B241:K241,'PART A'!B$76:K$76)</f>
        <v>-1.0723470213296643E-2</v>
      </c>
      <c r="AW208" s="19">
        <f t="shared" si="92"/>
        <v>-1.035338687996331E-2</v>
      </c>
    </row>
    <row r="209" spans="2:49" x14ac:dyDescent="0.3">
      <c r="B209" s="199">
        <v>44075</v>
      </c>
      <c r="C209" s="202" t="s">
        <v>55</v>
      </c>
      <c r="D209" s="201">
        <f>'PART C '!AR210/1200</f>
        <v>-4.0949999999999998E-4</v>
      </c>
      <c r="E209" s="89">
        <v>3193.610107</v>
      </c>
      <c r="F209" s="89">
        <f t="shared" si="74"/>
        <v>-2.4109904250529703E-2</v>
      </c>
      <c r="G209" s="89">
        <f t="shared" si="75"/>
        <v>-2.3700404250529702E-2</v>
      </c>
      <c r="H209" s="89">
        <v>-6.7266166751556E-2</v>
      </c>
      <c r="I209" s="89">
        <f t="shared" si="76"/>
        <v>-6.6856666751556007E-2</v>
      </c>
      <c r="J209" s="89">
        <v>7.9493375588578066E-2</v>
      </c>
      <c r="K209" s="89">
        <f t="shared" si="77"/>
        <v>7.9902875588578059E-2</v>
      </c>
      <c r="L209" s="89">
        <v>8.4446139323738345E-2</v>
      </c>
      <c r="M209" s="89">
        <f t="shared" si="78"/>
        <v>8.4855639323738338E-2</v>
      </c>
      <c r="N209" s="89">
        <v>5.1086393521951698E-2</v>
      </c>
      <c r="O209" s="89">
        <f t="shared" si="79"/>
        <v>5.1495893521951698E-2</v>
      </c>
      <c r="P209" s="89">
        <v>-9.8343916860967301E-2</v>
      </c>
      <c r="Q209" s="89">
        <f t="shared" si="80"/>
        <v>-9.7934416860967308E-2</v>
      </c>
      <c r="R209" s="89">
        <v>2.1778940007221217E-3</v>
      </c>
      <c r="S209" s="89">
        <f t="shared" si="81"/>
        <v>2.5873940007221218E-3</v>
      </c>
      <c r="T209" s="89">
        <v>2.5280820297210356E-3</v>
      </c>
      <c r="U209" s="89">
        <f t="shared" si="82"/>
        <v>2.9375820297210357E-3</v>
      </c>
      <c r="V209" s="89">
        <v>0.13400469158813494</v>
      </c>
      <c r="W209" s="89">
        <f t="shared" si="83"/>
        <v>0.13441419158813495</v>
      </c>
      <c r="X209" s="89">
        <v>3.6128450421480413E-2</v>
      </c>
      <c r="Y209" s="89">
        <f t="shared" si="84"/>
        <v>3.6537950421480413E-2</v>
      </c>
      <c r="Z209" s="89">
        <v>1.6802458062562912E-2</v>
      </c>
      <c r="AA209" s="89">
        <f t="shared" si="85"/>
        <v>1.7211958062562913E-2</v>
      </c>
      <c r="AB209" s="203">
        <f t="shared" si="86"/>
        <v>4.3038824495474732E-3</v>
      </c>
      <c r="AC209" s="204">
        <f t="shared" si="87"/>
        <v>4.7133824495474734E-3</v>
      </c>
      <c r="AN209" s="2">
        <v>44044</v>
      </c>
      <c r="AO209">
        <v>3272.51001</v>
      </c>
      <c r="AP209">
        <f t="shared" si="88"/>
        <v>3.0932590254474607E-2</v>
      </c>
      <c r="AQ209" s="17">
        <f t="shared" si="89"/>
        <v>3.0932590254474607E-2</v>
      </c>
      <c r="AR209" s="18">
        <v>-0.47970000000000002</v>
      </c>
      <c r="AS209" s="188"/>
      <c r="AT209" s="19">
        <f t="shared" si="90"/>
        <v>-3.9974999999999999E-4</v>
      </c>
      <c r="AU209" s="19">
        <f t="shared" si="91"/>
        <v>3.1332340254474608E-2</v>
      </c>
      <c r="AV209">
        <f>SUMPRODUCT('PART A'!B242:K242,'PART A'!B$76:K$76)</f>
        <v>6.9587677975563395E-2</v>
      </c>
      <c r="AW209" s="19">
        <f t="shared" si="92"/>
        <v>6.9987427975563399E-2</v>
      </c>
    </row>
    <row r="210" spans="2:49" x14ac:dyDescent="0.3">
      <c r="B210" s="199">
        <v>44105</v>
      </c>
      <c r="C210" s="202"/>
      <c r="D210" s="201">
        <f>'PART C '!AR211/1200</f>
        <v>-4.2424999999999999E-4</v>
      </c>
      <c r="E210" s="89">
        <v>2958.209961</v>
      </c>
      <c r="F210" s="89">
        <f t="shared" si="74"/>
        <v>-7.3709732281981397E-2</v>
      </c>
      <c r="G210" s="89">
        <f t="shared" si="75"/>
        <v>-7.3285482281981396E-2</v>
      </c>
      <c r="H210" s="89">
        <v>-6.6555395566315484E-2</v>
      </c>
      <c r="I210" s="89">
        <f t="shared" si="76"/>
        <v>-6.6131145566315483E-2</v>
      </c>
      <c r="J210" s="89">
        <v>-3.5516412179255323E-2</v>
      </c>
      <c r="K210" s="89">
        <f t="shared" si="77"/>
        <v>-3.5092162179255322E-2</v>
      </c>
      <c r="L210" s="89">
        <v>-7.6421636435856768E-2</v>
      </c>
      <c r="M210" s="89">
        <f t="shared" si="78"/>
        <v>-7.5997386435856767E-2</v>
      </c>
      <c r="N210" s="89">
        <v>-2.2108047450795993E-2</v>
      </c>
      <c r="O210" s="89">
        <f t="shared" si="79"/>
        <v>-2.1683797450795992E-2</v>
      </c>
      <c r="P210" s="89">
        <v>8.3777065876645389E-3</v>
      </c>
      <c r="Q210" s="89">
        <f t="shared" si="80"/>
        <v>8.8019565876645382E-3</v>
      </c>
      <c r="R210" s="89">
        <v>-0.14161537531544025</v>
      </c>
      <c r="S210" s="89">
        <f t="shared" si="81"/>
        <v>-0.14119112531544026</v>
      </c>
      <c r="T210" s="89">
        <v>3.6027765371224812E-4</v>
      </c>
      <c r="U210" s="89">
        <f t="shared" si="82"/>
        <v>7.845276537122481E-4</v>
      </c>
      <c r="V210" s="89">
        <v>7.0692172010961337E-3</v>
      </c>
      <c r="W210" s="89">
        <f t="shared" si="83"/>
        <v>7.4934672010961339E-3</v>
      </c>
      <c r="X210" s="89">
        <v>-8.5665116871187719E-2</v>
      </c>
      <c r="Y210" s="89">
        <f t="shared" si="84"/>
        <v>-8.5240866871187718E-2</v>
      </c>
      <c r="Z210" s="89">
        <v>7.2609167906581276E-3</v>
      </c>
      <c r="AA210" s="89">
        <f t="shared" si="85"/>
        <v>7.6851667906581277E-3</v>
      </c>
      <c r="AB210" s="203">
        <f t="shared" si="86"/>
        <v>3.8348777728495253E-3</v>
      </c>
      <c r="AC210" s="204">
        <f t="shared" si="87"/>
        <v>4.2591277728495254E-3</v>
      </c>
      <c r="AN210" s="2">
        <v>44075</v>
      </c>
      <c r="AO210">
        <v>3193.610107</v>
      </c>
      <c r="AP210">
        <f t="shared" si="88"/>
        <v>-2.4109904250529703E-2</v>
      </c>
      <c r="AQ210" s="17">
        <f t="shared" si="89"/>
        <v>-2.4109904250529703E-2</v>
      </c>
      <c r="AR210" s="18">
        <v>-0.4914</v>
      </c>
      <c r="AS210" s="187" t="s">
        <v>55</v>
      </c>
      <c r="AT210" s="19">
        <f t="shared" si="90"/>
        <v>-4.0949999999999998E-4</v>
      </c>
      <c r="AU210" s="19">
        <f t="shared" si="91"/>
        <v>-2.3700404250529702E-2</v>
      </c>
      <c r="AV210">
        <f>SUMPRODUCT('PART A'!B243:K243,'PART A'!B$76:K$76)</f>
        <v>2.4105740092436621E-2</v>
      </c>
      <c r="AW210" s="19">
        <f t="shared" si="92"/>
        <v>2.4515240092436621E-2</v>
      </c>
    </row>
    <row r="211" spans="2:49" x14ac:dyDescent="0.3">
      <c r="B211" s="199">
        <v>44136</v>
      </c>
      <c r="C211" s="202"/>
      <c r="D211" s="201">
        <f>'PART C '!AR212/1200</f>
        <v>-4.3408333333333336E-4</v>
      </c>
      <c r="E211" s="89">
        <v>3492.540039</v>
      </c>
      <c r="F211" s="89">
        <f t="shared" si="74"/>
        <v>0.18062615062636522</v>
      </c>
      <c r="G211" s="89">
        <f t="shared" si="75"/>
        <v>0.18106023395969856</v>
      </c>
      <c r="H211" s="89">
        <v>0.11221450553700735</v>
      </c>
      <c r="I211" s="89">
        <f t="shared" si="76"/>
        <v>0.11264858887034068</v>
      </c>
      <c r="J211" s="89">
        <v>0.2713964111559557</v>
      </c>
      <c r="K211" s="89">
        <f t="shared" si="77"/>
        <v>0.27183049448928903</v>
      </c>
      <c r="L211" s="89">
        <v>4.823524651580318E-2</v>
      </c>
      <c r="M211" s="89">
        <f t="shared" si="78"/>
        <v>4.8669329849136515E-2</v>
      </c>
      <c r="N211" s="89">
        <v>6.4668779748518229E-2</v>
      </c>
      <c r="O211" s="89">
        <f t="shared" si="79"/>
        <v>6.5102863081851564E-2</v>
      </c>
      <c r="P211" s="89">
        <v>0.40166160129918183</v>
      </c>
      <c r="Q211" s="89">
        <f t="shared" si="80"/>
        <v>0.40209568463251516</v>
      </c>
      <c r="R211" s="89">
        <v>0.13628690625414638</v>
      </c>
      <c r="S211" s="89">
        <f t="shared" si="81"/>
        <v>0.13672098958747972</v>
      </c>
      <c r="T211" s="89">
        <v>0.1047892160520502</v>
      </c>
      <c r="U211" s="89">
        <f t="shared" si="82"/>
        <v>0.10522329938538354</v>
      </c>
      <c r="V211" s="89">
        <v>0.23942339605414445</v>
      </c>
      <c r="W211" s="89">
        <f t="shared" si="83"/>
        <v>0.23985747938747778</v>
      </c>
      <c r="X211" s="89">
        <v>0.1426553869330251</v>
      </c>
      <c r="Y211" s="89">
        <f t="shared" si="84"/>
        <v>0.14308947026635843</v>
      </c>
      <c r="Z211" s="89">
        <v>0.20034797133526144</v>
      </c>
      <c r="AA211" s="89">
        <f t="shared" si="85"/>
        <v>0.20078205466859478</v>
      </c>
      <c r="AB211" s="203">
        <f t="shared" si="86"/>
        <v>3.8581459600760121E-2</v>
      </c>
      <c r="AC211" s="204">
        <f t="shared" si="87"/>
        <v>3.9015542934093456E-2</v>
      </c>
      <c r="AN211" s="2">
        <v>44105</v>
      </c>
      <c r="AO211">
        <v>2958.209961</v>
      </c>
      <c r="AP211">
        <f t="shared" si="88"/>
        <v>-7.3709732281981397E-2</v>
      </c>
      <c r="AQ211" s="17">
        <f t="shared" si="89"/>
        <v>-7.3709732281981397E-2</v>
      </c>
      <c r="AR211" s="18">
        <v>-0.5091</v>
      </c>
      <c r="AS211" s="187"/>
      <c r="AT211" s="19">
        <f t="shared" si="90"/>
        <v>-4.2424999999999999E-4</v>
      </c>
      <c r="AU211" s="19">
        <f t="shared" si="91"/>
        <v>-7.3285482281981396E-2</v>
      </c>
      <c r="AV211">
        <f>SUMPRODUCT('PART A'!B244:K244,'PART A'!B$76:K$76)</f>
        <v>-4.0481386558572051E-2</v>
      </c>
      <c r="AW211" s="19">
        <f t="shared" si="92"/>
        <v>-4.005713655857205E-2</v>
      </c>
    </row>
    <row r="212" spans="2:49" x14ac:dyDescent="0.3">
      <c r="B212" s="199">
        <v>44166</v>
      </c>
      <c r="C212" s="202"/>
      <c r="D212" s="201">
        <f>'PART C '!AR213/1200</f>
        <v>-4.4841666666666668E-4</v>
      </c>
      <c r="E212" s="89">
        <v>3552.639893</v>
      </c>
      <c r="F212" s="89">
        <f t="shared" si="74"/>
        <v>1.7208064425571514E-2</v>
      </c>
      <c r="G212" s="89">
        <f t="shared" si="75"/>
        <v>1.7656481092238181E-2</v>
      </c>
      <c r="H212" s="89">
        <v>4.9285714925267482E-2</v>
      </c>
      <c r="I212" s="89">
        <f t="shared" si="76"/>
        <v>4.9734131591934148E-2</v>
      </c>
      <c r="J212" s="89">
        <v>2.3737860051574088E-2</v>
      </c>
      <c r="K212" s="89">
        <f t="shared" si="77"/>
        <v>2.4186276718240755E-2</v>
      </c>
      <c r="L212" s="89">
        <v>0.11447810673698915</v>
      </c>
      <c r="M212" s="89">
        <f t="shared" si="78"/>
        <v>0.11492652340365582</v>
      </c>
      <c r="N212" s="89">
        <v>0</v>
      </c>
      <c r="O212" s="89">
        <f t="shared" si="79"/>
        <v>4.4841666666666668E-4</v>
      </c>
      <c r="P212" s="89">
        <v>2.3367098029338645E-2</v>
      </c>
      <c r="Q212" s="89">
        <f t="shared" si="80"/>
        <v>2.3815514696005312E-2</v>
      </c>
      <c r="R212" s="89">
        <v>-1.85667585578433E-3</v>
      </c>
      <c r="S212" s="89">
        <f t="shared" si="81"/>
        <v>-1.4082591891176634E-3</v>
      </c>
      <c r="T212" s="89">
        <v>1.3037829327954158E-2</v>
      </c>
      <c r="U212" s="89">
        <f t="shared" si="82"/>
        <v>1.3486245994620824E-2</v>
      </c>
      <c r="V212" s="89">
        <v>0.12199593391276548</v>
      </c>
      <c r="W212" s="89">
        <f t="shared" si="83"/>
        <v>0.12244435057943215</v>
      </c>
      <c r="X212" s="89">
        <v>5.1091956379313519E-2</v>
      </c>
      <c r="Y212" s="89">
        <f t="shared" si="84"/>
        <v>5.1540373045980185E-2</v>
      </c>
      <c r="Z212" s="89">
        <v>5.7983074743757683E-2</v>
      </c>
      <c r="AA212" s="89">
        <f t="shared" si="85"/>
        <v>5.8431491410424349E-2</v>
      </c>
      <c r="AB212" s="203">
        <f t="shared" si="86"/>
        <v>1.1374755339349283E-2</v>
      </c>
      <c r="AC212" s="204">
        <f t="shared" si="87"/>
        <v>1.182317200601595E-2</v>
      </c>
      <c r="AN212" s="2">
        <v>44136</v>
      </c>
      <c r="AO212">
        <v>3492.540039</v>
      </c>
      <c r="AP212">
        <f t="shared" si="88"/>
        <v>0.18062615062636522</v>
      </c>
      <c r="AQ212" s="17">
        <f t="shared" si="89"/>
        <v>0.18062615062636522</v>
      </c>
      <c r="AR212" s="18">
        <v>-0.52090000000000003</v>
      </c>
      <c r="AS212" s="187"/>
      <c r="AT212" s="19">
        <f t="shared" si="90"/>
        <v>-4.3408333333333336E-4</v>
      </c>
      <c r="AU212" s="19">
        <f t="shared" si="91"/>
        <v>0.18106023395969856</v>
      </c>
      <c r="AV212">
        <f>SUMPRODUCT('PART A'!B245:K245,'PART A'!B$76:K$76)</f>
        <v>0.17216794208850941</v>
      </c>
      <c r="AW212" s="19">
        <f t="shared" si="92"/>
        <v>0.17260202542184275</v>
      </c>
    </row>
    <row r="213" spans="2:49" x14ac:dyDescent="0.3">
      <c r="B213" s="199">
        <v>44197</v>
      </c>
      <c r="C213" s="202"/>
      <c r="D213" s="201">
        <f>'PART C '!AR214/1200</f>
        <v>-4.5600000000000003E-4</v>
      </c>
      <c r="E213" s="89">
        <v>3481.4399410000001</v>
      </c>
      <c r="F213" s="89">
        <f t="shared" ref="F213:F232" si="93">(E213-E212)/E212</f>
        <v>-2.0041421068397583E-2</v>
      </c>
      <c r="G213" s="89">
        <f t="shared" ref="G213:G232" si="94">F213-D213</f>
        <v>-1.9585421068397581E-2</v>
      </c>
      <c r="H213" s="89">
        <v>8.8665777820501626E-2</v>
      </c>
      <c r="I213" s="89">
        <f t="shared" ref="I213:I232" si="95">H213-D213</f>
        <v>8.9121777820501624E-2</v>
      </c>
      <c r="J213" s="89">
        <v>5.7103014516608347E-3</v>
      </c>
      <c r="K213" s="89">
        <f t="shared" ref="K213:K232" si="96">J213-D213</f>
        <v>6.1663014516608345E-3</v>
      </c>
      <c r="L213" s="89">
        <v>-0.12051018620279084</v>
      </c>
      <c r="M213" s="89">
        <f t="shared" ref="M213:M232" si="97">L213-D213</f>
        <v>-0.12005418620279085</v>
      </c>
      <c r="N213" s="89">
        <v>7.6543504899520545E-3</v>
      </c>
      <c r="O213" s="89">
        <f t="shared" ref="O213:O232" si="98">N213-D213</f>
        <v>8.1103504899520552E-3</v>
      </c>
      <c r="P213" s="89">
        <v>-7.3290254451304562E-2</v>
      </c>
      <c r="Q213" s="89">
        <f t="shared" ref="Q213:Q232" si="99">P213-D213</f>
        <v>-7.2834254451304564E-2</v>
      </c>
      <c r="R213" s="89">
        <v>2.2321414696194704E-2</v>
      </c>
      <c r="S213" s="89">
        <f t="shared" ref="S213:S232" si="100">R213-D213</f>
        <v>2.2777414696194705E-2</v>
      </c>
      <c r="T213" s="89">
        <v>-6.6602307523998899E-2</v>
      </c>
      <c r="U213" s="89">
        <f t="shared" ref="U213:U232" si="101">T213-D213</f>
        <v>-6.6146307523998901E-2</v>
      </c>
      <c r="V213" s="89">
        <v>-0.1452932419015554</v>
      </c>
      <c r="W213" s="89">
        <f t="shared" ref="W213:W232" si="102">V213-D213</f>
        <v>-0.14483724190155539</v>
      </c>
      <c r="X213" s="89">
        <v>-7.4422909589452718E-2</v>
      </c>
      <c r="Y213" s="89">
        <f t="shared" ref="Y213:Y232" si="103">X213-D213</f>
        <v>-7.396690958945272E-2</v>
      </c>
      <c r="Z213" s="89">
        <v>-2.0606036574500622E-2</v>
      </c>
      <c r="AA213" s="89">
        <f t="shared" ref="AA213:AA232" si="104">Z213-D213</f>
        <v>-2.015003657450062E-2</v>
      </c>
      <c r="AB213" s="203">
        <f t="shared" ref="AB213:AB232" si="105">SUMPRODUCT(R213:AA213,Q$115:Z$115)</f>
        <v>-1.1776257712926898E-2</v>
      </c>
      <c r="AC213" s="204">
        <f t="shared" si="87"/>
        <v>-1.1320257712926898E-2</v>
      </c>
      <c r="AN213" s="2">
        <v>44166</v>
      </c>
      <c r="AO213">
        <v>3552.639893</v>
      </c>
      <c r="AP213">
        <f t="shared" si="88"/>
        <v>1.7208064425571514E-2</v>
      </c>
      <c r="AQ213" s="17">
        <f t="shared" si="89"/>
        <v>1.7208064425571514E-2</v>
      </c>
      <c r="AR213" s="18">
        <v>-0.53810000000000002</v>
      </c>
      <c r="AS213" s="187"/>
      <c r="AT213" s="19">
        <f t="shared" si="90"/>
        <v>-4.4841666666666668E-4</v>
      </c>
      <c r="AU213" s="19">
        <f t="shared" si="91"/>
        <v>1.7656481092238181E-2</v>
      </c>
      <c r="AV213">
        <f>SUMPRODUCT('PART A'!B246:K246,'PART A'!B$76:K$76)</f>
        <v>4.5312089825117585E-2</v>
      </c>
      <c r="AW213" s="19">
        <f t="shared" si="92"/>
        <v>4.5760506491784252E-2</v>
      </c>
    </row>
    <row r="214" spans="2:49" x14ac:dyDescent="0.3">
      <c r="B214" s="199">
        <v>44228</v>
      </c>
      <c r="C214" s="202"/>
      <c r="D214" s="201">
        <f>'PART C '!AR215/1200</f>
        <v>-4.5091666666666669E-4</v>
      </c>
      <c r="E214" s="89">
        <v>3636.4399410000001</v>
      </c>
      <c r="F214" s="89">
        <f t="shared" si="93"/>
        <v>4.4521807822851076E-2</v>
      </c>
      <c r="G214" s="89">
        <f t="shared" si="94"/>
        <v>4.4972724489517744E-2</v>
      </c>
      <c r="H214" s="89">
        <v>3.1266173768088452E-4</v>
      </c>
      <c r="I214" s="89">
        <f t="shared" si="95"/>
        <v>7.6357840434755121E-4</v>
      </c>
      <c r="J214" s="89">
        <v>0.13988299500549015</v>
      </c>
      <c r="K214" s="89">
        <f t="shared" si="96"/>
        <v>0.14033391167215681</v>
      </c>
      <c r="L214" s="89">
        <v>0.10267175600562062</v>
      </c>
      <c r="M214" s="89">
        <f t="shared" si="97"/>
        <v>0.10312267267228728</v>
      </c>
      <c r="N214" s="89">
        <v>6.1260137548418449E-3</v>
      </c>
      <c r="O214" s="89">
        <f t="shared" si="98"/>
        <v>6.5769304215085112E-3</v>
      </c>
      <c r="P214" s="89">
        <v>0.15276447475623348</v>
      </c>
      <c r="Q214" s="89">
        <f t="shared" si="99"/>
        <v>0.15321539142290014</v>
      </c>
      <c r="R214" s="89">
        <v>2.7292574440587823E-2</v>
      </c>
      <c r="S214" s="89">
        <f t="shared" si="100"/>
        <v>2.7743491107254489E-2</v>
      </c>
      <c r="T214" s="89">
        <v>4.3778058943812349E-2</v>
      </c>
      <c r="U214" s="89">
        <f t="shared" si="101"/>
        <v>4.4228975610479018E-2</v>
      </c>
      <c r="V214" s="89">
        <v>0.23616795651812122</v>
      </c>
      <c r="W214" s="89">
        <f t="shared" si="102"/>
        <v>0.23661887318478789</v>
      </c>
      <c r="X214" s="89">
        <v>0.15384622524279729</v>
      </c>
      <c r="Y214" s="89">
        <f t="shared" si="103"/>
        <v>0.15429714190946395</v>
      </c>
      <c r="Z214" s="89">
        <v>5.358208897589424E-2</v>
      </c>
      <c r="AA214" s="89">
        <f t="shared" si="104"/>
        <v>5.4033005642560909E-2</v>
      </c>
      <c r="AB214" s="203">
        <f t="shared" si="105"/>
        <v>1.5160049085204588E-2</v>
      </c>
      <c r="AC214" s="204">
        <f t="shared" si="87"/>
        <v>1.5610965751871255E-2</v>
      </c>
      <c r="AN214" s="2">
        <v>44197</v>
      </c>
      <c r="AO214">
        <v>3481.4399410000001</v>
      </c>
      <c r="AP214">
        <f t="shared" ref="AP214:AP233" si="106">(AO214-AO213)/AO213</f>
        <v>-2.0041421068397583E-2</v>
      </c>
      <c r="AQ214" s="17">
        <f t="shared" ref="AQ214:AQ233" si="107">(AO214-AO213)/AO213</f>
        <v>-2.0041421068397583E-2</v>
      </c>
      <c r="AR214" s="18">
        <v>-0.54720000000000002</v>
      </c>
      <c r="AS214" s="187"/>
      <c r="AT214" s="19">
        <f t="shared" ref="AT214:AT233" si="108">AR214/1200</f>
        <v>-4.5600000000000003E-4</v>
      </c>
      <c r="AU214" s="19">
        <f t="shared" ref="AU214:AU233" si="109">AP214-AT214</f>
        <v>-1.9585421068397581E-2</v>
      </c>
      <c r="AV214">
        <f>SUMPRODUCT('PART A'!B247:K247,'PART A'!B$76:K$76)</f>
        <v>-3.7637309178529386E-2</v>
      </c>
      <c r="AW214" s="19">
        <f t="shared" ref="AW214:AW233" si="110">AV214-AT214</f>
        <v>-3.7181309178529388E-2</v>
      </c>
    </row>
    <row r="215" spans="2:49" x14ac:dyDescent="0.3">
      <c r="B215" s="199">
        <v>44256</v>
      </c>
      <c r="C215" s="202"/>
      <c r="D215" s="201">
        <f>'PART C '!AR216/1200</f>
        <v>-4.4925E-4</v>
      </c>
      <c r="E215" s="89">
        <v>3919.209961</v>
      </c>
      <c r="F215" s="89">
        <f t="shared" si="93"/>
        <v>7.7760123799058209E-2</v>
      </c>
      <c r="G215" s="89">
        <f t="shared" si="94"/>
        <v>7.8209373799058207E-2</v>
      </c>
      <c r="H215" s="89">
        <v>0.12281698638540611</v>
      </c>
      <c r="I215" s="89">
        <f t="shared" si="95"/>
        <v>0.12326623638540611</v>
      </c>
      <c r="J215" s="89">
        <v>0.1473207563085141</v>
      </c>
      <c r="K215" s="89">
        <f t="shared" si="96"/>
        <v>0.14777000630851411</v>
      </c>
      <c r="L215" s="89">
        <v>-7.8573920378668893E-2</v>
      </c>
      <c r="M215" s="89">
        <f t="shared" si="97"/>
        <v>-7.8124670378668895E-2</v>
      </c>
      <c r="N215" s="89">
        <v>0.13784701988680192</v>
      </c>
      <c r="O215" s="89">
        <f t="shared" si="98"/>
        <v>0.13829626988680194</v>
      </c>
      <c r="P215" s="89">
        <v>6.568647455043322E-3</v>
      </c>
      <c r="Q215" s="89">
        <f t="shared" si="99"/>
        <v>7.017897455043322E-3</v>
      </c>
      <c r="R215" s="89">
        <v>3.6131815410982863E-2</v>
      </c>
      <c r="S215" s="89">
        <f t="shared" si="100"/>
        <v>3.6581065410982862E-2</v>
      </c>
      <c r="T215" s="89">
        <v>7.9260161391258188E-2</v>
      </c>
      <c r="U215" s="89">
        <f t="shared" si="101"/>
        <v>7.9709411391258186E-2</v>
      </c>
      <c r="V215" s="89">
        <v>0.18311041871490064</v>
      </c>
      <c r="W215" s="89">
        <f t="shared" si="102"/>
        <v>0.18355966871490065</v>
      </c>
      <c r="X215" s="89">
        <v>2.8518529482783779E-2</v>
      </c>
      <c r="Y215" s="89">
        <f t="shared" si="103"/>
        <v>2.8967779482783777E-2</v>
      </c>
      <c r="Z215" s="89">
        <v>8.2095318252404237E-2</v>
      </c>
      <c r="AA215" s="89">
        <f t="shared" si="104"/>
        <v>8.2544568252404235E-2</v>
      </c>
      <c r="AB215" s="203">
        <f t="shared" si="105"/>
        <v>1.9967019507614994E-2</v>
      </c>
      <c r="AC215" s="204">
        <f t="shared" si="87"/>
        <v>2.0416269507614992E-2</v>
      </c>
      <c r="AN215" s="2">
        <v>44228</v>
      </c>
      <c r="AO215">
        <v>3636.4399410000001</v>
      </c>
      <c r="AP215">
        <f t="shared" si="106"/>
        <v>4.4521807822851076E-2</v>
      </c>
      <c r="AQ215" s="17">
        <f t="shared" si="107"/>
        <v>4.4521807822851076E-2</v>
      </c>
      <c r="AR215" s="18">
        <v>-0.54110000000000003</v>
      </c>
      <c r="AS215" s="187"/>
      <c r="AT215" s="19">
        <f t="shared" si="108"/>
        <v>-4.5091666666666669E-4</v>
      </c>
      <c r="AU215" s="19">
        <f t="shared" si="109"/>
        <v>4.4972724489517744E-2</v>
      </c>
      <c r="AV215">
        <f>SUMPRODUCT('PART A'!B248:K248,'PART A'!B$76:K$76)</f>
        <v>9.1642480538107987E-2</v>
      </c>
      <c r="AW215" s="19">
        <f t="shared" si="110"/>
        <v>9.2093397204774649E-2</v>
      </c>
    </row>
    <row r="216" spans="2:49" x14ac:dyDescent="0.3">
      <c r="B216" s="199">
        <v>44287</v>
      </c>
      <c r="C216" s="202"/>
      <c r="D216" s="201">
        <f>'PART C '!AR217/1200</f>
        <v>-4.4850000000000001E-4</v>
      </c>
      <c r="E216" s="89">
        <v>3974.73999</v>
      </c>
      <c r="F216" s="89">
        <f t="shared" si="93"/>
        <v>1.4168679288065325E-2</v>
      </c>
      <c r="G216" s="89">
        <f t="shared" si="94"/>
        <v>1.4617179288065324E-2</v>
      </c>
      <c r="H216" s="89">
        <v>-8.4285249339424093E-3</v>
      </c>
      <c r="I216" s="89">
        <f t="shared" si="95"/>
        <v>-7.98002493394241E-3</v>
      </c>
      <c r="J216" s="89">
        <v>-2.5786049526211715E-2</v>
      </c>
      <c r="K216" s="89">
        <f t="shared" si="96"/>
        <v>-2.5337549526211714E-2</v>
      </c>
      <c r="L216" s="89">
        <v>-3.5123873550271766E-2</v>
      </c>
      <c r="M216" s="89">
        <f t="shared" si="97"/>
        <v>-3.4675373550271768E-2</v>
      </c>
      <c r="N216" s="89">
        <v>4.7838108985438887E-2</v>
      </c>
      <c r="O216" s="89">
        <f t="shared" si="98"/>
        <v>4.8286608985438885E-2</v>
      </c>
      <c r="P216" s="89">
        <v>3.521859085142947E-2</v>
      </c>
      <c r="Q216" s="89">
        <f t="shared" si="99"/>
        <v>3.5667090851429467E-2</v>
      </c>
      <c r="R216" s="89">
        <v>2.2222127014875988E-3</v>
      </c>
      <c r="S216" s="89">
        <f t="shared" si="100"/>
        <v>2.6707127014875989E-3</v>
      </c>
      <c r="T216" s="89">
        <v>4.544070346477553E-2</v>
      </c>
      <c r="U216" s="89">
        <f t="shared" si="101"/>
        <v>4.5889203464775527E-2</v>
      </c>
      <c r="V216" s="89">
        <v>-7.7443876376735804E-2</v>
      </c>
      <c r="W216" s="89">
        <f t="shared" si="102"/>
        <v>-7.69953763767358E-2</v>
      </c>
      <c r="X216" s="89">
        <v>-3.2409470900990876E-3</v>
      </c>
      <c r="Y216" s="89">
        <f t="shared" si="103"/>
        <v>-2.7924470900990875E-3</v>
      </c>
      <c r="Z216" s="89">
        <v>0.10227074406977153</v>
      </c>
      <c r="AA216" s="89">
        <f t="shared" si="104"/>
        <v>0.10271924406977154</v>
      </c>
      <c r="AB216" s="203">
        <f t="shared" si="105"/>
        <v>1.80550753545573E-2</v>
      </c>
      <c r="AC216" s="204">
        <f t="shared" si="87"/>
        <v>1.8503575354557301E-2</v>
      </c>
      <c r="AN216" s="2">
        <v>44256</v>
      </c>
      <c r="AO216">
        <v>3919.209961</v>
      </c>
      <c r="AP216">
        <f t="shared" si="106"/>
        <v>7.7760123799058209E-2</v>
      </c>
      <c r="AQ216" s="17">
        <f t="shared" si="107"/>
        <v>7.7760123799058209E-2</v>
      </c>
      <c r="AR216" s="18">
        <v>-0.53910000000000002</v>
      </c>
      <c r="AS216" s="187"/>
      <c r="AT216" s="19">
        <f t="shared" si="108"/>
        <v>-4.4925E-4</v>
      </c>
      <c r="AU216" s="19">
        <f t="shared" si="109"/>
        <v>7.8209373799058207E-2</v>
      </c>
      <c r="AV216">
        <f>SUMPRODUCT('PART A'!B249:K249,'PART A'!B$76:K$76)</f>
        <v>7.4509573290942613E-2</v>
      </c>
      <c r="AW216" s="19">
        <f t="shared" si="110"/>
        <v>7.4958823290942611E-2</v>
      </c>
    </row>
    <row r="217" spans="2:49" x14ac:dyDescent="0.3">
      <c r="B217" s="199">
        <v>44317</v>
      </c>
      <c r="C217" s="202"/>
      <c r="D217" s="201">
        <f>'PART C '!AR218/1200</f>
        <v>-4.5008333333333337E-4</v>
      </c>
      <c r="E217" s="89">
        <v>4039.459961</v>
      </c>
      <c r="F217" s="89">
        <f t="shared" si="93"/>
        <v>1.6282818791374574E-2</v>
      </c>
      <c r="G217" s="89">
        <f t="shared" si="94"/>
        <v>1.6732902124707908E-2</v>
      </c>
      <c r="H217" s="89">
        <v>-4.4518186773386995E-2</v>
      </c>
      <c r="I217" s="89">
        <f t="shared" si="95"/>
        <v>-4.4068103440053664E-2</v>
      </c>
      <c r="J217" s="89">
        <v>4.7228851178848445E-2</v>
      </c>
      <c r="K217" s="89">
        <f t="shared" si="96"/>
        <v>4.7678934512181775E-2</v>
      </c>
      <c r="L217" s="89">
        <v>0.1615729383520545</v>
      </c>
      <c r="M217" s="89">
        <f t="shared" si="97"/>
        <v>0.16202302168538782</v>
      </c>
      <c r="N217" s="89">
        <v>0.13982220764442913</v>
      </c>
      <c r="O217" s="89">
        <f t="shared" si="98"/>
        <v>0.14027229097776245</v>
      </c>
      <c r="P217" s="89">
        <v>6.7240359096603725E-2</v>
      </c>
      <c r="Q217" s="89">
        <f t="shared" si="99"/>
        <v>6.7690442429937062E-2</v>
      </c>
      <c r="R217" s="89">
        <v>-5.628564026171852E-3</v>
      </c>
      <c r="S217" s="89">
        <f t="shared" si="100"/>
        <v>-5.1784806928385184E-3</v>
      </c>
      <c r="T217" s="89">
        <v>9.0732890245483366E-2</v>
      </c>
      <c r="U217" s="89">
        <f t="shared" si="101"/>
        <v>9.1182973578816703E-2</v>
      </c>
      <c r="V217" s="89">
        <v>0.20125739146918589</v>
      </c>
      <c r="W217" s="89">
        <f t="shared" si="102"/>
        <v>0.20170747480251922</v>
      </c>
      <c r="X217" s="89">
        <v>2.5144526029489769E-2</v>
      </c>
      <c r="Y217" s="89">
        <f t="shared" si="103"/>
        <v>2.5594609362823102E-2</v>
      </c>
      <c r="Z217" s="89">
        <v>4.7908518603926808E-2</v>
      </c>
      <c r="AA217" s="89">
        <f t="shared" si="104"/>
        <v>4.8358601937260139E-2</v>
      </c>
      <c r="AB217" s="203">
        <f t="shared" si="105"/>
        <v>1.7347367203131899E-2</v>
      </c>
      <c r="AC217" s="204">
        <f t="shared" si="87"/>
        <v>1.7797450536465233E-2</v>
      </c>
      <c r="AN217" s="2">
        <v>44287</v>
      </c>
      <c r="AO217">
        <v>3974.73999</v>
      </c>
      <c r="AP217">
        <f t="shared" si="106"/>
        <v>1.4168679288065325E-2</v>
      </c>
      <c r="AQ217" s="17">
        <f t="shared" si="107"/>
        <v>1.4168679288065325E-2</v>
      </c>
      <c r="AR217" s="18">
        <v>-0.53820000000000001</v>
      </c>
      <c r="AS217" s="187"/>
      <c r="AT217" s="19">
        <f t="shared" si="108"/>
        <v>-4.4850000000000001E-4</v>
      </c>
      <c r="AU217" s="19">
        <f t="shared" si="109"/>
        <v>1.4617179288065324E-2</v>
      </c>
      <c r="AV217">
        <f>SUMPRODUCT('PART A'!B250:K250,'PART A'!B$76:K$76)</f>
        <v>8.2967088595642235E-3</v>
      </c>
      <c r="AW217" s="19">
        <f t="shared" si="110"/>
        <v>8.7452088595642227E-3</v>
      </c>
    </row>
    <row r="218" spans="2:49" x14ac:dyDescent="0.3">
      <c r="B218" s="199">
        <v>44348</v>
      </c>
      <c r="C218" s="202"/>
      <c r="D218" s="201">
        <f>'PART C '!AR219/1200</f>
        <v>-4.5241666666666672E-4</v>
      </c>
      <c r="E218" s="89">
        <v>4064.3000489999999</v>
      </c>
      <c r="F218" s="89">
        <f t="shared" si="93"/>
        <v>6.1493586370022007E-3</v>
      </c>
      <c r="G218" s="89">
        <f t="shared" si="94"/>
        <v>6.6017753036688677E-3</v>
      </c>
      <c r="H218" s="89">
        <v>7.3884608445171475E-3</v>
      </c>
      <c r="I218" s="89">
        <f t="shared" si="95"/>
        <v>7.8408775111838136E-3</v>
      </c>
      <c r="J218" s="89">
        <v>-1.1421786102762671E-2</v>
      </c>
      <c r="K218" s="89">
        <f t="shared" si="96"/>
        <v>-1.0969369436096004E-2</v>
      </c>
      <c r="L218" s="89">
        <v>6.3251430846666554E-2</v>
      </c>
      <c r="M218" s="89">
        <f t="shared" si="97"/>
        <v>6.3703847513333217E-2</v>
      </c>
      <c r="N218" s="89">
        <v>5.5628852116498859E-2</v>
      </c>
      <c r="O218" s="89">
        <f t="shared" si="98"/>
        <v>5.6081268783165522E-2</v>
      </c>
      <c r="P218" s="89">
        <v>1.6688515277838701E-2</v>
      </c>
      <c r="Q218" s="89">
        <f t="shared" si="99"/>
        <v>1.7140931944505368E-2</v>
      </c>
      <c r="R218" s="89">
        <v>5.2879886029451269E-2</v>
      </c>
      <c r="S218" s="89">
        <f t="shared" si="100"/>
        <v>5.3332302696117932E-2</v>
      </c>
      <c r="T218" s="89">
        <v>2.036383702062337E-2</v>
      </c>
      <c r="U218" s="89">
        <f t="shared" si="101"/>
        <v>2.0816253687290037E-2</v>
      </c>
      <c r="V218" s="89">
        <v>1.8206485083995933E-2</v>
      </c>
      <c r="W218" s="89">
        <f t="shared" si="102"/>
        <v>1.86589017506626E-2</v>
      </c>
      <c r="X218" s="89">
        <v>0.10535840704884612</v>
      </c>
      <c r="Y218" s="89">
        <f t="shared" si="103"/>
        <v>0.10581082371551279</v>
      </c>
      <c r="Z218" s="89">
        <v>1.4263765507839171E-2</v>
      </c>
      <c r="AA218" s="89">
        <f t="shared" si="104"/>
        <v>1.4716182174505838E-2</v>
      </c>
      <c r="AB218" s="203">
        <f t="shared" si="105"/>
        <v>4.1784316286339242E-3</v>
      </c>
      <c r="AC218" s="204">
        <f t="shared" si="87"/>
        <v>4.6308482953005912E-3</v>
      </c>
      <c r="AN218" s="2">
        <v>44317</v>
      </c>
      <c r="AO218">
        <v>4039.459961</v>
      </c>
      <c r="AP218">
        <f t="shared" si="106"/>
        <v>1.6282818791374574E-2</v>
      </c>
      <c r="AQ218" s="17">
        <f t="shared" si="107"/>
        <v>1.6282818791374574E-2</v>
      </c>
      <c r="AR218" s="18">
        <v>-0.54010000000000002</v>
      </c>
      <c r="AS218" s="187"/>
      <c r="AT218" s="19">
        <f t="shared" si="108"/>
        <v>-4.5008333333333337E-4</v>
      </c>
      <c r="AU218" s="19">
        <f t="shared" si="109"/>
        <v>1.6732902124707908E-2</v>
      </c>
      <c r="AV218">
        <f>SUMPRODUCT('PART A'!B251:K251,'PART A'!B$76:K$76)</f>
        <v>7.3076093182046289E-2</v>
      </c>
      <c r="AW218" s="19">
        <f t="shared" si="110"/>
        <v>7.3526176515379627E-2</v>
      </c>
    </row>
    <row r="219" spans="2:49" x14ac:dyDescent="0.3">
      <c r="B219" s="199">
        <v>44378</v>
      </c>
      <c r="C219" s="202"/>
      <c r="D219" s="201">
        <f>'PART C '!AR220/1200</f>
        <v>-4.5399999999999998E-4</v>
      </c>
      <c r="E219" s="89">
        <v>4089.3000489999999</v>
      </c>
      <c r="F219" s="89">
        <f t="shared" si="93"/>
        <v>6.1511206600386508E-3</v>
      </c>
      <c r="G219" s="89">
        <f t="shared" si="94"/>
        <v>6.6051206600386513E-3</v>
      </c>
      <c r="H219" s="89">
        <v>-1.5267154715044608E-2</v>
      </c>
      <c r="I219" s="89">
        <f t="shared" si="95"/>
        <v>-1.4813154715044609E-2</v>
      </c>
      <c r="J219" s="89">
        <v>-2.6558004041172097E-4</v>
      </c>
      <c r="K219" s="89">
        <f t="shared" si="96"/>
        <v>1.8841995958827901E-4</v>
      </c>
      <c r="L219" s="89">
        <v>-2.4848573938238017E-2</v>
      </c>
      <c r="M219" s="89">
        <f t="shared" si="97"/>
        <v>-2.4394573938238018E-2</v>
      </c>
      <c r="N219" s="89">
        <v>-4.3584425635227768E-3</v>
      </c>
      <c r="O219" s="89">
        <f t="shared" si="98"/>
        <v>-3.9044425635227768E-3</v>
      </c>
      <c r="P219" s="89">
        <v>6.6949384733271125E-2</v>
      </c>
      <c r="Q219" s="89">
        <f t="shared" si="99"/>
        <v>6.7403384733271121E-2</v>
      </c>
      <c r="R219" s="89">
        <v>4.5309126959781149E-2</v>
      </c>
      <c r="S219" s="89">
        <f t="shared" si="100"/>
        <v>4.5763126959781152E-2</v>
      </c>
      <c r="T219" s="89">
        <v>2.6876031509032693E-2</v>
      </c>
      <c r="U219" s="89">
        <f t="shared" si="101"/>
        <v>2.7330031509032692E-2</v>
      </c>
      <c r="V219" s="89">
        <v>-2.1988630556083348E-2</v>
      </c>
      <c r="W219" s="89">
        <f t="shared" si="102"/>
        <v>-2.1534630556083349E-2</v>
      </c>
      <c r="X219" s="89">
        <v>2.2616411965469652E-2</v>
      </c>
      <c r="Y219" s="89">
        <f t="shared" si="103"/>
        <v>2.3070411965469651E-2</v>
      </c>
      <c r="Z219" s="89">
        <v>1.9053492564570378E-2</v>
      </c>
      <c r="AA219" s="89">
        <f t="shared" si="104"/>
        <v>1.9507492564570378E-2</v>
      </c>
      <c r="AB219" s="203">
        <f t="shared" si="105"/>
        <v>4.1378445288971829E-3</v>
      </c>
      <c r="AC219" s="204">
        <f t="shared" si="87"/>
        <v>4.5918445288971824E-3</v>
      </c>
      <c r="AN219" s="2">
        <v>44348</v>
      </c>
      <c r="AO219">
        <v>4064.3000489999999</v>
      </c>
      <c r="AP219">
        <f t="shared" si="106"/>
        <v>6.1493586370022007E-3</v>
      </c>
      <c r="AQ219" s="17">
        <f t="shared" si="107"/>
        <v>6.1493586370022007E-3</v>
      </c>
      <c r="AR219" s="18">
        <v>-0.54290000000000005</v>
      </c>
      <c r="AS219" s="187"/>
      <c r="AT219" s="19">
        <f t="shared" si="108"/>
        <v>-4.5241666666666672E-4</v>
      </c>
      <c r="AU219" s="19">
        <f t="shared" si="109"/>
        <v>6.6017753036688677E-3</v>
      </c>
      <c r="AV219">
        <f>SUMPRODUCT('PART A'!B252:K252,'PART A'!B$76:K$76)</f>
        <v>3.426078536735145E-2</v>
      </c>
      <c r="AW219" s="19">
        <f t="shared" si="110"/>
        <v>3.4713202034018113E-2</v>
      </c>
    </row>
    <row r="220" spans="2:49" x14ac:dyDescent="0.3">
      <c r="B220" s="199">
        <v>44409</v>
      </c>
      <c r="C220" s="202"/>
      <c r="D220" s="201">
        <f>'PART C '!AR221/1200</f>
        <v>-4.5633333333333333E-4</v>
      </c>
      <c r="E220" s="89">
        <v>4196.4101559999999</v>
      </c>
      <c r="F220" s="89">
        <f t="shared" si="93"/>
        <v>2.6192772776894361E-2</v>
      </c>
      <c r="G220" s="89">
        <f t="shared" si="94"/>
        <v>2.6649106110227694E-2</v>
      </c>
      <c r="H220" s="89">
        <v>7.0375404878190953E-2</v>
      </c>
      <c r="I220" s="89">
        <f t="shared" si="95"/>
        <v>7.0831738211524289E-2</v>
      </c>
      <c r="J220" s="89">
        <v>-5.1275286468595922E-2</v>
      </c>
      <c r="K220" s="89">
        <f t="shared" si="96"/>
        <v>-5.0818953135262586E-2</v>
      </c>
      <c r="L220" s="89">
        <v>-1.8458018436567768E-2</v>
      </c>
      <c r="M220" s="89">
        <f t="shared" si="97"/>
        <v>-1.8001685103234435E-2</v>
      </c>
      <c r="N220" s="89">
        <v>4.3249927265614892E-2</v>
      </c>
      <c r="O220" s="89">
        <f t="shared" si="98"/>
        <v>4.3706260598948228E-2</v>
      </c>
      <c r="P220" s="89">
        <v>0</v>
      </c>
      <c r="Q220" s="89">
        <f t="shared" si="99"/>
        <v>4.5633333333333333E-4</v>
      </c>
      <c r="R220" s="89">
        <v>-3.0615882920517466E-3</v>
      </c>
      <c r="S220" s="89">
        <f t="shared" si="100"/>
        <v>-2.6052549587184132E-3</v>
      </c>
      <c r="T220" s="89">
        <v>2.6949950166525717E-2</v>
      </c>
      <c r="U220" s="89">
        <f t="shared" si="101"/>
        <v>2.740628349985905E-2</v>
      </c>
      <c r="V220" s="89">
        <v>4.5830635244719427E-2</v>
      </c>
      <c r="W220" s="89">
        <f t="shared" si="102"/>
        <v>4.6286968578052763E-2</v>
      </c>
      <c r="X220" s="89">
        <v>4.4609086875308943E-2</v>
      </c>
      <c r="Y220" s="89">
        <f t="shared" si="103"/>
        <v>4.5065420208642279E-2</v>
      </c>
      <c r="Z220" s="89">
        <v>-6.9891779503244988E-2</v>
      </c>
      <c r="AA220" s="89">
        <f t="shared" si="104"/>
        <v>-6.9435446169911652E-2</v>
      </c>
      <c r="AB220" s="203">
        <f t="shared" si="105"/>
        <v>-6.3860338693870217E-3</v>
      </c>
      <c r="AC220" s="204">
        <f t="shared" si="87"/>
        <v>-5.9297005360536888E-3</v>
      </c>
      <c r="AN220" s="2">
        <v>44378</v>
      </c>
      <c r="AO220">
        <v>4089.3000489999999</v>
      </c>
      <c r="AP220">
        <f t="shared" si="106"/>
        <v>6.1511206600386508E-3</v>
      </c>
      <c r="AQ220" s="17">
        <f t="shared" si="107"/>
        <v>6.1511206600386508E-3</v>
      </c>
      <c r="AR220" s="18">
        <v>-0.54479999999999995</v>
      </c>
      <c r="AS220" s="187"/>
      <c r="AT220" s="19">
        <f t="shared" si="108"/>
        <v>-4.5399999999999998E-4</v>
      </c>
      <c r="AU220" s="19">
        <f t="shared" si="109"/>
        <v>6.6051206600386513E-3</v>
      </c>
      <c r="AV220">
        <f>SUMPRODUCT('PART A'!B253:K253,'PART A'!B$76:K$76)</f>
        <v>1.1407606591882455E-2</v>
      </c>
      <c r="AW220" s="19">
        <f t="shared" si="110"/>
        <v>1.1861606591882455E-2</v>
      </c>
    </row>
    <row r="221" spans="2:49" x14ac:dyDescent="0.3">
      <c r="B221" s="199">
        <v>44440</v>
      </c>
      <c r="C221" s="202" t="s">
        <v>56</v>
      </c>
      <c r="D221" s="201">
        <f>'PART C '!AR222/1200</f>
        <v>-4.5416666666666668E-4</v>
      </c>
      <c r="E221" s="89">
        <v>4048.080078</v>
      </c>
      <c r="F221" s="89">
        <f t="shared" si="93"/>
        <v>-3.5346897106308492E-2</v>
      </c>
      <c r="G221" s="89">
        <f t="shared" si="94"/>
        <v>-3.4892730439641827E-2</v>
      </c>
      <c r="H221" s="89">
        <v>7.6682686562523431E-3</v>
      </c>
      <c r="I221" s="89">
        <f t="shared" si="95"/>
        <v>8.12243532291901E-3</v>
      </c>
      <c r="J221" s="89">
        <v>7.420892079924063E-2</v>
      </c>
      <c r="K221" s="89">
        <f t="shared" si="96"/>
        <v>7.4663087465907302E-2</v>
      </c>
      <c r="L221" s="89">
        <v>-9.5357103617689856E-2</v>
      </c>
      <c r="M221" s="89">
        <f t="shared" si="97"/>
        <v>-9.4902936951023184E-2</v>
      </c>
      <c r="N221" s="89">
        <v>-8.5599235140766158E-2</v>
      </c>
      <c r="O221" s="89">
        <f t="shared" si="98"/>
        <v>-8.5145068474099486E-2</v>
      </c>
      <c r="P221" s="89">
        <v>-5.1857902290319263E-3</v>
      </c>
      <c r="Q221" s="89">
        <f t="shared" si="99"/>
        <v>-4.7316235623652593E-3</v>
      </c>
      <c r="R221" s="89">
        <v>-4.5579426971378852E-2</v>
      </c>
      <c r="S221" s="89">
        <f t="shared" si="100"/>
        <v>-4.5125260304712186E-2</v>
      </c>
      <c r="T221" s="89">
        <v>-9.954575459111667E-2</v>
      </c>
      <c r="U221" s="89">
        <f t="shared" si="101"/>
        <v>-9.9091587924449998E-2</v>
      </c>
      <c r="V221" s="89">
        <v>-2.4214442534749647E-2</v>
      </c>
      <c r="W221" s="89">
        <f t="shared" si="102"/>
        <v>-2.3760275868082981E-2</v>
      </c>
      <c r="X221" s="89">
        <v>-4.5710955554154565E-3</v>
      </c>
      <c r="Y221" s="89">
        <f t="shared" si="103"/>
        <v>-4.1169288887487896E-3</v>
      </c>
      <c r="Z221" s="89">
        <v>-1.0689156319793785E-2</v>
      </c>
      <c r="AA221" s="89">
        <f t="shared" si="104"/>
        <v>-1.0234989653127118E-2</v>
      </c>
      <c r="AB221" s="203">
        <f t="shared" si="105"/>
        <v>-9.4590093508512222E-3</v>
      </c>
      <c r="AC221" s="204">
        <f t="shared" si="87"/>
        <v>-9.0048426841845552E-3</v>
      </c>
      <c r="AN221" s="2">
        <v>44409</v>
      </c>
      <c r="AO221">
        <v>4196.4101559999999</v>
      </c>
      <c r="AP221">
        <f t="shared" si="106"/>
        <v>2.6192772776894361E-2</v>
      </c>
      <c r="AQ221" s="17">
        <f t="shared" si="107"/>
        <v>2.6192772776894361E-2</v>
      </c>
      <c r="AR221" s="18">
        <v>-0.54759999999999998</v>
      </c>
      <c r="AS221" s="188"/>
      <c r="AT221" s="19">
        <f t="shared" si="108"/>
        <v>-4.5633333333333333E-4</v>
      </c>
      <c r="AU221" s="19">
        <f t="shared" si="109"/>
        <v>2.6649106110227694E-2</v>
      </c>
      <c r="AV221">
        <f>SUMPRODUCT('PART A'!B254:K254,'PART A'!B$76:K$76)</f>
        <v>8.832833172989954E-3</v>
      </c>
      <c r="AW221" s="19">
        <f t="shared" si="110"/>
        <v>9.2891665063232869E-3</v>
      </c>
    </row>
    <row r="222" spans="2:49" x14ac:dyDescent="0.3">
      <c r="B222" s="199">
        <v>44470</v>
      </c>
      <c r="C222" s="202"/>
      <c r="D222" s="201">
        <f>'PART C '!AR223/1200</f>
        <v>-4.5816666666666662E-4</v>
      </c>
      <c r="E222" s="89">
        <v>4250.5600590000004</v>
      </c>
      <c r="F222" s="89">
        <f t="shared" si="93"/>
        <v>5.0018768675158705E-2</v>
      </c>
      <c r="G222" s="89">
        <f t="shared" si="94"/>
        <v>5.0476935341825374E-2</v>
      </c>
      <c r="H222" s="89">
        <v>-1.1555744024367272E-2</v>
      </c>
      <c r="I222" s="89">
        <f t="shared" si="95"/>
        <v>-1.1097577357700606E-2</v>
      </c>
      <c r="J222" s="89">
        <v>0.11757038866397485</v>
      </c>
      <c r="K222" s="89">
        <f t="shared" si="96"/>
        <v>0.11802855533064151</v>
      </c>
      <c r="L222" s="89">
        <v>4.2310550636220648E-2</v>
      </c>
      <c r="M222" s="89">
        <f t="shared" si="97"/>
        <v>4.2768717302887317E-2</v>
      </c>
      <c r="N222" s="89">
        <v>-1.7621130132986707E-2</v>
      </c>
      <c r="O222" s="89">
        <f t="shared" si="98"/>
        <v>-1.7162963466320041E-2</v>
      </c>
      <c r="P222" s="89">
        <v>-3.9096448859565452E-2</v>
      </c>
      <c r="Q222" s="89">
        <f t="shared" si="99"/>
        <v>-3.8638282192898783E-2</v>
      </c>
      <c r="R222" s="89">
        <v>-4.5723976989389438E-2</v>
      </c>
      <c r="S222" s="89">
        <f t="shared" si="100"/>
        <v>-4.5265810322722769E-2</v>
      </c>
      <c r="T222" s="89">
        <v>0.10676757681202668</v>
      </c>
      <c r="U222" s="89">
        <f t="shared" si="101"/>
        <v>0.10722574347869335</v>
      </c>
      <c r="V222" s="89">
        <v>4.406243862779842E-2</v>
      </c>
      <c r="W222" s="89">
        <f t="shared" si="102"/>
        <v>4.4520605294465089E-2</v>
      </c>
      <c r="X222" s="89">
        <v>8.0966735623300007E-2</v>
      </c>
      <c r="Y222" s="89">
        <f t="shared" si="103"/>
        <v>8.1424902289966669E-2</v>
      </c>
      <c r="Z222" s="89">
        <v>9.2081939224714235E-2</v>
      </c>
      <c r="AA222" s="89">
        <f t="shared" si="104"/>
        <v>9.2540105891380897E-2</v>
      </c>
      <c r="AB222" s="203">
        <f t="shared" si="105"/>
        <v>2.5662848392003647E-2</v>
      </c>
      <c r="AC222" s="204">
        <f t="shared" si="87"/>
        <v>2.6121015058670313E-2</v>
      </c>
      <c r="AN222" s="2">
        <v>44440</v>
      </c>
      <c r="AO222">
        <v>4048.080078</v>
      </c>
      <c r="AP222">
        <f t="shared" si="106"/>
        <v>-3.5346897106308492E-2</v>
      </c>
      <c r="AQ222" s="17">
        <f t="shared" si="107"/>
        <v>-3.5346897106308492E-2</v>
      </c>
      <c r="AR222" s="18">
        <v>-0.54500000000000004</v>
      </c>
      <c r="AS222" s="187" t="s">
        <v>56</v>
      </c>
      <c r="AT222" s="19">
        <f t="shared" si="108"/>
        <v>-4.5416666666666668E-4</v>
      </c>
      <c r="AU222" s="19">
        <f t="shared" si="109"/>
        <v>-3.4892730439641827E-2</v>
      </c>
      <c r="AV222">
        <f>SUMPRODUCT('PART A'!B255:K255,'PART A'!B$76:K$76)</f>
        <v>-2.8886481550444938E-2</v>
      </c>
      <c r="AW222" s="19">
        <f t="shared" si="110"/>
        <v>-2.8432314883778273E-2</v>
      </c>
    </row>
    <row r="223" spans="2:49" x14ac:dyDescent="0.3">
      <c r="B223" s="199">
        <v>44501</v>
      </c>
      <c r="C223" s="202"/>
      <c r="D223" s="201">
        <f>'PART C '!AR224/1200</f>
        <v>-4.7283333333333335E-4</v>
      </c>
      <c r="E223" s="89">
        <v>4063.0600589999999</v>
      </c>
      <c r="F223" s="89">
        <f t="shared" si="93"/>
        <v>-4.4111834063606262E-2</v>
      </c>
      <c r="G223" s="89">
        <f t="shared" si="94"/>
        <v>-4.363900073027293E-2</v>
      </c>
      <c r="H223" s="89">
        <v>7.1285864217910735E-3</v>
      </c>
      <c r="I223" s="89">
        <f t="shared" si="95"/>
        <v>7.6014197551244073E-3</v>
      </c>
      <c r="J223" s="89">
        <v>-0.19483273739062335</v>
      </c>
      <c r="K223" s="89">
        <f t="shared" si="96"/>
        <v>-0.19435990405729001</v>
      </c>
      <c r="L223" s="89">
        <v>-9.7952640688704212E-2</v>
      </c>
      <c r="M223" s="89">
        <f t="shared" si="97"/>
        <v>-9.7479807355370873E-2</v>
      </c>
      <c r="N223" s="89">
        <v>-2.5224268855590593E-2</v>
      </c>
      <c r="O223" s="89">
        <f t="shared" si="98"/>
        <v>-2.475143552225726E-2</v>
      </c>
      <c r="P223" s="89">
        <v>-0.10741407978016645</v>
      </c>
      <c r="Q223" s="89">
        <f t="shared" si="99"/>
        <v>-0.10694124644683312</v>
      </c>
      <c r="R223" s="89">
        <v>-7.7373506711177473E-2</v>
      </c>
      <c r="S223" s="89">
        <f t="shared" si="100"/>
        <v>-7.6900673377844134E-2</v>
      </c>
      <c r="T223" s="89">
        <v>6.4564762625919153E-3</v>
      </c>
      <c r="U223" s="89">
        <f t="shared" si="101"/>
        <v>6.9293095959252482E-3</v>
      </c>
      <c r="V223" s="89">
        <v>-0.12231876078265524</v>
      </c>
      <c r="W223" s="89">
        <f t="shared" si="102"/>
        <v>-0.12184592744932191</v>
      </c>
      <c r="X223" s="89">
        <v>-1.0508621210690629E-2</v>
      </c>
      <c r="Y223" s="89">
        <f t="shared" si="103"/>
        <v>-1.0035787877357295E-2</v>
      </c>
      <c r="Z223" s="89">
        <v>1.3880575166639434E-2</v>
      </c>
      <c r="AA223" s="89">
        <f t="shared" si="104"/>
        <v>1.4353408499972768E-2</v>
      </c>
      <c r="AB223" s="203">
        <f t="shared" si="105"/>
        <v>3.5640208705679929E-3</v>
      </c>
      <c r="AC223" s="204">
        <f t="shared" si="87"/>
        <v>4.0368542039013258E-3</v>
      </c>
      <c r="AN223" s="2">
        <v>44470</v>
      </c>
      <c r="AO223">
        <v>4250.5600590000004</v>
      </c>
      <c r="AP223">
        <f t="shared" si="106"/>
        <v>5.0018768675158705E-2</v>
      </c>
      <c r="AQ223" s="17">
        <f t="shared" si="107"/>
        <v>5.0018768675158705E-2</v>
      </c>
      <c r="AR223" s="18">
        <v>-0.54979999999999996</v>
      </c>
      <c r="AS223" s="187"/>
      <c r="AT223" s="19">
        <f t="shared" si="108"/>
        <v>-4.5816666666666662E-4</v>
      </c>
      <c r="AU223" s="19">
        <f t="shared" si="109"/>
        <v>5.0476935341825374E-2</v>
      </c>
      <c r="AV223">
        <f>SUMPRODUCT('PART A'!B256:K256,'PART A'!B$76:K$76)</f>
        <v>3.6976232958172602E-2</v>
      </c>
      <c r="AW223" s="19">
        <f t="shared" si="110"/>
        <v>3.7434399624839271E-2</v>
      </c>
    </row>
    <row r="224" spans="2:49" x14ac:dyDescent="0.3">
      <c r="B224" s="199">
        <v>44531</v>
      </c>
      <c r="C224" s="202"/>
      <c r="D224" s="201">
        <f>'PART C '!AR225/1200</f>
        <v>-4.8499999999999997E-4</v>
      </c>
      <c r="E224" s="89">
        <v>4298.4101559999999</v>
      </c>
      <c r="F224" s="89">
        <f t="shared" si="93"/>
        <v>5.7924346079669904E-2</v>
      </c>
      <c r="G224" s="89">
        <f t="shared" si="94"/>
        <v>5.8409346079669903E-2</v>
      </c>
      <c r="H224" s="89">
        <v>8.0690730083379431E-2</v>
      </c>
      <c r="I224" s="89">
        <f t="shared" si="95"/>
        <v>8.117573008337943E-2</v>
      </c>
      <c r="J224" s="89">
        <v>-2.0932011391302525E-2</v>
      </c>
      <c r="K224" s="89">
        <f t="shared" si="96"/>
        <v>-2.0447011391302526E-2</v>
      </c>
      <c r="L224" s="89">
        <v>-9.1958748931449293E-3</v>
      </c>
      <c r="M224" s="89">
        <f t="shared" si="97"/>
        <v>-8.7108748931449299E-3</v>
      </c>
      <c r="N224" s="89">
        <v>8.3764672822159755E-2</v>
      </c>
      <c r="O224" s="89">
        <f t="shared" si="98"/>
        <v>8.4249672822159755E-2</v>
      </c>
      <c r="P224" s="89">
        <v>0.13816853087503059</v>
      </c>
      <c r="Q224" s="89">
        <f t="shared" si="99"/>
        <v>0.1386535308750306</v>
      </c>
      <c r="R224" s="89">
        <v>5.0009529668753043E-2</v>
      </c>
      <c r="S224" s="89">
        <f t="shared" si="100"/>
        <v>5.0494529668753042E-2</v>
      </c>
      <c r="T224" s="89">
        <v>4.893089586898914E-2</v>
      </c>
      <c r="U224" s="89">
        <f t="shared" si="101"/>
        <v>4.9415895868989139E-2</v>
      </c>
      <c r="V224" s="89">
        <v>0.10211358790302906</v>
      </c>
      <c r="W224" s="89">
        <f t="shared" si="102"/>
        <v>0.10259858790302906</v>
      </c>
      <c r="X224" s="89">
        <v>5.7733546925972198E-2</v>
      </c>
      <c r="Y224" s="89">
        <f t="shared" si="103"/>
        <v>5.8218546925972198E-2</v>
      </c>
      <c r="Z224" s="89">
        <v>6.3416536022319697E-2</v>
      </c>
      <c r="AA224" s="89">
        <f t="shared" si="104"/>
        <v>6.3901536022319697E-2</v>
      </c>
      <c r="AB224" s="203">
        <f t="shared" si="105"/>
        <v>1.3913027233722123E-2</v>
      </c>
      <c r="AC224" s="204">
        <f t="shared" si="87"/>
        <v>1.4398027233722122E-2</v>
      </c>
      <c r="AN224" s="2">
        <v>44501</v>
      </c>
      <c r="AO224">
        <v>4063.0600589999999</v>
      </c>
      <c r="AP224">
        <f t="shared" si="106"/>
        <v>-4.4111834063606262E-2</v>
      </c>
      <c r="AQ224" s="17">
        <f t="shared" si="107"/>
        <v>-4.4111834063606262E-2</v>
      </c>
      <c r="AR224" s="18">
        <v>-0.56740000000000002</v>
      </c>
      <c r="AS224" s="187"/>
      <c r="AT224" s="19">
        <f t="shared" si="108"/>
        <v>-4.7283333333333335E-4</v>
      </c>
      <c r="AU224" s="19">
        <f t="shared" si="109"/>
        <v>-4.363900073027293E-2</v>
      </c>
      <c r="AV224">
        <f>SUMPRODUCT('PART A'!B257:K257,'PART A'!B$76:K$76)</f>
        <v>-6.0815897756858563E-2</v>
      </c>
      <c r="AW224" s="19">
        <f t="shared" si="110"/>
        <v>-6.0343064423525231E-2</v>
      </c>
    </row>
    <row r="225" spans="2:49" x14ac:dyDescent="0.3">
      <c r="B225" s="199">
        <v>44562</v>
      </c>
      <c r="C225" s="202"/>
      <c r="D225" s="201">
        <f>'PART C '!AR226/1200</f>
        <v>-4.6675000000000004E-4</v>
      </c>
      <c r="E225" s="89">
        <v>4174.6000979999999</v>
      </c>
      <c r="F225" s="89">
        <f t="shared" si="93"/>
        <v>-2.8803686364638311E-2</v>
      </c>
      <c r="G225" s="89">
        <f t="shared" si="94"/>
        <v>-2.8336936364638313E-2</v>
      </c>
      <c r="H225" s="89">
        <v>-8.3835411405710006E-2</v>
      </c>
      <c r="I225" s="89">
        <f t="shared" si="95"/>
        <v>-8.3368661405710004E-2</v>
      </c>
      <c r="J225" s="89">
        <v>3.4620580538069358E-2</v>
      </c>
      <c r="K225" s="89">
        <f t="shared" si="96"/>
        <v>3.508733053806936E-2</v>
      </c>
      <c r="L225" s="89">
        <v>-4.324639403985539E-2</v>
      </c>
      <c r="M225" s="89">
        <f t="shared" si="97"/>
        <v>-4.2779644039855388E-2</v>
      </c>
      <c r="N225" s="89">
        <v>-6.2787420687170026E-2</v>
      </c>
      <c r="O225" s="89">
        <f t="shared" si="98"/>
        <v>-6.2320670687170024E-2</v>
      </c>
      <c r="P225" s="89">
        <v>-2.1359498212347528E-3</v>
      </c>
      <c r="Q225" s="89">
        <f t="shared" si="99"/>
        <v>-1.6691998212347526E-3</v>
      </c>
      <c r="R225" s="89">
        <v>1.2090151342661332E-2</v>
      </c>
      <c r="S225" s="89">
        <f t="shared" si="100"/>
        <v>1.2556901342661332E-2</v>
      </c>
      <c r="T225" s="89">
        <v>-9.6174629797811884E-2</v>
      </c>
      <c r="U225" s="89">
        <f t="shared" si="101"/>
        <v>-9.5707879797811882E-2</v>
      </c>
      <c r="V225" s="89">
        <v>1.7020204572746941E-2</v>
      </c>
      <c r="W225" s="89">
        <f t="shared" si="102"/>
        <v>1.7486954572746939E-2</v>
      </c>
      <c r="X225" s="89">
        <v>-0.10905783529020477</v>
      </c>
      <c r="Y225" s="89">
        <f t="shared" si="103"/>
        <v>-0.10859108529020477</v>
      </c>
      <c r="Z225" s="89">
        <v>-6.052279955937487E-3</v>
      </c>
      <c r="AA225" s="89">
        <f t="shared" si="104"/>
        <v>-5.5855299559374868E-3</v>
      </c>
      <c r="AB225" s="203">
        <f t="shared" si="105"/>
        <v>-1.1189585501879533E-2</v>
      </c>
      <c r="AC225" s="204">
        <f t="shared" si="87"/>
        <v>-1.0722835501879533E-2</v>
      </c>
      <c r="AN225" s="2">
        <v>44531</v>
      </c>
      <c r="AO225">
        <v>4298.4101559999999</v>
      </c>
      <c r="AP225">
        <f t="shared" si="106"/>
        <v>5.7924346079669904E-2</v>
      </c>
      <c r="AQ225" s="17">
        <f t="shared" si="107"/>
        <v>5.7924346079669904E-2</v>
      </c>
      <c r="AR225" s="18">
        <v>-0.58199999999999996</v>
      </c>
      <c r="AS225" s="187"/>
      <c r="AT225" s="19">
        <f t="shared" si="108"/>
        <v>-4.8499999999999997E-4</v>
      </c>
      <c r="AU225" s="19">
        <f t="shared" si="109"/>
        <v>5.8409346079669903E-2</v>
      </c>
      <c r="AV225">
        <f>SUMPRODUCT('PART A'!B258:K258,'PART A'!B$76:K$76)</f>
        <v>5.9470014388518545E-2</v>
      </c>
      <c r="AW225" s="19">
        <f t="shared" si="110"/>
        <v>5.9955014388518545E-2</v>
      </c>
    </row>
    <row r="226" spans="2:49" x14ac:dyDescent="0.3">
      <c r="B226" s="199">
        <v>44593</v>
      </c>
      <c r="C226" s="202"/>
      <c r="D226" s="201">
        <f>'PART C '!AR227/1200</f>
        <v>-4.4291666666666665E-4</v>
      </c>
      <c r="E226" s="89">
        <v>3924.2299800000001</v>
      </c>
      <c r="F226" s="89">
        <f t="shared" si="93"/>
        <v>-5.9974635203968181E-2</v>
      </c>
      <c r="G226" s="89">
        <f t="shared" si="94"/>
        <v>-5.9531718537301513E-2</v>
      </c>
      <c r="H226" s="89">
        <v>-9.4509549184708205E-2</v>
      </c>
      <c r="I226" s="89">
        <f t="shared" si="95"/>
        <v>-9.4066632518041537E-2</v>
      </c>
      <c r="J226" s="89">
        <v>3.4319685785611813E-3</v>
      </c>
      <c r="K226" s="89">
        <f t="shared" si="96"/>
        <v>3.8748852452278478E-3</v>
      </c>
      <c r="L226" s="89">
        <v>-0.12466462321014007</v>
      </c>
      <c r="M226" s="89">
        <f t="shared" si="97"/>
        <v>-0.12422170654347341</v>
      </c>
      <c r="N226" s="89">
        <v>-0.14776373723607447</v>
      </c>
      <c r="O226" s="89">
        <f t="shared" si="98"/>
        <v>-0.14732082056940782</v>
      </c>
      <c r="P226" s="89">
        <v>2.4794817838741837E-2</v>
      </c>
      <c r="Q226" s="89">
        <f t="shared" si="99"/>
        <v>2.5237734505408504E-2</v>
      </c>
      <c r="R226" s="89">
        <v>-1.7013563322160179E-2</v>
      </c>
      <c r="S226" s="89">
        <f t="shared" si="100"/>
        <v>-1.6570646655493512E-2</v>
      </c>
      <c r="T226" s="89">
        <v>-5.7980624652449277E-2</v>
      </c>
      <c r="U226" s="89">
        <f t="shared" si="101"/>
        <v>-5.7537707985782609E-2</v>
      </c>
      <c r="V226" s="89">
        <v>-3.535645202341562E-2</v>
      </c>
      <c r="W226" s="89">
        <f t="shared" si="102"/>
        <v>-3.4913535356748952E-2</v>
      </c>
      <c r="X226" s="89">
        <v>-6.0544347130309296E-2</v>
      </c>
      <c r="Y226" s="89">
        <f t="shared" si="103"/>
        <v>-6.0101430463642629E-2</v>
      </c>
      <c r="Z226" s="89">
        <v>-8.6769945368585774E-2</v>
      </c>
      <c r="AA226" s="89">
        <f t="shared" si="104"/>
        <v>-8.6327028701919106E-2</v>
      </c>
      <c r="AB226" s="203">
        <f t="shared" si="105"/>
        <v>-1.8272352909652536E-2</v>
      </c>
      <c r="AC226" s="204">
        <f t="shared" si="87"/>
        <v>-1.7829436242985868E-2</v>
      </c>
      <c r="AN226" s="2">
        <v>44562</v>
      </c>
      <c r="AO226">
        <v>4174.6000979999999</v>
      </c>
      <c r="AP226">
        <f t="shared" si="106"/>
        <v>-2.8803686364638311E-2</v>
      </c>
      <c r="AQ226" s="17">
        <f t="shared" si="107"/>
        <v>-2.8803686364638311E-2</v>
      </c>
      <c r="AR226" s="18">
        <v>-0.56010000000000004</v>
      </c>
      <c r="AS226" s="187"/>
      <c r="AT226" s="19">
        <f t="shared" si="108"/>
        <v>-4.6675000000000004E-4</v>
      </c>
      <c r="AU226" s="19">
        <f t="shared" si="109"/>
        <v>-2.8336936364638313E-2</v>
      </c>
      <c r="AV226">
        <f>SUMPRODUCT('PART A'!B259:K259,'PART A'!B$76:K$76)</f>
        <v>-3.3955898454444661E-2</v>
      </c>
      <c r="AW226" s="19">
        <f t="shared" si="110"/>
        <v>-3.3489148454444659E-2</v>
      </c>
    </row>
    <row r="227" spans="2:49" x14ac:dyDescent="0.3">
      <c r="B227" s="199">
        <v>44621</v>
      </c>
      <c r="C227" s="202"/>
      <c r="D227" s="201">
        <f>'PART C '!AR228/1200</f>
        <v>-4.125E-4</v>
      </c>
      <c r="E227" s="89">
        <v>3902.5200199999999</v>
      </c>
      <c r="F227" s="89">
        <f t="shared" si="93"/>
        <v>-5.5322853427668215E-3</v>
      </c>
      <c r="G227" s="89">
        <f t="shared" si="94"/>
        <v>-5.1197853427668218E-3</v>
      </c>
      <c r="H227" s="89">
        <v>2.0313651681738105E-2</v>
      </c>
      <c r="I227" s="89">
        <f t="shared" si="95"/>
        <v>2.0726151681738105E-2</v>
      </c>
      <c r="J227" s="89">
        <v>-9.0637030972523153E-2</v>
      </c>
      <c r="K227" s="89">
        <f t="shared" si="96"/>
        <v>-9.0224530972523156E-2</v>
      </c>
      <c r="L227" s="89">
        <v>-7.0740763585019223E-4</v>
      </c>
      <c r="M227" s="89">
        <f t="shared" si="97"/>
        <v>-2.9490763585019223E-4</v>
      </c>
      <c r="N227" s="89">
        <v>-3.5651076072455753E-2</v>
      </c>
      <c r="O227" s="89">
        <f t="shared" si="98"/>
        <v>-3.523857607245575E-2</v>
      </c>
      <c r="P227" s="89">
        <v>-3.95125727279627E-2</v>
      </c>
      <c r="Q227" s="89">
        <f t="shared" si="99"/>
        <v>-3.9100072727962697E-2</v>
      </c>
      <c r="R227" s="89">
        <v>-7.8806893136523087E-2</v>
      </c>
      <c r="S227" s="89">
        <f t="shared" si="100"/>
        <v>-7.8394393136523091E-2</v>
      </c>
      <c r="T227" s="89">
        <v>2.4929582412615631E-2</v>
      </c>
      <c r="U227" s="89">
        <f t="shared" si="101"/>
        <v>2.5342082412615631E-2</v>
      </c>
      <c r="V227" s="89">
        <v>-9.5907162492023565E-2</v>
      </c>
      <c r="W227" s="89">
        <f t="shared" si="102"/>
        <v>-9.5494662492023569E-2</v>
      </c>
      <c r="X227" s="89">
        <v>6.1128138812558117E-2</v>
      </c>
      <c r="Y227" s="89">
        <f t="shared" si="103"/>
        <v>6.154063881255812E-2</v>
      </c>
      <c r="Z227" s="89">
        <v>-1.591151725429546E-2</v>
      </c>
      <c r="AA227" s="89">
        <f t="shared" si="104"/>
        <v>-1.549901725429546E-2</v>
      </c>
      <c r="AB227" s="203">
        <f t="shared" si="105"/>
        <v>2.2364415933947483E-3</v>
      </c>
      <c r="AC227" s="204">
        <f t="shared" si="87"/>
        <v>2.6489415933947484E-3</v>
      </c>
      <c r="AN227" s="2">
        <v>44593</v>
      </c>
      <c r="AO227">
        <v>3924.2299800000001</v>
      </c>
      <c r="AP227">
        <f t="shared" si="106"/>
        <v>-5.9974635203968181E-2</v>
      </c>
      <c r="AQ227" s="17">
        <f t="shared" si="107"/>
        <v>-5.9974635203968181E-2</v>
      </c>
      <c r="AR227" s="18">
        <v>-0.53149999999999997</v>
      </c>
      <c r="AS227" s="187"/>
      <c r="AT227" s="19">
        <f t="shared" si="108"/>
        <v>-4.4291666666666665E-4</v>
      </c>
      <c r="AU227" s="19">
        <f t="shared" si="109"/>
        <v>-5.9531718537301513E-2</v>
      </c>
      <c r="AV227">
        <f>SUMPRODUCT('PART A'!B260:K260,'PART A'!B$76:K$76)</f>
        <v>-5.9637605571053992E-2</v>
      </c>
      <c r="AW227" s="19">
        <f t="shared" si="110"/>
        <v>-5.9194688904387324E-2</v>
      </c>
    </row>
    <row r="228" spans="2:49" x14ac:dyDescent="0.3">
      <c r="B228" s="199">
        <v>44652</v>
      </c>
      <c r="C228" s="202"/>
      <c r="D228" s="201">
        <f>'PART C '!AR229/1200</f>
        <v>-3.7324999999999999E-4</v>
      </c>
      <c r="E228" s="89">
        <v>3802.860107</v>
      </c>
      <c r="F228" s="89">
        <f t="shared" si="93"/>
        <v>-2.5537322675925685E-2</v>
      </c>
      <c r="G228" s="89">
        <f t="shared" si="94"/>
        <v>-2.5164072675925686E-2</v>
      </c>
      <c r="H228" s="89">
        <v>-6.2708934817477774E-2</v>
      </c>
      <c r="I228" s="89">
        <f t="shared" si="95"/>
        <v>-6.2335684817477775E-2</v>
      </c>
      <c r="J228" s="89">
        <v>5.1559273646499627E-2</v>
      </c>
      <c r="K228" s="89">
        <f t="shared" si="96"/>
        <v>5.1932523646499626E-2</v>
      </c>
      <c r="L228" s="89">
        <v>-8.5795156158189556E-2</v>
      </c>
      <c r="M228" s="89">
        <f t="shared" si="97"/>
        <v>-8.5421906158189551E-2</v>
      </c>
      <c r="N228" s="89">
        <v>-6.0390345002668606E-2</v>
      </c>
      <c r="O228" s="89">
        <f t="shared" si="98"/>
        <v>-6.0017095002668608E-2</v>
      </c>
      <c r="P228" s="89">
        <v>-4.3675237641386845E-2</v>
      </c>
      <c r="Q228" s="89">
        <f t="shared" si="99"/>
        <v>-4.3301987641386847E-2</v>
      </c>
      <c r="R228" s="89">
        <v>0.15210880558347059</v>
      </c>
      <c r="S228" s="89">
        <f t="shared" si="100"/>
        <v>0.15248205558347058</v>
      </c>
      <c r="T228" s="89">
        <v>-4.1088372750254218E-2</v>
      </c>
      <c r="U228" s="89">
        <f t="shared" si="101"/>
        <v>-4.0715122750254219E-2</v>
      </c>
      <c r="V228" s="89">
        <v>-0.12283778186655483</v>
      </c>
      <c r="W228" s="89">
        <f t="shared" si="102"/>
        <v>-0.12246453186655483</v>
      </c>
      <c r="X228" s="89">
        <v>-1.503308270084631E-2</v>
      </c>
      <c r="Y228" s="89">
        <f t="shared" si="103"/>
        <v>-1.4659832700846309E-2</v>
      </c>
      <c r="Z228" s="89">
        <v>-4.6042580648099476E-2</v>
      </c>
      <c r="AA228" s="89">
        <f t="shared" si="104"/>
        <v>-4.5669330648099478E-2</v>
      </c>
      <c r="AB228" s="203">
        <f t="shared" si="105"/>
        <v>-1.5619707306855742E-2</v>
      </c>
      <c r="AC228" s="204">
        <f t="shared" si="87"/>
        <v>-1.5246457306855742E-2</v>
      </c>
      <c r="AN228" s="2">
        <v>44621</v>
      </c>
      <c r="AO228">
        <v>3902.5200199999999</v>
      </c>
      <c r="AP228">
        <f t="shared" si="106"/>
        <v>-5.5322853427668215E-3</v>
      </c>
      <c r="AQ228" s="17">
        <f t="shared" si="107"/>
        <v>-5.5322853427668215E-3</v>
      </c>
      <c r="AR228" s="18">
        <v>-0.495</v>
      </c>
      <c r="AS228" s="187"/>
      <c r="AT228" s="19">
        <f t="shared" si="108"/>
        <v>-4.125E-4</v>
      </c>
      <c r="AU228" s="19">
        <f t="shared" si="109"/>
        <v>-5.1197853427668218E-3</v>
      </c>
      <c r="AV228">
        <f>SUMPRODUCT('PART A'!B261:K261,'PART A'!B$76:K$76)</f>
        <v>-2.5076228738472209E-2</v>
      </c>
      <c r="AW228" s="19">
        <f t="shared" si="110"/>
        <v>-2.466372873847221E-2</v>
      </c>
    </row>
    <row r="229" spans="2:49" x14ac:dyDescent="0.3">
      <c r="B229" s="199">
        <v>44682</v>
      </c>
      <c r="C229" s="202"/>
      <c r="D229" s="201">
        <f>'PART C '!AR230/1200</f>
        <v>-3.2141666666666668E-4</v>
      </c>
      <c r="E229" s="89">
        <v>3789.209961</v>
      </c>
      <c r="F229" s="89">
        <f t="shared" si="93"/>
        <v>-3.5894420556974618E-3</v>
      </c>
      <c r="G229" s="89">
        <f t="shared" si="94"/>
        <v>-3.2680253890307953E-3</v>
      </c>
      <c r="H229" s="89">
        <v>3.9565317028063512E-2</v>
      </c>
      <c r="I229" s="89">
        <f t="shared" si="95"/>
        <v>3.9886733694730177E-2</v>
      </c>
      <c r="J229" s="89">
        <v>-1.3412802364341447E-2</v>
      </c>
      <c r="K229" s="89">
        <f t="shared" si="96"/>
        <v>-1.3091385697674781E-2</v>
      </c>
      <c r="L229" s="89">
        <v>-4.7800938949184163E-2</v>
      </c>
      <c r="M229" s="89">
        <f t="shared" si="97"/>
        <v>-4.7479522282517499E-2</v>
      </c>
      <c r="N229" s="89">
        <v>-5.9017539736410156E-2</v>
      </c>
      <c r="O229" s="89">
        <f t="shared" si="98"/>
        <v>-5.8696123069743492E-2</v>
      </c>
      <c r="P229" s="89">
        <v>4.5476960327705061E-2</v>
      </c>
      <c r="Q229" s="89">
        <f t="shared" si="99"/>
        <v>4.5798376994371726E-2</v>
      </c>
      <c r="R229" s="89">
        <v>-5.0485847618091856E-2</v>
      </c>
      <c r="S229" s="89">
        <f t="shared" si="100"/>
        <v>-5.0164430951425192E-2</v>
      </c>
      <c r="T229" s="89">
        <v>-4.4768849476966695E-2</v>
      </c>
      <c r="U229" s="89">
        <f t="shared" si="101"/>
        <v>-4.444743281030003E-2</v>
      </c>
      <c r="V229" s="89">
        <v>0.15897475566002453</v>
      </c>
      <c r="W229" s="89">
        <f t="shared" si="102"/>
        <v>0.15929617232669119</v>
      </c>
      <c r="X229" s="89">
        <v>-8.3943846850523515E-2</v>
      </c>
      <c r="Y229" s="89">
        <f t="shared" si="103"/>
        <v>-8.3622430183856844E-2</v>
      </c>
      <c r="Z229" s="89">
        <v>-2.4908931075916189E-2</v>
      </c>
      <c r="AA229" s="89">
        <f t="shared" si="104"/>
        <v>-2.4587514409249521E-2</v>
      </c>
      <c r="AB229" s="203">
        <f t="shared" si="105"/>
        <v>-6.0147090786304598E-3</v>
      </c>
      <c r="AC229" s="204">
        <f t="shared" si="87"/>
        <v>-5.6932924119637929E-3</v>
      </c>
      <c r="AN229" s="2">
        <v>44652</v>
      </c>
      <c r="AO229">
        <v>3802.860107</v>
      </c>
      <c r="AP229">
        <f t="shared" si="106"/>
        <v>-2.5537322675925685E-2</v>
      </c>
      <c r="AQ229" s="17">
        <f t="shared" si="107"/>
        <v>-2.5537322675925685E-2</v>
      </c>
      <c r="AR229" s="18">
        <v>-0.44790000000000002</v>
      </c>
      <c r="AS229" s="187"/>
      <c r="AT229" s="19">
        <f t="shared" si="108"/>
        <v>-3.7324999999999999E-4</v>
      </c>
      <c r="AU229" s="19">
        <f t="shared" si="109"/>
        <v>-2.5164072675925686E-2</v>
      </c>
      <c r="AV229">
        <f>SUMPRODUCT('PART A'!B262:K262,'PART A'!B$76:K$76)</f>
        <v>-2.7390341235550744E-2</v>
      </c>
      <c r="AW229" s="19">
        <f t="shared" si="110"/>
        <v>-2.7017091235550746E-2</v>
      </c>
    </row>
    <row r="230" spans="2:49" x14ac:dyDescent="0.3">
      <c r="B230" s="199">
        <v>44713</v>
      </c>
      <c r="C230" s="202"/>
      <c r="D230" s="201">
        <f>'PART C '!AR231/1200</f>
        <v>-1.9933333333333332E-4</v>
      </c>
      <c r="E230" s="89">
        <v>3454.860107</v>
      </c>
      <c r="F230" s="89">
        <f t="shared" si="93"/>
        <v>-8.8237352229424276E-2</v>
      </c>
      <c r="G230" s="89">
        <f t="shared" si="94"/>
        <v>-8.8038018896090947E-2</v>
      </c>
      <c r="H230" s="89">
        <v>-0.20704022856843801</v>
      </c>
      <c r="I230" s="89">
        <f t="shared" si="95"/>
        <v>-0.20684089523510468</v>
      </c>
      <c r="J230" s="89">
        <v>-9.8700047038324606E-2</v>
      </c>
      <c r="K230" s="89">
        <f t="shared" si="96"/>
        <v>-9.8500713704991277E-2</v>
      </c>
      <c r="L230" s="89">
        <v>-6.8073484406968143E-2</v>
      </c>
      <c r="M230" s="89">
        <f t="shared" si="97"/>
        <v>-6.7874151073634814E-2</v>
      </c>
      <c r="N230" s="89">
        <v>-2.8026239047550673E-2</v>
      </c>
      <c r="O230" s="89">
        <f t="shared" si="98"/>
        <v>-2.7826905714217341E-2</v>
      </c>
      <c r="P230" s="89">
        <v>-0.15011952702812589</v>
      </c>
      <c r="Q230" s="89">
        <f t="shared" si="99"/>
        <v>-0.14992019369479256</v>
      </c>
      <c r="R230" s="89">
        <v>8.1342963647293536E-3</v>
      </c>
      <c r="S230" s="89">
        <f t="shared" si="100"/>
        <v>8.3336296980626862E-3</v>
      </c>
      <c r="T230" s="89">
        <v>2.2827576545216615E-3</v>
      </c>
      <c r="U230" s="89">
        <f t="shared" si="101"/>
        <v>2.482090987854995E-3</v>
      </c>
      <c r="V230" s="89">
        <v>-0.15372470216736039</v>
      </c>
      <c r="W230" s="89">
        <f t="shared" si="102"/>
        <v>-0.15352536883402707</v>
      </c>
      <c r="X230" s="89">
        <v>-3.1734991995077205E-2</v>
      </c>
      <c r="Y230" s="89">
        <f t="shared" si="103"/>
        <v>-3.1535658661743869E-2</v>
      </c>
      <c r="Z230" s="89">
        <v>-2.5954453597700194E-2</v>
      </c>
      <c r="AA230" s="89">
        <f t="shared" si="104"/>
        <v>-2.5755120264366861E-2</v>
      </c>
      <c r="AB230" s="203">
        <f t="shared" si="105"/>
        <v>-5.4559556085832621E-3</v>
      </c>
      <c r="AC230" s="204">
        <f t="shared" si="87"/>
        <v>-5.2566222752499286E-3</v>
      </c>
      <c r="AN230" s="2">
        <v>44682</v>
      </c>
      <c r="AO230">
        <v>3789.209961</v>
      </c>
      <c r="AP230">
        <f t="shared" si="106"/>
        <v>-3.5894420556974618E-3</v>
      </c>
      <c r="AQ230" s="17">
        <f t="shared" si="107"/>
        <v>-3.5894420556974618E-3</v>
      </c>
      <c r="AR230" s="18">
        <v>-0.38569999999999999</v>
      </c>
      <c r="AS230" s="187"/>
      <c r="AT230" s="19">
        <f t="shared" si="108"/>
        <v>-3.2141666666666668E-4</v>
      </c>
      <c r="AU230" s="19">
        <f t="shared" si="109"/>
        <v>-3.2680253890307953E-3</v>
      </c>
      <c r="AV230">
        <f>SUMPRODUCT('PART A'!B263:K263,'PART A'!B$76:K$76)</f>
        <v>-8.032172305564092E-3</v>
      </c>
      <c r="AW230" s="19">
        <f t="shared" si="110"/>
        <v>-7.7107556388974251E-3</v>
      </c>
    </row>
    <row r="231" spans="2:49" x14ac:dyDescent="0.3">
      <c r="B231" s="199">
        <v>44743</v>
      </c>
      <c r="C231" s="202"/>
      <c r="D231" s="201">
        <f>'PART C '!AR232/1200</f>
        <v>3.0499999999999999E-5</v>
      </c>
      <c r="E231" s="89">
        <v>3708.1000979999999</v>
      </c>
      <c r="F231" s="89">
        <f t="shared" si="93"/>
        <v>7.3299636789027275E-2</v>
      </c>
      <c r="G231" s="89">
        <f t="shared" si="94"/>
        <v>7.3269136789027273E-2</v>
      </c>
      <c r="H231" s="89">
        <v>0.11793187219824383</v>
      </c>
      <c r="I231" s="89">
        <f t="shared" si="95"/>
        <v>0.11790137219824383</v>
      </c>
      <c r="J231" s="89">
        <v>3.6218760662463587E-2</v>
      </c>
      <c r="K231" s="89">
        <f t="shared" si="96"/>
        <v>3.6188260662463584E-2</v>
      </c>
      <c r="L231" s="89">
        <v>-5.6885045534636313E-3</v>
      </c>
      <c r="M231" s="89">
        <f t="shared" si="97"/>
        <v>-5.7190045534636315E-3</v>
      </c>
      <c r="N231" s="89">
        <v>8.8416335287278491E-2</v>
      </c>
      <c r="O231" s="89">
        <f t="shared" si="98"/>
        <v>8.8385835287278489E-2</v>
      </c>
      <c r="P231" s="89">
        <v>0.13445105898705445</v>
      </c>
      <c r="Q231" s="89">
        <f t="shared" si="99"/>
        <v>0.13442055898705446</v>
      </c>
      <c r="R231" s="89">
        <v>1.0326755926652432E-2</v>
      </c>
      <c r="S231" s="89">
        <f t="shared" si="100"/>
        <v>1.0296255926652433E-2</v>
      </c>
      <c r="T231" s="89">
        <v>0.11782574981448231</v>
      </c>
      <c r="U231" s="89">
        <f t="shared" si="101"/>
        <v>0.11779524981448231</v>
      </c>
      <c r="V231" s="89">
        <v>0.18063093622795123</v>
      </c>
      <c r="W231" s="89">
        <f t="shared" si="102"/>
        <v>0.18060043622795124</v>
      </c>
      <c r="X231" s="89">
        <v>6.6829974814414647E-2</v>
      </c>
      <c r="Y231" s="89">
        <f t="shared" si="103"/>
        <v>6.6799474814414644E-2</v>
      </c>
      <c r="Z231" s="89">
        <v>0.16039193067783533</v>
      </c>
      <c r="AA231" s="89">
        <f t="shared" si="104"/>
        <v>0.16036143067783534</v>
      </c>
      <c r="AB231" s="203">
        <f t="shared" si="105"/>
        <v>3.5792666482511164E-2</v>
      </c>
      <c r="AC231" s="204">
        <f t="shared" si="87"/>
        <v>3.5762166482511161E-2</v>
      </c>
      <c r="AN231" s="2">
        <v>44713</v>
      </c>
      <c r="AO231">
        <v>3454.860107</v>
      </c>
      <c r="AP231">
        <f t="shared" si="106"/>
        <v>-8.8237352229424276E-2</v>
      </c>
      <c r="AQ231" s="17">
        <f t="shared" si="107"/>
        <v>-8.8237352229424276E-2</v>
      </c>
      <c r="AR231" s="18">
        <v>-0.2392</v>
      </c>
      <c r="AS231" s="187"/>
      <c r="AT231" s="19">
        <f t="shared" si="108"/>
        <v>-1.9933333333333332E-4</v>
      </c>
      <c r="AU231" s="19">
        <f t="shared" si="109"/>
        <v>-8.8038018896090947E-2</v>
      </c>
      <c r="AV231">
        <f>SUMPRODUCT('PART A'!B264:K264,'PART A'!B$76:K$76)</f>
        <v>-7.5295661983029422E-2</v>
      </c>
      <c r="AW231" s="19">
        <f t="shared" si="110"/>
        <v>-7.5096328649696092E-2</v>
      </c>
    </row>
    <row r="232" spans="2:49" x14ac:dyDescent="0.3">
      <c r="B232" s="199">
        <v>44774</v>
      </c>
      <c r="C232" s="202"/>
      <c r="D232" s="201">
        <f>'PART C '!AR233/1200</f>
        <v>3.2891666666666665E-4</v>
      </c>
      <c r="E232" s="89">
        <v>3517.25</v>
      </c>
      <c r="F232" s="89">
        <f t="shared" si="93"/>
        <v>-5.1468432069279021E-2</v>
      </c>
      <c r="G232" s="89">
        <f t="shared" si="94"/>
        <v>-5.1797348735945686E-2</v>
      </c>
      <c r="H232" s="89">
        <v>-1.9224082152672513E-2</v>
      </c>
      <c r="I232" s="89">
        <f t="shared" si="95"/>
        <v>-1.9552998819339182E-2</v>
      </c>
      <c r="J232" s="89">
        <v>-0.11632898480937452</v>
      </c>
      <c r="K232" s="89">
        <f t="shared" si="96"/>
        <v>-0.11665790147604119</v>
      </c>
      <c r="L232" s="89">
        <v>-6.439593499249685E-2</v>
      </c>
      <c r="M232" s="89">
        <f t="shared" si="97"/>
        <v>-6.4724851659163515E-2</v>
      </c>
      <c r="N232" s="89">
        <v>-6.664758009098723E-2</v>
      </c>
      <c r="O232" s="89">
        <f t="shared" si="98"/>
        <v>-6.6976496757653894E-2</v>
      </c>
      <c r="P232" s="89">
        <v>-2.4159133540993555E-2</v>
      </c>
      <c r="Q232" s="89">
        <f t="shared" si="99"/>
        <v>-2.4488050207660223E-2</v>
      </c>
      <c r="R232" s="89">
        <v>-6.7508844322050912E-2</v>
      </c>
      <c r="S232" s="89">
        <f t="shared" si="100"/>
        <v>-6.7837760988717577E-2</v>
      </c>
      <c r="T232" s="89">
        <v>-4.0798735813819952E-2</v>
      </c>
      <c r="U232" s="89">
        <f t="shared" si="101"/>
        <v>-4.1127652480486616E-2</v>
      </c>
      <c r="V232" s="89">
        <v>-2.0990469419294226E-2</v>
      </c>
      <c r="W232" s="89">
        <f t="shared" si="102"/>
        <v>-2.1319386085960894E-2</v>
      </c>
      <c r="X232" s="89">
        <v>-4.0740740740740744E-2</v>
      </c>
      <c r="Y232" s="89">
        <f t="shared" si="103"/>
        <v>-4.1069657407407409E-2</v>
      </c>
      <c r="Z232" s="89">
        <v>-4.0740740740740744E-2</v>
      </c>
      <c r="AA232" s="89">
        <f t="shared" si="104"/>
        <v>-4.1069657407407409E-2</v>
      </c>
      <c r="AB232" s="203">
        <f t="shared" si="105"/>
        <v>-8.4970839410194628E-3</v>
      </c>
      <c r="AC232" s="204">
        <f>AB232-D232</f>
        <v>-8.8260006076861294E-3</v>
      </c>
      <c r="AN232" s="2">
        <v>44743</v>
      </c>
      <c r="AO232">
        <v>3708.1000979999999</v>
      </c>
      <c r="AP232">
        <f t="shared" si="106"/>
        <v>7.3299636789027275E-2</v>
      </c>
      <c r="AQ232" s="17">
        <f t="shared" si="107"/>
        <v>7.3299636789027275E-2</v>
      </c>
      <c r="AR232" s="18">
        <v>3.6600000000000001E-2</v>
      </c>
      <c r="AS232" s="187"/>
      <c r="AT232" s="19">
        <f t="shared" si="108"/>
        <v>3.0499999999999999E-5</v>
      </c>
      <c r="AU232" s="19">
        <f t="shared" si="109"/>
        <v>7.3269136789027273E-2</v>
      </c>
      <c r="AV232">
        <f>SUMPRODUCT('PART A'!B265:K265,'PART A'!B$76:K$76)</f>
        <v>9.0733487004291263E-2</v>
      </c>
      <c r="AW232" s="19">
        <f t="shared" si="110"/>
        <v>9.0702987004291261E-2</v>
      </c>
    </row>
    <row r="233" spans="2:49" x14ac:dyDescent="0.3">
      <c r="B233" s="107"/>
      <c r="AN233" s="2">
        <v>44774</v>
      </c>
      <c r="AO233">
        <v>3517.25</v>
      </c>
      <c r="AP233">
        <f t="shared" si="106"/>
        <v>-5.1468432069279021E-2</v>
      </c>
      <c r="AQ233" s="17">
        <f t="shared" si="107"/>
        <v>-5.1468432069279021E-2</v>
      </c>
      <c r="AR233" s="18">
        <v>0.3947</v>
      </c>
      <c r="AS233" s="190"/>
      <c r="AT233" s="19">
        <f t="shared" si="108"/>
        <v>3.2891666666666665E-4</v>
      </c>
      <c r="AU233" s="19">
        <f t="shared" si="109"/>
        <v>-5.1797348735945686E-2</v>
      </c>
      <c r="AV233">
        <f>SUMPRODUCT('PART A'!B266:K266,'PART A'!B$76:K$76)</f>
        <v>-5.2952491800026355E-2</v>
      </c>
      <c r="AW233" s="19">
        <f t="shared" si="110"/>
        <v>-5.328140846669302E-2</v>
      </c>
    </row>
  </sheetData>
  <mergeCells count="1">
    <mergeCell ref="AN51:AO51"/>
  </mergeCells>
  <pageMargins left="0.7" right="0.7" top="0.75" bottom="0.75" header="0.3" footer="0.3"/>
  <pageSetup paperSize="9" orientation="portrait" r:id="rId1"/>
  <ignoredErrors>
    <ignoredError sqref="C1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D806-AED0-43B8-9DDB-5B1C6A232158}">
  <dimension ref="A1:F182"/>
  <sheetViews>
    <sheetView zoomScale="75" workbookViewId="0">
      <selection activeCell="C1" sqref="C1:C1048576"/>
    </sheetView>
  </sheetViews>
  <sheetFormatPr defaultColWidth="11.19921875" defaultRowHeight="15.6" x14ac:dyDescent="0.3"/>
  <cols>
    <col min="2" max="2" width="18.5" bestFit="1" customWidth="1"/>
    <col min="3" max="3" width="16.19921875" bestFit="1" customWidth="1"/>
  </cols>
  <sheetData>
    <row r="1" spans="1:6" x14ac:dyDescent="0.3">
      <c r="A1" t="s">
        <v>39</v>
      </c>
      <c r="B1" t="s">
        <v>132</v>
      </c>
      <c r="C1" s="1" t="s">
        <v>133</v>
      </c>
      <c r="E1" s="16" t="s">
        <v>122</v>
      </c>
    </row>
    <row r="2" spans="1:6" x14ac:dyDescent="0.3">
      <c r="A2" s="2">
        <v>39295</v>
      </c>
      <c r="B2">
        <v>34.402343999999999</v>
      </c>
      <c r="C2" s="1"/>
    </row>
    <row r="3" spans="1:6" x14ac:dyDescent="0.3">
      <c r="A3" s="2">
        <v>39326</v>
      </c>
      <c r="B3">
        <v>37.284163999999997</v>
      </c>
      <c r="C3" s="1">
        <f>(B3-B2)/B2</f>
        <v>8.3768129287934492E-2</v>
      </c>
      <c r="D3" s="251" t="s">
        <v>42</v>
      </c>
      <c r="E3" s="5"/>
      <c r="F3" s="36"/>
    </row>
    <row r="4" spans="1:6" x14ac:dyDescent="0.3">
      <c r="A4" s="2">
        <v>39356</v>
      </c>
      <c r="B4">
        <v>40.086810999999997</v>
      </c>
      <c r="C4" s="1">
        <f t="shared" ref="C4:C34" si="0">(B4-B3)/B3</f>
        <v>7.516990323291145E-2</v>
      </c>
      <c r="D4" s="251"/>
    </row>
    <row r="5" spans="1:6" x14ac:dyDescent="0.3">
      <c r="A5" s="2">
        <v>39387</v>
      </c>
      <c r="B5">
        <v>36.708866</v>
      </c>
      <c r="C5" s="1">
        <f t="shared" si="0"/>
        <v>-8.4265745159922981E-2</v>
      </c>
      <c r="D5" s="251"/>
    </row>
    <row r="6" spans="1:6" x14ac:dyDescent="0.3">
      <c r="A6" s="2">
        <v>39417</v>
      </c>
      <c r="B6">
        <v>35.099049000000001</v>
      </c>
      <c r="C6" s="1">
        <f t="shared" si="0"/>
        <v>-4.3853629256757745E-2</v>
      </c>
      <c r="D6" s="251"/>
    </row>
    <row r="7" spans="1:6" x14ac:dyDescent="0.3">
      <c r="A7" s="2">
        <v>39448</v>
      </c>
      <c r="B7">
        <v>27.546154000000001</v>
      </c>
      <c r="C7" s="1">
        <f t="shared" si="0"/>
        <v>-0.21518802404019549</v>
      </c>
      <c r="D7" s="251"/>
    </row>
    <row r="8" spans="1:6" x14ac:dyDescent="0.3">
      <c r="A8" s="2">
        <v>39479</v>
      </c>
      <c r="B8">
        <v>29.446263999999999</v>
      </c>
      <c r="C8" s="1">
        <f t="shared" si="0"/>
        <v>6.8979139519803667E-2</v>
      </c>
      <c r="D8" s="251"/>
    </row>
    <row r="9" spans="1:6" x14ac:dyDescent="0.3">
      <c r="A9" s="2">
        <v>39508</v>
      </c>
      <c r="B9">
        <v>28.580662</v>
      </c>
      <c r="C9" s="1">
        <f t="shared" si="0"/>
        <v>-2.9395987212503395E-2</v>
      </c>
      <c r="D9" s="251"/>
    </row>
    <row r="10" spans="1:6" x14ac:dyDescent="0.3">
      <c r="A10" s="2">
        <v>39539</v>
      </c>
      <c r="B10">
        <v>26.353314999999998</v>
      </c>
      <c r="C10" s="1">
        <f t="shared" si="0"/>
        <v>-7.7931959728574571E-2</v>
      </c>
      <c r="D10" s="251"/>
    </row>
    <row r="11" spans="1:6" x14ac:dyDescent="0.3">
      <c r="A11" s="2">
        <v>39569</v>
      </c>
      <c r="B11">
        <v>26.840799000000001</v>
      </c>
      <c r="C11" s="1">
        <f t="shared" si="0"/>
        <v>1.8498014386425468E-2</v>
      </c>
      <c r="D11" s="251"/>
    </row>
    <row r="12" spans="1:6" x14ac:dyDescent="0.3">
      <c r="A12" s="2">
        <v>39600</v>
      </c>
      <c r="B12">
        <v>21.551642999999999</v>
      </c>
      <c r="C12" s="1">
        <f t="shared" si="0"/>
        <v>-0.19705657793570161</v>
      </c>
      <c r="D12" s="251"/>
    </row>
    <row r="13" spans="1:6" x14ac:dyDescent="0.3">
      <c r="A13" s="2">
        <v>39630</v>
      </c>
      <c r="B13">
        <v>20.481746999999999</v>
      </c>
      <c r="C13" s="1">
        <f t="shared" si="0"/>
        <v>-4.9643361297326612E-2</v>
      </c>
      <c r="D13" s="251"/>
    </row>
    <row r="14" spans="1:6" x14ac:dyDescent="0.3">
      <c r="A14" s="2">
        <v>39661</v>
      </c>
      <c r="B14">
        <v>21.891822999999999</v>
      </c>
      <c r="C14" s="3">
        <f t="shared" si="0"/>
        <v>6.8845494478571592E-2</v>
      </c>
      <c r="D14" s="251"/>
    </row>
    <row r="15" spans="1:6" x14ac:dyDescent="0.3">
      <c r="A15" s="2">
        <v>39692</v>
      </c>
      <c r="B15">
        <v>19.422815</v>
      </c>
      <c r="C15" s="4">
        <f t="shared" si="0"/>
        <v>-0.11278220182942274</v>
      </c>
      <c r="D15" s="251" t="s">
        <v>43</v>
      </c>
    </row>
    <row r="16" spans="1:6" x14ac:dyDescent="0.3">
      <c r="A16" s="2">
        <v>39722</v>
      </c>
      <c r="B16">
        <v>14.709766999999999</v>
      </c>
      <c r="C16" s="1">
        <f t="shared" si="0"/>
        <v>-0.24265524847968745</v>
      </c>
      <c r="D16" s="251"/>
    </row>
    <row r="17" spans="1:4" x14ac:dyDescent="0.3">
      <c r="A17" s="2">
        <v>39753</v>
      </c>
      <c r="B17">
        <v>13.52739</v>
      </c>
      <c r="C17" s="1">
        <f t="shared" si="0"/>
        <v>-8.0380403034256018E-2</v>
      </c>
      <c r="D17" s="251"/>
    </row>
    <row r="18" spans="1:4" x14ac:dyDescent="0.3">
      <c r="A18" s="2">
        <v>39783</v>
      </c>
      <c r="B18">
        <v>14.649411000000001</v>
      </c>
      <c r="C18" s="1">
        <f t="shared" si="0"/>
        <v>8.2944381732174513E-2</v>
      </c>
      <c r="D18" s="251"/>
    </row>
    <row r="19" spans="1:4" x14ac:dyDescent="0.3">
      <c r="A19" s="2">
        <v>39814</v>
      </c>
      <c r="B19">
        <v>12.070679</v>
      </c>
      <c r="C19" s="1">
        <f t="shared" si="0"/>
        <v>-0.1760297393526607</v>
      </c>
      <c r="D19" s="251"/>
    </row>
    <row r="20" spans="1:4" x14ac:dyDescent="0.3">
      <c r="A20" s="2">
        <v>39845</v>
      </c>
      <c r="B20">
        <v>9.8814960000000003</v>
      </c>
      <c r="C20" s="1">
        <f t="shared" si="0"/>
        <v>-0.18136369958972481</v>
      </c>
      <c r="D20" s="251"/>
    </row>
    <row r="21" spans="1:4" x14ac:dyDescent="0.3">
      <c r="A21" s="2">
        <v>39873</v>
      </c>
      <c r="B21">
        <v>10.468572</v>
      </c>
      <c r="C21" s="1">
        <f t="shared" si="0"/>
        <v>5.9411651838952292E-2</v>
      </c>
      <c r="D21" s="251"/>
    </row>
    <row r="22" spans="1:4" x14ac:dyDescent="0.3">
      <c r="A22" s="2">
        <v>39904</v>
      </c>
      <c r="B22">
        <v>14.893573</v>
      </c>
      <c r="C22" s="1">
        <f t="shared" si="0"/>
        <v>0.42269384974378549</v>
      </c>
      <c r="D22" s="251"/>
    </row>
    <row r="23" spans="1:4" x14ac:dyDescent="0.3">
      <c r="A23" s="2">
        <v>39934</v>
      </c>
      <c r="B23">
        <v>14.540751999999999</v>
      </c>
      <c r="C23" s="1">
        <f t="shared" si="0"/>
        <v>-2.3689480019334547E-2</v>
      </c>
      <c r="D23" s="251"/>
    </row>
    <row r="24" spans="1:4" x14ac:dyDescent="0.3">
      <c r="A24" s="2">
        <v>39965</v>
      </c>
      <c r="B24">
        <v>14.501378000000001</v>
      </c>
      <c r="C24" s="1">
        <f t="shared" si="0"/>
        <v>-2.7078379440072073E-3</v>
      </c>
      <c r="D24" s="251"/>
    </row>
    <row r="25" spans="1:4" x14ac:dyDescent="0.3">
      <c r="A25" s="2">
        <v>39995</v>
      </c>
      <c r="B25">
        <v>18.264534000000001</v>
      </c>
      <c r="C25" s="1">
        <f t="shared" si="0"/>
        <v>0.25950333823447674</v>
      </c>
      <c r="D25" s="251"/>
    </row>
    <row r="26" spans="1:4" x14ac:dyDescent="0.3">
      <c r="A26" s="2">
        <v>40026</v>
      </c>
      <c r="B26">
        <v>17.735780999999999</v>
      </c>
      <c r="C26" s="3">
        <f t="shared" si="0"/>
        <v>-2.8949712048498021E-2</v>
      </c>
      <c r="D26" s="251"/>
    </row>
    <row r="27" spans="1:4" x14ac:dyDescent="0.3">
      <c r="A27" s="2">
        <v>40057</v>
      </c>
      <c r="B27">
        <v>19.352982999999998</v>
      </c>
      <c r="C27" s="4">
        <f t="shared" si="0"/>
        <v>9.1183015848019272E-2</v>
      </c>
      <c r="D27" s="251" t="s">
        <v>44</v>
      </c>
    </row>
    <row r="28" spans="1:4" x14ac:dyDescent="0.3">
      <c r="A28" s="2">
        <v>40087</v>
      </c>
      <c r="B28">
        <v>18.607665999999998</v>
      </c>
      <c r="C28" s="1">
        <f t="shared" si="0"/>
        <v>-3.8511737441199637E-2</v>
      </c>
      <c r="D28" s="251"/>
    </row>
    <row r="29" spans="1:4" x14ac:dyDescent="0.3">
      <c r="A29" s="2">
        <v>40118</v>
      </c>
      <c r="B29">
        <v>18.967666999999999</v>
      </c>
      <c r="C29" s="1">
        <f t="shared" si="0"/>
        <v>1.9346918630203297E-2</v>
      </c>
      <c r="D29" s="251"/>
    </row>
    <row r="30" spans="1:4" x14ac:dyDescent="0.3">
      <c r="A30" s="2">
        <v>40148</v>
      </c>
      <c r="B30">
        <v>20.942059</v>
      </c>
      <c r="C30" s="1">
        <f t="shared" si="0"/>
        <v>0.10409250647430714</v>
      </c>
      <c r="D30" s="251"/>
    </row>
    <row r="31" spans="1:4" x14ac:dyDescent="0.3">
      <c r="A31" s="2">
        <v>40179</v>
      </c>
      <c r="B31">
        <v>18.801727</v>
      </c>
      <c r="C31" s="1">
        <f t="shared" si="0"/>
        <v>-0.10220255801972485</v>
      </c>
      <c r="D31" s="251"/>
    </row>
    <row r="32" spans="1:4" x14ac:dyDescent="0.3">
      <c r="A32" s="2">
        <v>40210</v>
      </c>
      <c r="B32">
        <v>17.246400999999999</v>
      </c>
      <c r="C32" s="1">
        <f t="shared" si="0"/>
        <v>-8.2722507352649091E-2</v>
      </c>
      <c r="D32" s="251"/>
    </row>
    <row r="33" spans="1:4" x14ac:dyDescent="0.3">
      <c r="A33" s="2">
        <v>40238</v>
      </c>
      <c r="B33">
        <v>19.606110000000001</v>
      </c>
      <c r="C33" s="1">
        <f t="shared" si="0"/>
        <v>0.13682327112769804</v>
      </c>
      <c r="D33" s="251"/>
    </row>
    <row r="34" spans="1:4" x14ac:dyDescent="0.3">
      <c r="A34" s="2">
        <v>40269</v>
      </c>
      <c r="B34">
        <v>21.833629999999999</v>
      </c>
      <c r="C34" s="1">
        <f t="shared" si="0"/>
        <v>0.11361356230277185</v>
      </c>
      <c r="D34" s="251"/>
    </row>
    <row r="35" spans="1:4" x14ac:dyDescent="0.3">
      <c r="A35" s="2">
        <v>40299</v>
      </c>
      <c r="B35">
        <v>23.062704</v>
      </c>
      <c r="C35" s="1">
        <f t="shared" ref="C35:C66" si="1">(B35-B34)/B34</f>
        <v>5.6292700755669153E-2</v>
      </c>
      <c r="D35" s="251"/>
    </row>
    <row r="36" spans="1:4" x14ac:dyDescent="0.3">
      <c r="A36" s="2">
        <v>40330</v>
      </c>
      <c r="B36">
        <v>23.580207999999999</v>
      </c>
      <c r="C36" s="1">
        <f t="shared" si="1"/>
        <v>2.2438999347171036E-2</v>
      </c>
      <c r="D36" s="251"/>
    </row>
    <row r="37" spans="1:4" x14ac:dyDescent="0.3">
      <c r="A37" s="2">
        <v>40360</v>
      </c>
      <c r="B37">
        <v>23.273641999999999</v>
      </c>
      <c r="C37" s="1">
        <f t="shared" si="1"/>
        <v>-1.3000987947180116E-2</v>
      </c>
      <c r="D37" s="251"/>
    </row>
    <row r="38" spans="1:4" x14ac:dyDescent="0.3">
      <c r="A38" s="2">
        <v>40391</v>
      </c>
      <c r="B38">
        <v>21.57769</v>
      </c>
      <c r="C38" s="3">
        <f t="shared" si="1"/>
        <v>-7.287007336453824E-2</v>
      </c>
      <c r="D38" s="251"/>
    </row>
    <row r="39" spans="1:4" x14ac:dyDescent="0.3">
      <c r="A39" s="2">
        <v>40422</v>
      </c>
      <c r="B39">
        <v>26.133982</v>
      </c>
      <c r="C39" s="4">
        <f t="shared" si="1"/>
        <v>0.21115754281389709</v>
      </c>
      <c r="D39" s="251" t="s">
        <v>45</v>
      </c>
    </row>
    <row r="40" spans="1:4" x14ac:dyDescent="0.3">
      <c r="A40" s="2">
        <v>40452</v>
      </c>
      <c r="B40">
        <v>26.679608999999999</v>
      </c>
      <c r="C40" s="1">
        <f t="shared" si="1"/>
        <v>2.0878065960250516E-2</v>
      </c>
      <c r="D40" s="251"/>
    </row>
    <row r="41" spans="1:4" x14ac:dyDescent="0.3">
      <c r="A41" s="2">
        <v>40483</v>
      </c>
      <c r="B41">
        <v>28.052119999999999</v>
      </c>
      <c r="C41" s="1">
        <f t="shared" si="1"/>
        <v>5.1444194703153236E-2</v>
      </c>
      <c r="D41" s="251"/>
    </row>
    <row r="42" spans="1:4" x14ac:dyDescent="0.3">
      <c r="A42" s="2">
        <v>40513</v>
      </c>
      <c r="B42">
        <v>28.535879000000001</v>
      </c>
      <c r="C42" s="1">
        <f t="shared" si="1"/>
        <v>1.7245006794495487E-2</v>
      </c>
      <c r="D42" s="251"/>
    </row>
    <row r="43" spans="1:4" x14ac:dyDescent="0.3">
      <c r="A43" s="2">
        <v>40544</v>
      </c>
      <c r="B43">
        <v>30.049011</v>
      </c>
      <c r="C43" s="1">
        <f t="shared" si="1"/>
        <v>5.3025596302815788E-2</v>
      </c>
      <c r="D43" s="251"/>
    </row>
    <row r="44" spans="1:4" x14ac:dyDescent="0.3">
      <c r="A44" s="2">
        <v>40575</v>
      </c>
      <c r="B44">
        <v>28.715876000000002</v>
      </c>
      <c r="C44" s="1">
        <f t="shared" si="1"/>
        <v>-4.4365353655067004E-2</v>
      </c>
      <c r="D44" s="251"/>
    </row>
    <row r="45" spans="1:4" x14ac:dyDescent="0.3">
      <c r="A45" s="2">
        <v>40603</v>
      </c>
      <c r="B45">
        <v>28.040870999999999</v>
      </c>
      <c r="C45" s="1">
        <f t="shared" si="1"/>
        <v>-2.3506334962583145E-2</v>
      </c>
      <c r="D45" s="251"/>
    </row>
    <row r="46" spans="1:4" x14ac:dyDescent="0.3">
      <c r="A46" s="2">
        <v>40634</v>
      </c>
      <c r="B46">
        <v>29.357133999999999</v>
      </c>
      <c r="C46" s="1">
        <f t="shared" si="1"/>
        <v>4.6940874268848472E-2</v>
      </c>
      <c r="D46" s="251"/>
    </row>
    <row r="47" spans="1:4" x14ac:dyDescent="0.3">
      <c r="A47" s="2">
        <v>40664</v>
      </c>
      <c r="B47">
        <v>28.659376000000002</v>
      </c>
      <c r="C47" s="1">
        <f t="shared" si="1"/>
        <v>-2.3767919579615531E-2</v>
      </c>
      <c r="D47" s="251"/>
    </row>
    <row r="48" spans="1:4" x14ac:dyDescent="0.3">
      <c r="A48" s="2">
        <v>40695</v>
      </c>
      <c r="B48">
        <v>30.290631999999999</v>
      </c>
      <c r="C48" s="1">
        <f t="shared" si="1"/>
        <v>5.6918754965216159E-2</v>
      </c>
      <c r="D48" s="251"/>
    </row>
    <row r="49" spans="1:4" x14ac:dyDescent="0.3">
      <c r="A49" s="2">
        <v>40725</v>
      </c>
      <c r="B49">
        <v>29.566925000000001</v>
      </c>
      <c r="C49" s="1">
        <f t="shared" si="1"/>
        <v>-2.389210631194481E-2</v>
      </c>
      <c r="D49" s="251"/>
    </row>
    <row r="50" spans="1:4" x14ac:dyDescent="0.3">
      <c r="A50" s="2">
        <v>40756</v>
      </c>
      <c r="B50">
        <v>21.985510000000001</v>
      </c>
      <c r="C50" s="3">
        <f t="shared" si="1"/>
        <v>-0.25641540336034269</v>
      </c>
      <c r="D50" s="251"/>
    </row>
    <row r="51" spans="1:4" x14ac:dyDescent="0.3">
      <c r="A51" s="2">
        <v>40787</v>
      </c>
      <c r="B51">
        <v>19.62763</v>
      </c>
      <c r="C51" s="4">
        <f t="shared" si="1"/>
        <v>-0.10724700041072513</v>
      </c>
      <c r="D51" s="251" t="s">
        <v>46</v>
      </c>
    </row>
    <row r="52" spans="1:4" x14ac:dyDescent="0.3">
      <c r="A52" s="2">
        <v>40817</v>
      </c>
      <c r="B52">
        <v>21.594479</v>
      </c>
      <c r="C52" s="1">
        <f t="shared" si="1"/>
        <v>0.10020817592343038</v>
      </c>
      <c r="D52" s="251"/>
    </row>
    <row r="53" spans="1:4" x14ac:dyDescent="0.3">
      <c r="A53" s="2">
        <v>40848</v>
      </c>
      <c r="B53">
        <v>19.615953000000001</v>
      </c>
      <c r="C53" s="1">
        <f t="shared" si="1"/>
        <v>-9.1621844639085695E-2</v>
      </c>
      <c r="D53" s="251"/>
    </row>
    <row r="54" spans="1:4" x14ac:dyDescent="0.3">
      <c r="A54" s="2">
        <v>40878</v>
      </c>
      <c r="B54">
        <v>19.796883000000001</v>
      </c>
      <c r="C54" s="1">
        <f t="shared" si="1"/>
        <v>9.2236150851299457E-3</v>
      </c>
      <c r="D54" s="251"/>
    </row>
    <row r="55" spans="1:4" x14ac:dyDescent="0.3">
      <c r="A55" s="2">
        <v>40909</v>
      </c>
      <c r="B55">
        <v>24.655642</v>
      </c>
      <c r="C55" s="1">
        <f t="shared" si="1"/>
        <v>0.24543050539824876</v>
      </c>
      <c r="D55" s="251"/>
    </row>
    <row r="56" spans="1:4" x14ac:dyDescent="0.3">
      <c r="A56" s="2">
        <v>40940</v>
      </c>
      <c r="B56">
        <v>26.494088999999999</v>
      </c>
      <c r="C56" s="1">
        <f t="shared" si="1"/>
        <v>7.4564961642450786E-2</v>
      </c>
      <c r="D56" s="251"/>
    </row>
    <row r="57" spans="1:4" x14ac:dyDescent="0.3">
      <c r="A57" s="2">
        <v>40969</v>
      </c>
      <c r="B57">
        <v>26.386113999999999</v>
      </c>
      <c r="C57" s="1">
        <f t="shared" si="1"/>
        <v>-4.0754373551021026E-3</v>
      </c>
      <c r="D57" s="251"/>
    </row>
    <row r="58" spans="1:4" x14ac:dyDescent="0.3">
      <c r="A58" s="2">
        <v>41000</v>
      </c>
      <c r="B58">
        <v>24.375495999999998</v>
      </c>
      <c r="C58" s="1">
        <f t="shared" si="1"/>
        <v>-7.6199852695247247E-2</v>
      </c>
      <c r="D58" s="251"/>
    </row>
    <row r="59" spans="1:4" x14ac:dyDescent="0.3">
      <c r="A59" s="2">
        <v>41030</v>
      </c>
      <c r="B59">
        <v>22.976130999999999</v>
      </c>
      <c r="C59" s="1">
        <f t="shared" si="1"/>
        <v>-5.7408677960850502E-2</v>
      </c>
      <c r="D59" s="251"/>
    </row>
    <row r="60" spans="1:4" x14ac:dyDescent="0.3">
      <c r="A60" s="2">
        <v>41061</v>
      </c>
      <c r="B60">
        <v>21.696272</v>
      </c>
      <c r="C60" s="1">
        <f t="shared" si="1"/>
        <v>-5.5703851967069583E-2</v>
      </c>
      <c r="D60" s="251"/>
    </row>
    <row r="61" spans="1:4" x14ac:dyDescent="0.3">
      <c r="A61" s="2">
        <v>41091</v>
      </c>
      <c r="B61">
        <v>24.989536000000001</v>
      </c>
      <c r="C61" s="1">
        <f t="shared" si="1"/>
        <v>0.15178939497071203</v>
      </c>
      <c r="D61" s="251"/>
    </row>
    <row r="62" spans="1:4" x14ac:dyDescent="0.3">
      <c r="A62" s="2">
        <v>41122</v>
      </c>
      <c r="B62">
        <v>23.939865000000001</v>
      </c>
      <c r="C62" s="3">
        <f t="shared" si="1"/>
        <v>-4.2004421370608884E-2</v>
      </c>
      <c r="D62" s="251"/>
    </row>
    <row r="63" spans="1:4" x14ac:dyDescent="0.3">
      <c r="A63" s="2">
        <v>41153</v>
      </c>
      <c r="B63">
        <v>23.120381999999999</v>
      </c>
      <c r="C63" s="4">
        <f t="shared" si="1"/>
        <v>-3.4230894785747611E-2</v>
      </c>
      <c r="D63" s="251" t="s">
        <v>47</v>
      </c>
    </row>
    <row r="64" spans="1:4" x14ac:dyDescent="0.3">
      <c r="A64" s="2">
        <v>41183</v>
      </c>
      <c r="B64">
        <v>22.113682000000001</v>
      </c>
      <c r="C64" s="1">
        <f t="shared" si="1"/>
        <v>-4.3541668126417576E-2</v>
      </c>
      <c r="D64" s="251"/>
    </row>
    <row r="65" spans="1:4" x14ac:dyDescent="0.3">
      <c r="A65" s="2">
        <v>41214</v>
      </c>
      <c r="B65">
        <v>23.313746999999999</v>
      </c>
      <c r="C65" s="1">
        <f t="shared" si="1"/>
        <v>5.4267986669971943E-2</v>
      </c>
      <c r="D65" s="251"/>
    </row>
    <row r="66" spans="1:4" x14ac:dyDescent="0.3">
      <c r="A66" s="2">
        <v>41244</v>
      </c>
      <c r="B66">
        <v>25.363983000000001</v>
      </c>
      <c r="C66" s="1">
        <f t="shared" si="1"/>
        <v>8.7941076138468938E-2</v>
      </c>
      <c r="D66" s="251"/>
    </row>
    <row r="67" spans="1:4" x14ac:dyDescent="0.3">
      <c r="A67" s="2">
        <v>41275</v>
      </c>
      <c r="B67">
        <v>26.318501999999999</v>
      </c>
      <c r="C67" s="1">
        <f t="shared" ref="C67:C98" si="2">(B67-B66)/B66</f>
        <v>3.7632851275763657E-2</v>
      </c>
      <c r="D67" s="251"/>
    </row>
    <row r="68" spans="1:4" x14ac:dyDescent="0.3">
      <c r="A68" s="2">
        <v>41306</v>
      </c>
      <c r="B68">
        <v>28.031127999999999</v>
      </c>
      <c r="C68" s="1">
        <f t="shared" si="2"/>
        <v>6.5073080527151592E-2</v>
      </c>
      <c r="D68" s="251"/>
    </row>
    <row r="69" spans="1:4" x14ac:dyDescent="0.3">
      <c r="A69" s="2">
        <v>41334</v>
      </c>
      <c r="B69">
        <v>26.054556000000002</v>
      </c>
      <c r="C69" s="1">
        <f t="shared" si="2"/>
        <v>-7.051346631501941E-2</v>
      </c>
      <c r="D69" s="251"/>
    </row>
    <row r="70" spans="1:4" x14ac:dyDescent="0.3">
      <c r="A70" s="2">
        <v>41365</v>
      </c>
      <c r="B70">
        <v>25.790600000000001</v>
      </c>
      <c r="C70" s="1">
        <f t="shared" si="2"/>
        <v>-1.0130896108918543E-2</v>
      </c>
      <c r="D70" s="251"/>
    </row>
    <row r="71" spans="1:4" x14ac:dyDescent="0.3">
      <c r="A71" s="2">
        <v>41395</v>
      </c>
      <c r="B71">
        <v>31.979357</v>
      </c>
      <c r="C71" s="1">
        <f t="shared" si="2"/>
        <v>0.2399617302428016</v>
      </c>
      <c r="D71" s="251"/>
    </row>
    <row r="72" spans="1:4" x14ac:dyDescent="0.3">
      <c r="A72" s="2">
        <v>41426</v>
      </c>
      <c r="B72">
        <v>30.086224000000001</v>
      </c>
      <c r="C72" s="1">
        <f t="shared" si="2"/>
        <v>-5.919859489357459E-2</v>
      </c>
      <c r="D72" s="251"/>
    </row>
    <row r="73" spans="1:4" x14ac:dyDescent="0.3">
      <c r="A73" s="2">
        <v>41456</v>
      </c>
      <c r="B73">
        <v>33.798060999999997</v>
      </c>
      <c r="C73" s="1">
        <f t="shared" si="2"/>
        <v>0.12337330866113326</v>
      </c>
      <c r="D73" s="251"/>
    </row>
    <row r="74" spans="1:4" x14ac:dyDescent="0.3">
      <c r="A74" s="2">
        <v>41487</v>
      </c>
      <c r="B74">
        <v>33.603886000000003</v>
      </c>
      <c r="C74" s="3">
        <f t="shared" si="2"/>
        <v>-5.7451520665636477E-3</v>
      </c>
      <c r="D74" s="251"/>
    </row>
    <row r="75" spans="1:4" x14ac:dyDescent="0.3">
      <c r="A75" s="2">
        <v>41518</v>
      </c>
      <c r="B75">
        <v>37.293064000000001</v>
      </c>
      <c r="C75" s="4">
        <f t="shared" si="2"/>
        <v>0.10978426721242888</v>
      </c>
      <c r="D75" s="251" t="s">
        <v>48</v>
      </c>
    </row>
    <row r="76" spans="1:4" x14ac:dyDescent="0.3">
      <c r="A76" s="2">
        <v>41548</v>
      </c>
      <c r="B76">
        <v>39.118237000000001</v>
      </c>
      <c r="C76" s="1">
        <f t="shared" si="2"/>
        <v>4.8941352740552488E-2</v>
      </c>
      <c r="D76" s="251"/>
    </row>
    <row r="77" spans="1:4" x14ac:dyDescent="0.3">
      <c r="A77" s="2">
        <v>41579</v>
      </c>
      <c r="B77">
        <v>39.480685999999999</v>
      </c>
      <c r="C77" s="1">
        <f t="shared" si="2"/>
        <v>9.2654737993432077E-3</v>
      </c>
      <c r="D77" s="251"/>
    </row>
    <row r="78" spans="1:4" x14ac:dyDescent="0.3">
      <c r="A78" s="2">
        <v>41609</v>
      </c>
      <c r="B78">
        <v>40.710411000000001</v>
      </c>
      <c r="C78" s="1">
        <f t="shared" si="2"/>
        <v>3.1147508429818112E-2</v>
      </c>
      <c r="D78" s="251"/>
    </row>
    <row r="79" spans="1:4" x14ac:dyDescent="0.3">
      <c r="A79" s="2">
        <v>41640</v>
      </c>
      <c r="B79">
        <v>40.212048000000003</v>
      </c>
      <c r="C79" s="1">
        <f t="shared" si="2"/>
        <v>-1.2241659756272116E-2</v>
      </c>
      <c r="D79" s="251"/>
    </row>
    <row r="80" spans="1:4" x14ac:dyDescent="0.3">
      <c r="A80" s="2">
        <v>41671</v>
      </c>
      <c r="B80">
        <v>43.700583999999999</v>
      </c>
      <c r="C80" s="1">
        <f t="shared" si="2"/>
        <v>8.6753502333429919E-2</v>
      </c>
      <c r="D80" s="251"/>
    </row>
    <row r="81" spans="1:4" x14ac:dyDescent="0.3">
      <c r="A81" s="2">
        <v>41699</v>
      </c>
      <c r="B81">
        <v>44.393107999999998</v>
      </c>
      <c r="C81" s="1">
        <f t="shared" si="2"/>
        <v>1.584701934418082E-2</v>
      </c>
      <c r="D81" s="251"/>
    </row>
    <row r="82" spans="1:4" x14ac:dyDescent="0.3">
      <c r="A82" s="2">
        <v>41730</v>
      </c>
      <c r="B82">
        <v>43.189278000000002</v>
      </c>
      <c r="C82" s="1">
        <f t="shared" si="2"/>
        <v>-2.7117497607961949E-2</v>
      </c>
      <c r="D82" s="251"/>
    </row>
    <row r="83" spans="1:4" x14ac:dyDescent="0.3">
      <c r="A83" s="2">
        <v>41760</v>
      </c>
      <c r="B83">
        <v>46.600254</v>
      </c>
      <c r="C83" s="1">
        <f t="shared" si="2"/>
        <v>7.897737952461252E-2</v>
      </c>
      <c r="D83" s="251"/>
    </row>
    <row r="84" spans="1:4" x14ac:dyDescent="0.3">
      <c r="A84" s="2">
        <v>41791</v>
      </c>
      <c r="B84">
        <v>45.731098000000003</v>
      </c>
      <c r="C84" s="1">
        <f t="shared" si="2"/>
        <v>-1.8651314647340694E-2</v>
      </c>
      <c r="D84" s="251"/>
    </row>
    <row r="85" spans="1:4" x14ac:dyDescent="0.3">
      <c r="A85" s="2">
        <v>41821</v>
      </c>
      <c r="B85">
        <v>41.371937000000003</v>
      </c>
      <c r="C85" s="1">
        <f t="shared" si="2"/>
        <v>-9.5321590572787038E-2</v>
      </c>
      <c r="D85" s="251"/>
    </row>
    <row r="86" spans="1:4" x14ac:dyDescent="0.3">
      <c r="A86" s="2">
        <v>41852</v>
      </c>
      <c r="B86">
        <v>41.612620999999997</v>
      </c>
      <c r="C86" s="3">
        <f t="shared" si="2"/>
        <v>5.8175666273492235E-3</v>
      </c>
      <c r="D86" s="251"/>
    </row>
    <row r="87" spans="1:4" x14ac:dyDescent="0.3">
      <c r="A87" s="2">
        <v>41883</v>
      </c>
      <c r="B87">
        <v>40.603062000000001</v>
      </c>
      <c r="C87" s="4">
        <f t="shared" si="2"/>
        <v>-2.4260884696496191E-2</v>
      </c>
      <c r="D87" s="251" t="s">
        <v>49</v>
      </c>
    </row>
    <row r="88" spans="1:4" x14ac:dyDescent="0.3">
      <c r="A88" s="2">
        <v>41913</v>
      </c>
      <c r="B88">
        <v>41.472217999999998</v>
      </c>
      <c r="C88" s="1">
        <f t="shared" si="2"/>
        <v>2.1406168825395401E-2</v>
      </c>
      <c r="D88" s="251"/>
    </row>
    <row r="89" spans="1:4" x14ac:dyDescent="0.3">
      <c r="A89" s="2">
        <v>41944</v>
      </c>
      <c r="B89">
        <v>45.329948000000002</v>
      </c>
      <c r="C89" s="1">
        <f t="shared" si="2"/>
        <v>9.3019620990611201E-2</v>
      </c>
      <c r="D89" s="251"/>
    </row>
    <row r="90" spans="1:4" x14ac:dyDescent="0.3">
      <c r="A90" s="2">
        <v>41974</v>
      </c>
      <c r="B90">
        <v>46.112189999999998</v>
      </c>
      <c r="C90" s="1">
        <f t="shared" si="2"/>
        <v>1.7256626899285137E-2</v>
      </c>
      <c r="D90" s="251"/>
    </row>
    <row r="91" spans="1:4" x14ac:dyDescent="0.3">
      <c r="A91" s="2">
        <v>42005</v>
      </c>
      <c r="B91">
        <v>53.807586999999998</v>
      </c>
      <c r="C91" s="1">
        <f t="shared" si="2"/>
        <v>0.1668842230221553</v>
      </c>
      <c r="D91" s="251"/>
    </row>
    <row r="92" spans="1:4" x14ac:dyDescent="0.3">
      <c r="A92" s="2">
        <v>42036</v>
      </c>
      <c r="B92">
        <v>57.839137999999998</v>
      </c>
      <c r="C92" s="1">
        <f t="shared" si="2"/>
        <v>7.4925326051138483E-2</v>
      </c>
      <c r="D92" s="251"/>
    </row>
    <row r="93" spans="1:4" x14ac:dyDescent="0.3">
      <c r="A93" s="2">
        <v>42064</v>
      </c>
      <c r="B93">
        <v>59.991978000000003</v>
      </c>
      <c r="C93" s="1">
        <f t="shared" si="2"/>
        <v>3.7221163289121027E-2</v>
      </c>
      <c r="D93" s="251"/>
    </row>
    <row r="94" spans="1:4" x14ac:dyDescent="0.3">
      <c r="A94" s="2">
        <v>42095</v>
      </c>
      <c r="B94">
        <v>57.718792000000001</v>
      </c>
      <c r="C94" s="1">
        <f t="shared" si="2"/>
        <v>-3.7891499426806738E-2</v>
      </c>
      <c r="D94" s="251"/>
    </row>
    <row r="95" spans="1:4" x14ac:dyDescent="0.3">
      <c r="A95" s="2">
        <v>42125</v>
      </c>
      <c r="B95">
        <v>58.609608000000001</v>
      </c>
      <c r="C95" s="1">
        <f t="shared" si="2"/>
        <v>1.5433725639996086E-2</v>
      </c>
      <c r="D95" s="251"/>
    </row>
    <row r="96" spans="1:4" x14ac:dyDescent="0.3">
      <c r="A96" s="2">
        <v>42156</v>
      </c>
      <c r="B96">
        <v>56.107982999999997</v>
      </c>
      <c r="C96" s="1">
        <f t="shared" si="2"/>
        <v>-4.2682848177384228E-2</v>
      </c>
      <c r="D96" s="251"/>
    </row>
    <row r="97" spans="1:4" x14ac:dyDescent="0.3">
      <c r="A97" s="2">
        <v>42186</v>
      </c>
      <c r="B97">
        <v>55.936160999999998</v>
      </c>
      <c r="C97" s="1">
        <f t="shared" si="2"/>
        <v>-3.0623449786102417E-3</v>
      </c>
      <c r="D97" s="251"/>
    </row>
    <row r="98" spans="1:4" x14ac:dyDescent="0.3">
      <c r="A98" s="2">
        <v>42217</v>
      </c>
      <c r="B98">
        <v>49.249119</v>
      </c>
      <c r="C98" s="3">
        <f t="shared" si="2"/>
        <v>-0.11954774658203658</v>
      </c>
      <c r="D98" s="251"/>
    </row>
    <row r="99" spans="1:4" x14ac:dyDescent="0.3">
      <c r="A99" s="2">
        <v>42248</v>
      </c>
      <c r="B99">
        <v>44.568866999999997</v>
      </c>
      <c r="C99" s="4">
        <f t="shared" ref="C99:C130" si="3">(B99-B98)/B98</f>
        <v>-9.5032197428750007E-2</v>
      </c>
      <c r="D99" s="251" t="s">
        <v>50</v>
      </c>
    </row>
    <row r="100" spans="1:4" x14ac:dyDescent="0.3">
      <c r="A100" s="2">
        <v>42278</v>
      </c>
      <c r="B100">
        <v>54.272990999999998</v>
      </c>
      <c r="C100" s="1">
        <f t="shared" si="3"/>
        <v>0.21773324415000275</v>
      </c>
      <c r="D100" s="251"/>
    </row>
    <row r="101" spans="1:4" x14ac:dyDescent="0.3">
      <c r="A101" s="2">
        <v>42309</v>
      </c>
      <c r="B101">
        <v>58.231613000000003</v>
      </c>
      <c r="C101" s="1">
        <f t="shared" si="3"/>
        <v>7.293907940323402E-2</v>
      </c>
      <c r="D101" s="251"/>
    </row>
    <row r="102" spans="1:4" x14ac:dyDescent="0.3">
      <c r="A102" s="2">
        <v>42339</v>
      </c>
      <c r="B102">
        <v>53.317711000000003</v>
      </c>
      <c r="C102" s="1">
        <f t="shared" si="3"/>
        <v>-8.4385469452821105E-2</v>
      </c>
      <c r="D102" s="251"/>
    </row>
    <row r="103" spans="1:4" x14ac:dyDescent="0.3">
      <c r="A103" s="2">
        <v>42370</v>
      </c>
      <c r="B103">
        <v>44.094665999999997</v>
      </c>
      <c r="C103" s="1">
        <f t="shared" si="3"/>
        <v>-0.17298276364489851</v>
      </c>
      <c r="D103" s="251"/>
    </row>
    <row r="104" spans="1:4" x14ac:dyDescent="0.3">
      <c r="A104" s="2">
        <v>42401</v>
      </c>
      <c r="B104">
        <v>43.366157999999999</v>
      </c>
      <c r="C104" s="1">
        <f t="shared" si="3"/>
        <v>-1.6521454091522045E-2</v>
      </c>
      <c r="D104" s="251"/>
    </row>
    <row r="105" spans="1:4" x14ac:dyDescent="0.3">
      <c r="A105" s="2">
        <v>42430</v>
      </c>
      <c r="B105">
        <v>46.30077</v>
      </c>
      <c r="C105" s="1">
        <f t="shared" si="3"/>
        <v>6.7670555459397652E-2</v>
      </c>
      <c r="D105" s="251"/>
    </row>
    <row r="106" spans="1:4" x14ac:dyDescent="0.3">
      <c r="A106" s="2">
        <v>42461</v>
      </c>
      <c r="B106">
        <v>41.709865999999998</v>
      </c>
      <c r="C106" s="1">
        <f t="shared" si="3"/>
        <v>-9.9153944955991058E-2</v>
      </c>
      <c r="D106" s="251"/>
    </row>
    <row r="107" spans="1:4" x14ac:dyDescent="0.3">
      <c r="A107" s="2">
        <v>42491</v>
      </c>
      <c r="B107">
        <v>44.505215</v>
      </c>
      <c r="C107" s="1">
        <f t="shared" si="3"/>
        <v>6.7018891885195747E-2</v>
      </c>
      <c r="D107" s="251"/>
    </row>
    <row r="108" spans="1:4" x14ac:dyDescent="0.3">
      <c r="A108" s="2">
        <v>42522</v>
      </c>
      <c r="B108">
        <v>38.799793000000001</v>
      </c>
      <c r="C108" s="1">
        <f t="shared" si="3"/>
        <v>-0.12819670683536746</v>
      </c>
      <c r="D108" s="251"/>
    </row>
    <row r="109" spans="1:4" x14ac:dyDescent="0.3">
      <c r="A109" s="2">
        <v>42552</v>
      </c>
      <c r="B109">
        <v>44.091991</v>
      </c>
      <c r="C109" s="1">
        <f t="shared" si="3"/>
        <v>0.13639758335824109</v>
      </c>
      <c r="D109" s="251"/>
    </row>
    <row r="110" spans="1:4" x14ac:dyDescent="0.3">
      <c r="A110" s="2">
        <v>42583</v>
      </c>
      <c r="B110">
        <v>45.00544</v>
      </c>
      <c r="C110" s="3">
        <f t="shared" si="3"/>
        <v>2.0716891645922723E-2</v>
      </c>
      <c r="D110" s="251"/>
    </row>
    <row r="111" spans="1:4" x14ac:dyDescent="0.3">
      <c r="A111" s="2">
        <v>42614</v>
      </c>
      <c r="B111">
        <v>45.462166000000003</v>
      </c>
      <c r="C111" s="4">
        <f t="shared" si="3"/>
        <v>1.0148239857226222E-2</v>
      </c>
      <c r="D111" s="251" t="s">
        <v>51</v>
      </c>
    </row>
    <row r="112" spans="1:4" x14ac:dyDescent="0.3">
      <c r="A112" s="2">
        <v>42644</v>
      </c>
      <c r="B112">
        <v>47.057071999999998</v>
      </c>
      <c r="C112" s="1">
        <f t="shared" si="3"/>
        <v>3.5082050424082183E-2</v>
      </c>
      <c r="D112" s="251"/>
    </row>
    <row r="113" spans="1:4" x14ac:dyDescent="0.3">
      <c r="A113" s="2">
        <v>42675</v>
      </c>
      <c r="B113">
        <v>45.498409000000002</v>
      </c>
      <c r="C113" s="1">
        <f t="shared" si="3"/>
        <v>-3.3122821581419173E-2</v>
      </c>
      <c r="D113" s="251"/>
    </row>
    <row r="114" spans="1:4" x14ac:dyDescent="0.3">
      <c r="A114" s="2">
        <v>42705</v>
      </c>
      <c r="B114">
        <v>51.269084999999997</v>
      </c>
      <c r="C114" s="1">
        <f t="shared" si="3"/>
        <v>0.12683247891151522</v>
      </c>
      <c r="D114" s="251"/>
    </row>
    <row r="115" spans="1:4" x14ac:dyDescent="0.3">
      <c r="A115" s="2">
        <v>42736</v>
      </c>
      <c r="B115">
        <v>50.275886999999997</v>
      </c>
      <c r="C115" s="1">
        <f t="shared" si="3"/>
        <v>-1.9372259130429177E-2</v>
      </c>
      <c r="D115" s="251"/>
    </row>
    <row r="116" spans="1:4" x14ac:dyDescent="0.3">
      <c r="A116" s="2">
        <v>42767</v>
      </c>
      <c r="B116">
        <v>49.761169000000002</v>
      </c>
      <c r="C116" s="1">
        <f t="shared" si="3"/>
        <v>-1.0237870094663768E-2</v>
      </c>
      <c r="D116" s="251"/>
    </row>
    <row r="117" spans="1:4" x14ac:dyDescent="0.3">
      <c r="A117" s="2">
        <v>42795</v>
      </c>
      <c r="B117">
        <v>50.167149000000002</v>
      </c>
      <c r="C117" s="1">
        <f t="shared" si="3"/>
        <v>8.1585703904986547E-3</v>
      </c>
      <c r="D117" s="251"/>
    </row>
    <row r="118" spans="1:4" x14ac:dyDescent="0.3">
      <c r="A118" s="2">
        <v>42826</v>
      </c>
      <c r="B118">
        <v>51.919086</v>
      </c>
      <c r="C118" s="1">
        <f t="shared" si="3"/>
        <v>3.492199646425987E-2</v>
      </c>
      <c r="D118" s="251"/>
    </row>
    <row r="119" spans="1:4" x14ac:dyDescent="0.3">
      <c r="A119" s="2">
        <v>42856</v>
      </c>
      <c r="B119">
        <v>49.042285999999997</v>
      </c>
      <c r="C119" s="1">
        <f t="shared" si="3"/>
        <v>-5.5409295918653172E-2</v>
      </c>
      <c r="D119" s="251"/>
    </row>
    <row r="120" spans="1:4" x14ac:dyDescent="0.3">
      <c r="A120" s="2">
        <v>42887</v>
      </c>
      <c r="B120">
        <v>48.101063000000003</v>
      </c>
      <c r="C120" s="1">
        <f t="shared" si="3"/>
        <v>-1.919207028807739E-2</v>
      </c>
      <c r="D120" s="251"/>
    </row>
    <row r="121" spans="1:4" x14ac:dyDescent="0.3">
      <c r="A121" s="2">
        <v>42917</v>
      </c>
      <c r="B121">
        <v>45.004134999999998</v>
      </c>
      <c r="C121" s="1">
        <f t="shared" si="3"/>
        <v>-6.4383774637163535E-2</v>
      </c>
      <c r="D121" s="251"/>
    </row>
    <row r="122" spans="1:4" x14ac:dyDescent="0.3">
      <c r="A122" s="2">
        <v>42948</v>
      </c>
      <c r="B122">
        <v>46.476692</v>
      </c>
      <c r="C122" s="3">
        <f t="shared" si="3"/>
        <v>3.2720482240131979E-2</v>
      </c>
      <c r="D122" s="251"/>
    </row>
    <row r="123" spans="1:4" x14ac:dyDescent="0.3">
      <c r="A123" s="2">
        <v>42979</v>
      </c>
      <c r="B123">
        <v>51.213172999999998</v>
      </c>
      <c r="C123" s="4">
        <f t="shared" si="3"/>
        <v>0.1019108890107755</v>
      </c>
      <c r="D123" s="251" t="s">
        <v>52</v>
      </c>
    </row>
    <row r="124" spans="1:4" x14ac:dyDescent="0.3">
      <c r="A124" s="2">
        <v>43009</v>
      </c>
      <c r="B124">
        <v>54.112751000000003</v>
      </c>
      <c r="C124" s="1">
        <f t="shared" si="3"/>
        <v>5.66178158888926E-2</v>
      </c>
      <c r="D124" s="251"/>
    </row>
    <row r="125" spans="1:4" x14ac:dyDescent="0.3">
      <c r="A125" s="2">
        <v>43040</v>
      </c>
      <c r="B125">
        <v>52.769221999999999</v>
      </c>
      <c r="C125" s="1">
        <f t="shared" si="3"/>
        <v>-2.4828325582634002E-2</v>
      </c>
      <c r="D125" s="251"/>
    </row>
    <row r="126" spans="1:4" x14ac:dyDescent="0.3">
      <c r="A126" s="2">
        <v>43070</v>
      </c>
      <c r="B126">
        <v>53.740810000000003</v>
      </c>
      <c r="C126" s="1">
        <f t="shared" si="3"/>
        <v>1.8412020552434981E-2</v>
      </c>
      <c r="D126" s="251"/>
    </row>
    <row r="127" spans="1:4" x14ac:dyDescent="0.3">
      <c r="A127" s="2">
        <v>43101</v>
      </c>
      <c r="B127">
        <v>55.964835999999998</v>
      </c>
      <c r="C127" s="1">
        <f t="shared" si="3"/>
        <v>4.138430366047692E-2</v>
      </c>
      <c r="D127" s="251"/>
    </row>
    <row r="128" spans="1:4" x14ac:dyDescent="0.3">
      <c r="A128" s="2">
        <v>43132</v>
      </c>
      <c r="B128">
        <v>53.490326000000003</v>
      </c>
      <c r="C128" s="1">
        <f t="shared" si="3"/>
        <v>-4.4215442711205213E-2</v>
      </c>
      <c r="D128" s="251"/>
    </row>
    <row r="129" spans="1:4" x14ac:dyDescent="0.3">
      <c r="A129" s="2">
        <v>43160</v>
      </c>
      <c r="B129">
        <v>52.351748999999998</v>
      </c>
      <c r="C129" s="1">
        <f t="shared" si="3"/>
        <v>-2.1285662009238922E-2</v>
      </c>
      <c r="D129" s="251"/>
    </row>
    <row r="130" spans="1:4" x14ac:dyDescent="0.3">
      <c r="A130" s="2">
        <v>43191</v>
      </c>
      <c r="B130">
        <v>49.717841999999997</v>
      </c>
      <c r="C130" s="1">
        <f t="shared" si="3"/>
        <v>-5.0311728840234181E-2</v>
      </c>
      <c r="D130" s="251"/>
    </row>
    <row r="131" spans="1:4" x14ac:dyDescent="0.3">
      <c r="A131" s="2">
        <v>43221</v>
      </c>
      <c r="B131">
        <v>49.409022999999998</v>
      </c>
      <c r="C131" s="1">
        <f t="shared" ref="C131:C162" si="4">(B131-B130)/B130</f>
        <v>-6.2114321051987683E-3</v>
      </c>
      <c r="D131" s="251"/>
    </row>
    <row r="132" spans="1:4" x14ac:dyDescent="0.3">
      <c r="A132" s="2">
        <v>43252</v>
      </c>
      <c r="B132">
        <v>44.162125000000003</v>
      </c>
      <c r="C132" s="1">
        <f t="shared" si="4"/>
        <v>-0.10619311375576065</v>
      </c>
      <c r="D132" s="251"/>
    </row>
    <row r="133" spans="1:4" x14ac:dyDescent="0.3">
      <c r="A133" s="2">
        <v>43282</v>
      </c>
      <c r="B133">
        <v>47.382359000000001</v>
      </c>
      <c r="C133" s="1">
        <f t="shared" si="4"/>
        <v>7.2918456709227586E-2</v>
      </c>
      <c r="D133" s="251"/>
    </row>
    <row r="134" spans="1:4" x14ac:dyDescent="0.3">
      <c r="A134" s="2">
        <v>43313</v>
      </c>
      <c r="B134">
        <v>44.618724999999998</v>
      </c>
      <c r="C134" s="3">
        <f t="shared" si="4"/>
        <v>-5.8326222212786057E-2</v>
      </c>
      <c r="D134" s="251"/>
    </row>
    <row r="135" spans="1:4" x14ac:dyDescent="0.3">
      <c r="A135" s="2">
        <v>43344</v>
      </c>
      <c r="B135">
        <v>43.537295999999998</v>
      </c>
      <c r="C135" s="4">
        <f t="shared" si="4"/>
        <v>-2.4237111212837212E-2</v>
      </c>
      <c r="D135" s="251" t="s">
        <v>53</v>
      </c>
    </row>
    <row r="136" spans="1:4" x14ac:dyDescent="0.3">
      <c r="A136" s="2">
        <v>43374</v>
      </c>
      <c r="B136">
        <v>41.943207000000001</v>
      </c>
      <c r="C136" s="1">
        <f t="shared" si="4"/>
        <v>-3.6614331767411482E-2</v>
      </c>
      <c r="D136" s="251"/>
    </row>
    <row r="137" spans="1:4" x14ac:dyDescent="0.3">
      <c r="A137" s="2">
        <v>43405</v>
      </c>
      <c r="B137">
        <v>39.808391999999998</v>
      </c>
      <c r="C137" s="1">
        <f t="shared" si="4"/>
        <v>-5.0897753240471175E-2</v>
      </c>
      <c r="D137" s="251"/>
    </row>
    <row r="138" spans="1:4" x14ac:dyDescent="0.3">
      <c r="A138" s="2">
        <v>43435</v>
      </c>
      <c r="B138">
        <v>36.776398</v>
      </c>
      <c r="C138" s="1">
        <f t="shared" si="4"/>
        <v>-7.6164694117762846E-2</v>
      </c>
      <c r="D138" s="251"/>
    </row>
    <row r="139" spans="1:4" x14ac:dyDescent="0.3">
      <c r="A139" s="2">
        <v>43466</v>
      </c>
      <c r="B139">
        <v>41.382461999999997</v>
      </c>
      <c r="C139" s="1">
        <f t="shared" si="4"/>
        <v>0.12524510964885677</v>
      </c>
      <c r="D139" s="251"/>
    </row>
    <row r="140" spans="1:4" x14ac:dyDescent="0.3">
      <c r="A140" s="2">
        <v>43497</v>
      </c>
      <c r="B140">
        <v>42.183517000000002</v>
      </c>
      <c r="C140" s="1">
        <f t="shared" si="4"/>
        <v>1.9357354813737404E-2</v>
      </c>
      <c r="D140" s="251"/>
    </row>
    <row r="141" spans="1:4" x14ac:dyDescent="0.3">
      <c r="A141" s="2">
        <v>43525</v>
      </c>
      <c r="B141">
        <v>41.855083</v>
      </c>
      <c r="C141" s="1">
        <f t="shared" si="4"/>
        <v>-7.7858372975397345E-3</v>
      </c>
      <c r="D141" s="251"/>
    </row>
    <row r="142" spans="1:4" x14ac:dyDescent="0.3">
      <c r="A142" s="2">
        <v>43556</v>
      </c>
      <c r="B142">
        <v>46.733500999999997</v>
      </c>
      <c r="C142" s="1">
        <f t="shared" si="4"/>
        <v>0.116554971351986</v>
      </c>
      <c r="D142" s="251"/>
    </row>
    <row r="143" spans="1:4" x14ac:dyDescent="0.3">
      <c r="A143" s="2">
        <v>43586</v>
      </c>
      <c r="B143">
        <v>37.196956999999998</v>
      </c>
      <c r="C143" s="1">
        <f t="shared" si="4"/>
        <v>-0.20406226359972474</v>
      </c>
      <c r="D143" s="251"/>
    </row>
    <row r="144" spans="1:4" x14ac:dyDescent="0.3">
      <c r="A144" s="2">
        <v>43617</v>
      </c>
      <c r="B144">
        <v>41.868594999999999</v>
      </c>
      <c r="C144" s="1">
        <f t="shared" si="4"/>
        <v>0.12559194022242201</v>
      </c>
      <c r="D144" s="251"/>
    </row>
    <row r="145" spans="1:4" x14ac:dyDescent="0.3">
      <c r="A145" s="2">
        <v>43647</v>
      </c>
      <c r="B145">
        <v>40.131385999999999</v>
      </c>
      <c r="C145" s="1">
        <f t="shared" si="4"/>
        <v>-4.1491934467827257E-2</v>
      </c>
      <c r="D145" s="251"/>
    </row>
    <row r="146" spans="1:4" x14ac:dyDescent="0.3">
      <c r="A146" s="2">
        <v>43678</v>
      </c>
      <c r="B146">
        <v>36.545704000000001</v>
      </c>
      <c r="C146" s="3">
        <f t="shared" si="4"/>
        <v>-8.9348571215556782E-2</v>
      </c>
      <c r="D146" s="251"/>
    </row>
    <row r="147" spans="1:4" x14ac:dyDescent="0.3">
      <c r="A147" s="2">
        <v>43709</v>
      </c>
      <c r="B147">
        <v>39.040275999999999</v>
      </c>
      <c r="C147" s="4">
        <f t="shared" si="4"/>
        <v>6.8258966908942231E-2</v>
      </c>
      <c r="D147" s="251" t="s">
        <v>54</v>
      </c>
    </row>
    <row r="148" spans="1:4" x14ac:dyDescent="0.3">
      <c r="A148" s="2">
        <v>43739</v>
      </c>
      <c r="B148">
        <v>44.850963999999998</v>
      </c>
      <c r="C148" s="1">
        <f t="shared" si="4"/>
        <v>0.14883829202436988</v>
      </c>
      <c r="D148" s="251"/>
    </row>
    <row r="149" spans="1:4" x14ac:dyDescent="0.3">
      <c r="A149" s="2">
        <v>43770</v>
      </c>
      <c r="B149">
        <v>43.815479000000003</v>
      </c>
      <c r="C149" s="1">
        <f t="shared" si="4"/>
        <v>-2.3087240666666481E-2</v>
      </c>
      <c r="D149" s="251"/>
    </row>
    <row r="150" spans="1:4" x14ac:dyDescent="0.3">
      <c r="A150" s="2">
        <v>43800</v>
      </c>
      <c r="B150">
        <v>42.249420000000001</v>
      </c>
      <c r="C150" s="1">
        <f t="shared" si="4"/>
        <v>-3.5742140351814999E-2</v>
      </c>
      <c r="D150" s="251"/>
    </row>
    <row r="151" spans="1:4" x14ac:dyDescent="0.3">
      <c r="A151" s="2">
        <v>43831</v>
      </c>
      <c r="B151">
        <v>35.775509</v>
      </c>
      <c r="C151" s="1">
        <f t="shared" si="4"/>
        <v>-0.15323076624483842</v>
      </c>
      <c r="D151" s="251"/>
    </row>
    <row r="152" spans="1:4" x14ac:dyDescent="0.3">
      <c r="A152" s="2">
        <v>43862</v>
      </c>
      <c r="B152">
        <v>32.125647999999998</v>
      </c>
      <c r="C152" s="1">
        <f t="shared" si="4"/>
        <v>-0.10202121792313287</v>
      </c>
      <c r="D152" s="251"/>
    </row>
    <row r="153" spans="1:4" x14ac:dyDescent="0.3">
      <c r="A153" s="2">
        <v>43891</v>
      </c>
      <c r="B153">
        <v>23.550820999999999</v>
      </c>
      <c r="C153" s="1">
        <f t="shared" si="4"/>
        <v>-0.26691530082132503</v>
      </c>
      <c r="D153" s="251"/>
    </row>
    <row r="154" spans="1:4" x14ac:dyDescent="0.3">
      <c r="A154" s="2">
        <v>43922</v>
      </c>
      <c r="B154">
        <v>26.986740000000001</v>
      </c>
      <c r="C154" s="1">
        <f t="shared" si="4"/>
        <v>0.14589380981665148</v>
      </c>
      <c r="D154" s="251"/>
    </row>
    <row r="155" spans="1:4" x14ac:dyDescent="0.3">
      <c r="A155" s="2">
        <v>43952</v>
      </c>
      <c r="B155">
        <v>29.609665</v>
      </c>
      <c r="C155" s="1">
        <f t="shared" si="4"/>
        <v>9.7193102983168717E-2</v>
      </c>
      <c r="D155" s="251"/>
    </row>
    <row r="156" spans="1:4" x14ac:dyDescent="0.3">
      <c r="A156" s="2">
        <v>43983</v>
      </c>
      <c r="B156">
        <v>32.062351</v>
      </c>
      <c r="C156" s="1">
        <f t="shared" si="4"/>
        <v>8.2833966544369891E-2</v>
      </c>
      <c r="D156" s="251"/>
    </row>
    <row r="157" spans="1:4" x14ac:dyDescent="0.3">
      <c r="A157" s="2">
        <v>44013</v>
      </c>
      <c r="B157">
        <v>33.175598000000001</v>
      </c>
      <c r="C157" s="1">
        <f t="shared" si="4"/>
        <v>3.472131535207762E-2</v>
      </c>
      <c r="D157" s="251"/>
    </row>
    <row r="158" spans="1:4" x14ac:dyDescent="0.3">
      <c r="A158" s="2">
        <v>44044</v>
      </c>
      <c r="B158">
        <v>38.766311999999999</v>
      </c>
      <c r="C158" s="3">
        <f t="shared" si="4"/>
        <v>0.16851886136310182</v>
      </c>
      <c r="D158" s="251"/>
    </row>
    <row r="159" spans="1:4" x14ac:dyDescent="0.3">
      <c r="A159" s="2">
        <v>44075</v>
      </c>
      <c r="B159">
        <v>41.847977</v>
      </c>
      <c r="C159" s="4">
        <f t="shared" si="4"/>
        <v>7.9493375588578066E-2</v>
      </c>
      <c r="D159" s="251" t="s">
        <v>55</v>
      </c>
    </row>
    <row r="160" spans="1:4" x14ac:dyDescent="0.3">
      <c r="A160" s="2">
        <v>44105</v>
      </c>
      <c r="B160">
        <v>40.361687000000003</v>
      </c>
      <c r="C160" s="1">
        <f t="shared" si="4"/>
        <v>-3.5516412179255323E-2</v>
      </c>
      <c r="D160" s="251"/>
    </row>
    <row r="161" spans="1:4" x14ac:dyDescent="0.3">
      <c r="A161" s="2">
        <v>44136</v>
      </c>
      <c r="B161">
        <v>51.315703999999997</v>
      </c>
      <c r="C161" s="1">
        <f t="shared" si="4"/>
        <v>0.2713964111559557</v>
      </c>
      <c r="D161" s="251"/>
    </row>
    <row r="162" spans="1:4" x14ac:dyDescent="0.3">
      <c r="A162" s="2">
        <v>44166</v>
      </c>
      <c r="B162">
        <v>52.533828999999997</v>
      </c>
      <c r="C162" s="1">
        <f t="shared" si="4"/>
        <v>2.3737860051574088E-2</v>
      </c>
      <c r="D162" s="251"/>
    </row>
    <row r="163" spans="1:4" x14ac:dyDescent="0.3">
      <c r="A163" s="2">
        <v>44197</v>
      </c>
      <c r="B163">
        <v>52.833812999999999</v>
      </c>
      <c r="C163" s="1">
        <f t="shared" ref="C163:C182" si="5">(B163-B162)/B162</f>
        <v>5.7103014516608347E-3</v>
      </c>
      <c r="D163" s="251"/>
    </row>
    <row r="164" spans="1:4" x14ac:dyDescent="0.3">
      <c r="A164" s="2">
        <v>44228</v>
      </c>
      <c r="B164">
        <v>60.224364999999999</v>
      </c>
      <c r="C164" s="1">
        <f t="shared" si="5"/>
        <v>0.13988299500549015</v>
      </c>
      <c r="D164" s="251"/>
    </row>
    <row r="165" spans="1:4" x14ac:dyDescent="0.3">
      <c r="A165" s="2">
        <v>44256</v>
      </c>
      <c r="B165">
        <v>69.096664000000004</v>
      </c>
      <c r="C165" s="1">
        <f t="shared" si="5"/>
        <v>0.1473207563085141</v>
      </c>
      <c r="D165" s="251"/>
    </row>
    <row r="166" spans="1:4" x14ac:dyDescent="0.3">
      <c r="A166" s="2">
        <v>44287</v>
      </c>
      <c r="B166">
        <v>67.314933999999994</v>
      </c>
      <c r="C166" s="1">
        <f t="shared" si="5"/>
        <v>-2.5786049526211715E-2</v>
      </c>
      <c r="D166" s="251"/>
    </row>
    <row r="167" spans="1:4" x14ac:dyDescent="0.3">
      <c r="A167" s="2">
        <v>44317</v>
      </c>
      <c r="B167">
        <v>70.494140999999999</v>
      </c>
      <c r="C167" s="1">
        <f t="shared" si="5"/>
        <v>4.7228851178848445E-2</v>
      </c>
      <c r="D167" s="251"/>
    </row>
    <row r="168" spans="1:4" x14ac:dyDescent="0.3">
      <c r="A168" s="2">
        <v>44348</v>
      </c>
      <c r="B168">
        <v>69.688972000000007</v>
      </c>
      <c r="C168" s="1">
        <f t="shared" si="5"/>
        <v>-1.1421786102762671E-2</v>
      </c>
      <c r="D168" s="251"/>
    </row>
    <row r="169" spans="1:4" x14ac:dyDescent="0.3">
      <c r="A169" s="2">
        <v>44378</v>
      </c>
      <c r="B169">
        <v>69.670463999999996</v>
      </c>
      <c r="C169" s="1">
        <f t="shared" si="5"/>
        <v>-2.6558004041172097E-4</v>
      </c>
      <c r="D169" s="251"/>
    </row>
    <row r="170" spans="1:4" x14ac:dyDescent="0.3">
      <c r="A170" s="2">
        <v>44409</v>
      </c>
      <c r="B170">
        <v>66.098090999999997</v>
      </c>
      <c r="C170" s="3">
        <f t="shared" si="5"/>
        <v>-5.1275286468595922E-2</v>
      </c>
      <c r="D170" s="251"/>
    </row>
    <row r="171" spans="1:4" x14ac:dyDescent="0.3">
      <c r="A171" s="2">
        <v>44440</v>
      </c>
      <c r="B171">
        <v>71.003158999999997</v>
      </c>
      <c r="C171" s="4">
        <f t="shared" si="5"/>
        <v>7.420892079924063E-2</v>
      </c>
      <c r="D171" s="251" t="s">
        <v>56</v>
      </c>
    </row>
    <row r="172" spans="1:4" x14ac:dyDescent="0.3">
      <c r="A172" s="2">
        <v>44470</v>
      </c>
      <c r="B172">
        <v>79.351027999999999</v>
      </c>
      <c r="C172" s="1">
        <f t="shared" si="5"/>
        <v>0.11757038866397485</v>
      </c>
      <c r="D172" s="251"/>
    </row>
    <row r="173" spans="1:4" x14ac:dyDescent="0.3">
      <c r="A173" s="2">
        <v>44501</v>
      </c>
      <c r="B173">
        <v>63.89085</v>
      </c>
      <c r="C173" s="1">
        <f t="shared" si="5"/>
        <v>-0.19483273739062335</v>
      </c>
      <c r="D173" s="251"/>
    </row>
    <row r="174" spans="1:4" x14ac:dyDescent="0.3">
      <c r="A174" s="2">
        <v>44531</v>
      </c>
      <c r="B174">
        <v>62.553485999999999</v>
      </c>
      <c r="C174" s="1">
        <f t="shared" si="5"/>
        <v>-2.0932011391302525E-2</v>
      </c>
      <c r="D174" s="251"/>
    </row>
    <row r="175" spans="1:4" x14ac:dyDescent="0.3">
      <c r="A175" s="2">
        <v>44562</v>
      </c>
      <c r="B175">
        <v>64.719123999999994</v>
      </c>
      <c r="C175" s="1">
        <f t="shared" si="5"/>
        <v>3.4620580538069358E-2</v>
      </c>
      <c r="D175" s="251"/>
    </row>
    <row r="176" spans="1:4" x14ac:dyDescent="0.3">
      <c r="A176" s="2">
        <v>44593</v>
      </c>
      <c r="B176">
        <v>64.941237999999998</v>
      </c>
      <c r="C176" s="1">
        <f t="shared" si="5"/>
        <v>3.4319685785611813E-3</v>
      </c>
      <c r="D176" s="251"/>
    </row>
    <row r="177" spans="1:4" x14ac:dyDescent="0.3">
      <c r="A177" s="2">
        <v>44621</v>
      </c>
      <c r="B177">
        <v>59.055157000000001</v>
      </c>
      <c r="C177" s="1">
        <f t="shared" si="5"/>
        <v>-9.0637030972523153E-2</v>
      </c>
      <c r="D177" s="251"/>
    </row>
    <row r="178" spans="1:4" x14ac:dyDescent="0.3">
      <c r="A178" s="2">
        <v>44652</v>
      </c>
      <c r="B178">
        <v>62.099997999999999</v>
      </c>
      <c r="C178" s="1">
        <f t="shared" si="5"/>
        <v>5.1559273646499627E-2</v>
      </c>
      <c r="D178" s="251"/>
    </row>
    <row r="179" spans="1:4" x14ac:dyDescent="0.3">
      <c r="A179" s="2">
        <v>44682</v>
      </c>
      <c r="B179">
        <v>61.267063</v>
      </c>
      <c r="C179" s="1">
        <f t="shared" si="5"/>
        <v>-1.3412802364341447E-2</v>
      </c>
      <c r="D179" s="251"/>
    </row>
    <row r="180" spans="1:4" x14ac:dyDescent="0.3">
      <c r="A180" s="2">
        <v>44713</v>
      </c>
      <c r="B180">
        <v>55.220001000000003</v>
      </c>
      <c r="C180" s="1">
        <f t="shared" si="5"/>
        <v>-9.8700047038324606E-2</v>
      </c>
      <c r="D180" s="251"/>
    </row>
    <row r="181" spans="1:4" x14ac:dyDescent="0.3">
      <c r="A181" s="2">
        <v>44743</v>
      </c>
      <c r="B181">
        <v>57.220001000000003</v>
      </c>
      <c r="C181" s="1">
        <f t="shared" si="5"/>
        <v>3.6218760662463587E-2</v>
      </c>
      <c r="D181" s="251"/>
    </row>
    <row r="182" spans="1:4" x14ac:dyDescent="0.3">
      <c r="A182" s="2">
        <v>44774</v>
      </c>
      <c r="B182">
        <v>56.119999</v>
      </c>
      <c r="C182" s="3">
        <f t="shared" si="5"/>
        <v>-1.9224082152672513E-2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0D1E-B490-438C-987E-0180204587B5}">
  <dimension ref="A1:E182"/>
  <sheetViews>
    <sheetView topLeftCell="A158" workbookViewId="0">
      <selection sqref="A1:A182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E1" s="33" t="s">
        <v>134</v>
      </c>
    </row>
    <row r="2" spans="1:5" x14ac:dyDescent="0.3">
      <c r="A2" s="2">
        <v>39295</v>
      </c>
      <c r="B2">
        <v>33.845936000000002</v>
      </c>
      <c r="C2" s="1"/>
    </row>
    <row r="3" spans="1:5" x14ac:dyDescent="0.3">
      <c r="A3" s="2">
        <v>39326</v>
      </c>
      <c r="B3">
        <v>36.081406000000001</v>
      </c>
      <c r="C3" s="1">
        <f t="shared" ref="C3:C34" si="0">(B3-B2)/B2</f>
        <v>6.60484023842626E-2</v>
      </c>
      <c r="D3" s="251" t="s">
        <v>42</v>
      </c>
    </row>
    <row r="4" spans="1:5" x14ac:dyDescent="0.3">
      <c r="A4" s="2">
        <v>39356</v>
      </c>
      <c r="B4">
        <v>36.120628000000004</v>
      </c>
      <c r="C4" s="1">
        <f t="shared" si="0"/>
        <v>1.0870418963164104E-3</v>
      </c>
      <c r="D4" s="251"/>
    </row>
    <row r="5" spans="1:5" x14ac:dyDescent="0.3">
      <c r="A5" s="2">
        <v>39387</v>
      </c>
      <c r="B5">
        <v>35.665683999999999</v>
      </c>
      <c r="C5" s="1">
        <f t="shared" si="0"/>
        <v>-1.2595129852116764E-2</v>
      </c>
      <c r="D5" s="251"/>
    </row>
    <row r="6" spans="1:5" x14ac:dyDescent="0.3">
      <c r="A6" s="2">
        <v>39417</v>
      </c>
      <c r="B6">
        <v>40.207233000000002</v>
      </c>
      <c r="C6" s="1">
        <f t="shared" si="0"/>
        <v>0.12733665783614309</v>
      </c>
      <c r="D6" s="251"/>
    </row>
    <row r="7" spans="1:5" x14ac:dyDescent="0.3">
      <c r="A7" s="2">
        <v>39448</v>
      </c>
      <c r="B7">
        <v>33.320393000000003</v>
      </c>
      <c r="C7" s="1">
        <f t="shared" si="0"/>
        <v>-0.17128360959332861</v>
      </c>
      <c r="D7" s="251"/>
    </row>
    <row r="8" spans="1:5" x14ac:dyDescent="0.3">
      <c r="A8" s="2">
        <v>39479</v>
      </c>
      <c r="B8">
        <v>32.896827999999999</v>
      </c>
      <c r="C8" s="1">
        <f t="shared" si="0"/>
        <v>-1.2711884880829692E-2</v>
      </c>
      <c r="D8" s="251"/>
    </row>
    <row r="9" spans="1:5" x14ac:dyDescent="0.3">
      <c r="A9" s="2">
        <v>39508</v>
      </c>
      <c r="B9">
        <v>33.030177999999999</v>
      </c>
      <c r="C9" s="1">
        <f t="shared" si="0"/>
        <v>4.053582308908326E-3</v>
      </c>
      <c r="D9" s="251"/>
    </row>
    <row r="10" spans="1:5" x14ac:dyDescent="0.3">
      <c r="A10" s="2">
        <v>39539</v>
      </c>
      <c r="B10">
        <v>32.151676000000002</v>
      </c>
      <c r="C10" s="1">
        <f t="shared" si="0"/>
        <v>-2.6596950219281212E-2</v>
      </c>
      <c r="D10" s="251"/>
    </row>
    <row r="11" spans="1:5" x14ac:dyDescent="0.3">
      <c r="A11" s="2">
        <v>39569</v>
      </c>
      <c r="B11">
        <v>35.548026999999998</v>
      </c>
      <c r="C11" s="1">
        <f t="shared" si="0"/>
        <v>0.10563527077095439</v>
      </c>
      <c r="D11" s="251"/>
    </row>
    <row r="12" spans="1:5" x14ac:dyDescent="0.3">
      <c r="A12" s="2">
        <v>39600</v>
      </c>
      <c r="B12">
        <v>31.822880000000001</v>
      </c>
      <c r="C12" s="1">
        <f t="shared" si="0"/>
        <v>-0.10479194808758294</v>
      </c>
      <c r="D12" s="251"/>
    </row>
    <row r="13" spans="1:5" x14ac:dyDescent="0.3">
      <c r="A13" s="2">
        <v>39630</v>
      </c>
      <c r="B13">
        <v>31.267503999999999</v>
      </c>
      <c r="C13" s="1">
        <f t="shared" si="0"/>
        <v>-1.7452097358881487E-2</v>
      </c>
      <c r="D13" s="251"/>
    </row>
    <row r="14" spans="1:5" x14ac:dyDescent="0.3">
      <c r="A14" s="2">
        <v>39661</v>
      </c>
      <c r="B14">
        <v>31.775269999999999</v>
      </c>
      <c r="C14" s="3">
        <f t="shared" si="0"/>
        <v>1.6239415848479627E-2</v>
      </c>
      <c r="D14" s="251"/>
    </row>
    <row r="15" spans="1:5" x14ac:dyDescent="0.3">
      <c r="A15" s="2">
        <v>39692</v>
      </c>
      <c r="B15">
        <v>29.910810000000001</v>
      </c>
      <c r="C15" s="4">
        <f t="shared" si="0"/>
        <v>-5.8676448697367406E-2</v>
      </c>
      <c r="D15" s="251" t="s">
        <v>43</v>
      </c>
    </row>
    <row r="16" spans="1:5" x14ac:dyDescent="0.3">
      <c r="A16" s="2">
        <v>39722</v>
      </c>
      <c r="B16">
        <v>21.842027999999999</v>
      </c>
      <c r="C16" s="1">
        <f t="shared" si="0"/>
        <v>-0.26976140064411502</v>
      </c>
      <c r="D16" s="251"/>
    </row>
    <row r="17" spans="1:4" x14ac:dyDescent="0.3">
      <c r="A17" s="2">
        <v>39753</v>
      </c>
      <c r="B17">
        <v>19.406321999999999</v>
      </c>
      <c r="C17" s="1">
        <f t="shared" si="0"/>
        <v>-0.11151464506867219</v>
      </c>
      <c r="D17" s="251"/>
    </row>
    <row r="18" spans="1:4" x14ac:dyDescent="0.3">
      <c r="A18" s="2">
        <v>39783</v>
      </c>
      <c r="B18">
        <v>21.532606000000001</v>
      </c>
      <c r="C18" s="1">
        <f t="shared" si="0"/>
        <v>0.10956656289635934</v>
      </c>
      <c r="D18" s="251"/>
    </row>
    <row r="19" spans="1:4" x14ac:dyDescent="0.3">
      <c r="A19" s="2">
        <v>39814</v>
      </c>
      <c r="B19">
        <v>21.524671999999999</v>
      </c>
      <c r="C19" s="1">
        <f t="shared" si="0"/>
        <v>-3.6846445804109023E-4</v>
      </c>
      <c r="D19" s="251"/>
    </row>
    <row r="20" spans="1:4" x14ac:dyDescent="0.3">
      <c r="A20" s="2">
        <v>39845</v>
      </c>
      <c r="B20">
        <v>18.255908999999999</v>
      </c>
      <c r="C20" s="1">
        <f t="shared" si="0"/>
        <v>-0.15186122232199403</v>
      </c>
      <c r="D20" s="251"/>
    </row>
    <row r="21" spans="1:4" x14ac:dyDescent="0.3">
      <c r="A21" s="2">
        <v>39873</v>
      </c>
      <c r="B21">
        <v>19.882352999999998</v>
      </c>
      <c r="C21" s="1">
        <f t="shared" si="0"/>
        <v>8.9091373100074034E-2</v>
      </c>
      <c r="D21" s="251"/>
    </row>
    <row r="22" spans="1:4" x14ac:dyDescent="0.3">
      <c r="A22" s="2">
        <v>39904</v>
      </c>
      <c r="B22">
        <v>22.706828999999999</v>
      </c>
      <c r="C22" s="1">
        <f t="shared" si="0"/>
        <v>0.14205944336668808</v>
      </c>
      <c r="D22" s="251"/>
    </row>
    <row r="23" spans="1:4" x14ac:dyDescent="0.3">
      <c r="A23" s="2">
        <v>39934</v>
      </c>
      <c r="B23">
        <v>20.477399999999999</v>
      </c>
      <c r="C23" s="1">
        <f t="shared" si="0"/>
        <v>-9.8183194139525157E-2</v>
      </c>
      <c r="D23" s="251"/>
    </row>
    <row r="24" spans="1:4" x14ac:dyDescent="0.3">
      <c r="A24" s="2">
        <v>39965</v>
      </c>
      <c r="B24">
        <v>21.934705999999998</v>
      </c>
      <c r="C24" s="1">
        <f t="shared" si="0"/>
        <v>7.1166554347719888E-2</v>
      </c>
      <c r="D24" s="251"/>
    </row>
    <row r="25" spans="1:4" x14ac:dyDescent="0.3">
      <c r="A25" s="2">
        <v>39995</v>
      </c>
      <c r="B25">
        <v>23.998674000000001</v>
      </c>
      <c r="C25" s="1">
        <f t="shared" si="0"/>
        <v>9.4095995633586463E-2</v>
      </c>
      <c r="D25" s="251"/>
    </row>
    <row r="26" spans="1:4" x14ac:dyDescent="0.3">
      <c r="A26" s="2">
        <v>40026</v>
      </c>
      <c r="B26">
        <v>26.596844000000001</v>
      </c>
      <c r="C26" s="3">
        <f t="shared" si="0"/>
        <v>0.10826306486766725</v>
      </c>
      <c r="D26" s="251"/>
    </row>
    <row r="27" spans="1:4" x14ac:dyDescent="0.3">
      <c r="A27" s="2">
        <v>40057</v>
      </c>
      <c r="B27">
        <v>29.275953000000001</v>
      </c>
      <c r="C27" s="4">
        <f t="shared" si="0"/>
        <v>0.10073033477205041</v>
      </c>
      <c r="D27" s="251" t="s">
        <v>44</v>
      </c>
    </row>
    <row r="28" spans="1:4" x14ac:dyDescent="0.3">
      <c r="A28" s="2">
        <v>40087</v>
      </c>
      <c r="B28">
        <v>25.496058999999999</v>
      </c>
      <c r="C28" s="1">
        <f t="shared" si="0"/>
        <v>-0.12911258601897613</v>
      </c>
      <c r="D28" s="251"/>
    </row>
    <row r="29" spans="1:4" x14ac:dyDescent="0.3">
      <c r="A29" s="2">
        <v>40118</v>
      </c>
      <c r="B29">
        <v>30.862373000000002</v>
      </c>
      <c r="C29" s="1">
        <f t="shared" si="0"/>
        <v>0.21047621516721479</v>
      </c>
      <c r="D29" s="251"/>
    </row>
    <row r="30" spans="1:4" x14ac:dyDescent="0.3">
      <c r="A30" s="2">
        <v>40148</v>
      </c>
      <c r="B30">
        <v>30.570996999999998</v>
      </c>
      <c r="C30" s="1">
        <f t="shared" si="0"/>
        <v>-9.4411405111331902E-3</v>
      </c>
      <c r="D30" s="251"/>
    </row>
    <row r="31" spans="1:4" x14ac:dyDescent="0.3">
      <c r="A31" s="2">
        <v>40179</v>
      </c>
      <c r="B31">
        <v>29.874908000000001</v>
      </c>
      <c r="C31" s="1">
        <f t="shared" si="0"/>
        <v>-2.2769587789367718E-2</v>
      </c>
      <c r="D31" s="251"/>
    </row>
    <row r="32" spans="1:4" x14ac:dyDescent="0.3">
      <c r="A32" s="2">
        <v>40210</v>
      </c>
      <c r="B32">
        <v>29.454021000000001</v>
      </c>
      <c r="C32" s="1">
        <f t="shared" si="0"/>
        <v>-1.4088311167351559E-2</v>
      </c>
      <c r="D32" s="251"/>
    </row>
    <row r="33" spans="1:4" x14ac:dyDescent="0.3">
      <c r="A33" s="2">
        <v>40238</v>
      </c>
      <c r="B33">
        <v>32.052188999999998</v>
      </c>
      <c r="C33" s="1">
        <f t="shared" si="0"/>
        <v>8.8210978052877656E-2</v>
      </c>
      <c r="D33" s="251"/>
    </row>
    <row r="34" spans="1:4" x14ac:dyDescent="0.3">
      <c r="A34" s="2">
        <v>40269</v>
      </c>
      <c r="B34">
        <v>35.743049999999997</v>
      </c>
      <c r="C34" s="1">
        <f t="shared" si="0"/>
        <v>0.11515160477806986</v>
      </c>
      <c r="D34" s="251"/>
    </row>
    <row r="35" spans="1:4" x14ac:dyDescent="0.3">
      <c r="A35" s="2">
        <v>40299</v>
      </c>
      <c r="B35">
        <v>33.120598000000001</v>
      </c>
      <c r="C35" s="1">
        <f t="shared" ref="C35:C66" si="1">(B35-B34)/B34</f>
        <v>-7.3369564153031031E-2</v>
      </c>
      <c r="D35" s="251"/>
    </row>
    <row r="36" spans="1:4" x14ac:dyDescent="0.3">
      <c r="A36" s="2">
        <v>40330</v>
      </c>
      <c r="B36">
        <v>32.544986999999999</v>
      </c>
      <c r="C36" s="1">
        <f t="shared" si="1"/>
        <v>-1.737924538681343E-2</v>
      </c>
      <c r="D36" s="251"/>
    </row>
    <row r="37" spans="1:4" x14ac:dyDescent="0.3">
      <c r="A37" s="2">
        <v>40360</v>
      </c>
      <c r="B37">
        <v>33.920242000000002</v>
      </c>
      <c r="C37" s="1">
        <f t="shared" si="1"/>
        <v>4.2257045608898321E-2</v>
      </c>
      <c r="D37" s="251"/>
    </row>
    <row r="38" spans="1:4" x14ac:dyDescent="0.3">
      <c r="A38" s="2">
        <v>40391</v>
      </c>
      <c r="B38">
        <v>32.781689</v>
      </c>
      <c r="C38" s="3">
        <f t="shared" si="1"/>
        <v>-3.3565591896425787E-2</v>
      </c>
      <c r="D38" s="251"/>
    </row>
    <row r="39" spans="1:4" x14ac:dyDescent="0.3">
      <c r="A39" s="2">
        <v>40422</v>
      </c>
      <c r="B39">
        <v>37.062514999999998</v>
      </c>
      <c r="C39" s="4">
        <f t="shared" si="1"/>
        <v>0.13058588896990628</v>
      </c>
      <c r="D39" s="251" t="s">
        <v>45</v>
      </c>
    </row>
    <row r="40" spans="1:4" x14ac:dyDescent="0.3">
      <c r="A40" s="2">
        <v>40452</v>
      </c>
      <c r="B40">
        <v>38.254134999999998</v>
      </c>
      <c r="C40" s="1">
        <f t="shared" si="1"/>
        <v>3.2151622737960454E-2</v>
      </c>
      <c r="D40" s="251"/>
    </row>
    <row r="41" spans="1:4" x14ac:dyDescent="0.3">
      <c r="A41" s="2">
        <v>40483</v>
      </c>
      <c r="B41">
        <v>39.470233999999998</v>
      </c>
      <c r="C41" s="1">
        <f t="shared" si="1"/>
        <v>3.1790001263915652E-2</v>
      </c>
      <c r="D41" s="251"/>
    </row>
    <row r="42" spans="1:4" x14ac:dyDescent="0.3">
      <c r="A42" s="2">
        <v>40513</v>
      </c>
      <c r="B42">
        <v>39.902805000000001</v>
      </c>
      <c r="C42" s="1">
        <f t="shared" si="1"/>
        <v>1.0959423245375311E-2</v>
      </c>
      <c r="D42" s="251"/>
    </row>
    <row r="43" spans="1:4" x14ac:dyDescent="0.3">
      <c r="A43" s="2">
        <v>40544</v>
      </c>
      <c r="B43">
        <v>37.127814999999998</v>
      </c>
      <c r="C43" s="1">
        <f t="shared" si="1"/>
        <v>-6.954373257719608E-2</v>
      </c>
      <c r="D43" s="251"/>
    </row>
    <row r="44" spans="1:4" x14ac:dyDescent="0.3">
      <c r="A44" s="2">
        <v>40575</v>
      </c>
      <c r="B44">
        <v>37.952148000000001</v>
      </c>
      <c r="C44" s="1">
        <f t="shared" si="1"/>
        <v>2.2202572384073853E-2</v>
      </c>
      <c r="D44" s="251"/>
    </row>
    <row r="45" spans="1:4" x14ac:dyDescent="0.3">
      <c r="A45" s="2">
        <v>40603</v>
      </c>
      <c r="B45">
        <v>36.283073000000002</v>
      </c>
      <c r="C45" s="1">
        <f t="shared" si="1"/>
        <v>-4.3978406703093574E-2</v>
      </c>
      <c r="D45" s="251"/>
    </row>
    <row r="46" spans="1:4" x14ac:dyDescent="0.3">
      <c r="A46" s="2">
        <v>40634</v>
      </c>
      <c r="B46">
        <v>41.020961999999997</v>
      </c>
      <c r="C46" s="1">
        <f t="shared" si="1"/>
        <v>0.13058124927841683</v>
      </c>
      <c r="D46" s="251"/>
    </row>
    <row r="47" spans="1:4" x14ac:dyDescent="0.3">
      <c r="A47" s="2">
        <v>40664</v>
      </c>
      <c r="B47">
        <v>42.759422000000001</v>
      </c>
      <c r="C47" s="1">
        <f t="shared" si="1"/>
        <v>4.2379795968705065E-2</v>
      </c>
      <c r="D47" s="251"/>
    </row>
    <row r="48" spans="1:4" x14ac:dyDescent="0.3">
      <c r="A48" s="2">
        <v>40695</v>
      </c>
      <c r="B48">
        <v>45.330311000000002</v>
      </c>
      <c r="C48" s="1">
        <f t="shared" si="1"/>
        <v>6.0124503086126865E-2</v>
      </c>
      <c r="D48" s="251"/>
    </row>
    <row r="49" spans="1:4" x14ac:dyDescent="0.3">
      <c r="A49" s="2">
        <v>40725</v>
      </c>
      <c r="B49">
        <v>42.918765999999998</v>
      </c>
      <c r="C49" s="1">
        <f t="shared" si="1"/>
        <v>-5.3199392344782361E-2</v>
      </c>
      <c r="D49" s="251"/>
    </row>
    <row r="50" spans="1:4" x14ac:dyDescent="0.3">
      <c r="A50" s="2">
        <v>40756</v>
      </c>
      <c r="B50">
        <v>40.179896999999997</v>
      </c>
      <c r="C50" s="3">
        <f t="shared" si="1"/>
        <v>-6.3815185180300882E-2</v>
      </c>
      <c r="D50" s="251"/>
    </row>
    <row r="51" spans="1:4" x14ac:dyDescent="0.3">
      <c r="A51" s="2">
        <v>40787</v>
      </c>
      <c r="B51">
        <v>37.934092999999997</v>
      </c>
      <c r="C51" s="4">
        <f t="shared" si="1"/>
        <v>-5.5893722176540171E-2</v>
      </c>
      <c r="D51" s="251" t="s">
        <v>46</v>
      </c>
    </row>
    <row r="52" spans="1:4" x14ac:dyDescent="0.3">
      <c r="A52" s="2">
        <v>40817</v>
      </c>
      <c r="B52">
        <v>42.39669</v>
      </c>
      <c r="C52" s="1">
        <f t="shared" si="1"/>
        <v>0.11764079874006748</v>
      </c>
      <c r="D52" s="251"/>
    </row>
    <row r="53" spans="1:4" x14ac:dyDescent="0.3">
      <c r="A53" s="2">
        <v>40848</v>
      </c>
      <c r="B53">
        <v>43.308258000000002</v>
      </c>
      <c r="C53" s="1">
        <f t="shared" si="1"/>
        <v>2.15009237749457E-2</v>
      </c>
      <c r="D53" s="251"/>
    </row>
    <row r="54" spans="1:4" x14ac:dyDescent="0.3">
      <c r="A54" s="2">
        <v>40878</v>
      </c>
      <c r="B54">
        <v>41.650844999999997</v>
      </c>
      <c r="C54" s="1">
        <f t="shared" si="1"/>
        <v>-3.8270137764488364E-2</v>
      </c>
      <c r="D54" s="251"/>
    </row>
    <row r="55" spans="1:4" x14ac:dyDescent="0.3">
      <c r="A55" s="2">
        <v>40909</v>
      </c>
      <c r="B55">
        <v>45.645218</v>
      </c>
      <c r="C55" s="1">
        <f t="shared" si="1"/>
        <v>9.590136766733072E-2</v>
      </c>
      <c r="D55" s="251"/>
    </row>
    <row r="56" spans="1:4" x14ac:dyDescent="0.3">
      <c r="A56" s="2">
        <v>40940</v>
      </c>
      <c r="B56">
        <v>48.877181999999998</v>
      </c>
      <c r="C56" s="1">
        <f t="shared" si="1"/>
        <v>7.0806190475418432E-2</v>
      </c>
      <c r="D56" s="251"/>
    </row>
    <row r="57" spans="1:4" x14ac:dyDescent="0.3">
      <c r="A57" s="2">
        <v>40969</v>
      </c>
      <c r="B57">
        <v>48.512554000000002</v>
      </c>
      <c r="C57" s="1">
        <f t="shared" si="1"/>
        <v>-7.4600863855038982E-3</v>
      </c>
      <c r="D57" s="251"/>
    </row>
    <row r="58" spans="1:4" x14ac:dyDescent="0.3">
      <c r="A58" s="2">
        <v>41000</v>
      </c>
      <c r="B58">
        <v>52.208590999999998</v>
      </c>
      <c r="C58" s="1">
        <f t="shared" si="1"/>
        <v>7.6187227743152772E-2</v>
      </c>
      <c r="D58" s="251"/>
    </row>
    <row r="59" spans="1:4" x14ac:dyDescent="0.3">
      <c r="A59" s="2">
        <v>41030</v>
      </c>
      <c r="B59">
        <v>49.879921000000003</v>
      </c>
      <c r="C59" s="1">
        <f t="shared" si="1"/>
        <v>-4.4603195669463587E-2</v>
      </c>
      <c r="D59" s="251"/>
    </row>
    <row r="60" spans="1:4" x14ac:dyDescent="0.3">
      <c r="A60" s="2">
        <v>41061</v>
      </c>
      <c r="B60">
        <v>47.561695</v>
      </c>
      <c r="C60" s="1">
        <f t="shared" si="1"/>
        <v>-4.6476136159076968E-2</v>
      </c>
      <c r="D60" s="251"/>
    </row>
    <row r="61" spans="1:4" x14ac:dyDescent="0.3">
      <c r="A61" s="2">
        <v>41091</v>
      </c>
      <c r="B61">
        <v>51.478839999999998</v>
      </c>
      <c r="C61" s="1">
        <f t="shared" si="1"/>
        <v>8.235923887910214E-2</v>
      </c>
      <c r="D61" s="251"/>
    </row>
    <row r="62" spans="1:4" x14ac:dyDescent="0.3">
      <c r="A62" s="2">
        <v>41122</v>
      </c>
      <c r="B62">
        <v>52.405476</v>
      </c>
      <c r="C62" s="3">
        <f t="shared" si="1"/>
        <v>1.8000327901716552E-2</v>
      </c>
      <c r="D62" s="251"/>
    </row>
    <row r="63" spans="1:4" x14ac:dyDescent="0.3">
      <c r="A63" s="2">
        <v>41153</v>
      </c>
      <c r="B63">
        <v>53.778579999999998</v>
      </c>
      <c r="C63" s="4">
        <f t="shared" si="1"/>
        <v>2.6201536648574622E-2</v>
      </c>
      <c r="D63" s="251" t="s">
        <v>47</v>
      </c>
    </row>
    <row r="64" spans="1:4" x14ac:dyDescent="0.3">
      <c r="A64" s="2">
        <v>41183</v>
      </c>
      <c r="B64">
        <v>55.370711999999997</v>
      </c>
      <c r="C64" s="1">
        <f t="shared" si="1"/>
        <v>2.9605318697518593E-2</v>
      </c>
      <c r="D64" s="251"/>
    </row>
    <row r="65" spans="1:4" x14ac:dyDescent="0.3">
      <c r="A65" s="2">
        <v>41214</v>
      </c>
      <c r="B65">
        <v>56.962837</v>
      </c>
      <c r="C65" s="1">
        <f t="shared" si="1"/>
        <v>2.8753919581167801E-2</v>
      </c>
      <c r="D65" s="251"/>
    </row>
    <row r="66" spans="1:4" x14ac:dyDescent="0.3">
      <c r="A66" s="2">
        <v>41244</v>
      </c>
      <c r="B66">
        <v>56.718544000000001</v>
      </c>
      <c r="C66" s="1">
        <f t="shared" si="1"/>
        <v>-4.2886382221447115E-3</v>
      </c>
      <c r="D66" s="251"/>
    </row>
    <row r="67" spans="1:4" x14ac:dyDescent="0.3">
      <c r="A67" s="2">
        <v>41275</v>
      </c>
      <c r="B67">
        <v>57.662022</v>
      </c>
      <c r="C67" s="1">
        <f t="shared" ref="C67:C98" si="2">(B67-B66)/B66</f>
        <v>1.6634383280360633E-2</v>
      </c>
      <c r="D67" s="251"/>
    </row>
    <row r="68" spans="1:4" x14ac:dyDescent="0.3">
      <c r="A68" s="2">
        <v>41306</v>
      </c>
      <c r="B68">
        <v>58.799270999999997</v>
      </c>
      <c r="C68" s="1">
        <f t="shared" si="2"/>
        <v>1.9722669454775573E-2</v>
      </c>
      <c r="D68" s="251"/>
    </row>
    <row r="69" spans="1:4" x14ac:dyDescent="0.3">
      <c r="A69" s="2">
        <v>41334</v>
      </c>
      <c r="B69">
        <v>68.183555999999996</v>
      </c>
      <c r="C69" s="1">
        <f t="shared" si="2"/>
        <v>0.15959866237117121</v>
      </c>
      <c r="D69" s="251"/>
    </row>
    <row r="70" spans="1:4" x14ac:dyDescent="0.3">
      <c r="A70" s="2">
        <v>41365</v>
      </c>
      <c r="B70">
        <v>66.802040000000005</v>
      </c>
      <c r="C70" s="1">
        <f t="shared" si="2"/>
        <v>-2.026171823599213E-2</v>
      </c>
      <c r="D70" s="251"/>
    </row>
    <row r="71" spans="1:4" x14ac:dyDescent="0.3">
      <c r="A71" s="2">
        <v>41395</v>
      </c>
      <c r="B71">
        <v>70.837097</v>
      </c>
      <c r="C71" s="1">
        <f t="shared" si="2"/>
        <v>6.0403200261548814E-2</v>
      </c>
      <c r="D71" s="251"/>
    </row>
    <row r="72" spans="1:4" x14ac:dyDescent="0.3">
      <c r="A72" s="2">
        <v>41426</v>
      </c>
      <c r="B72">
        <v>71.171486000000002</v>
      </c>
      <c r="C72" s="1">
        <f t="shared" si="2"/>
        <v>4.7205350608876817E-3</v>
      </c>
      <c r="D72" s="251"/>
    </row>
    <row r="73" spans="1:4" x14ac:dyDescent="0.3">
      <c r="A73" s="2">
        <v>41456</v>
      </c>
      <c r="B73">
        <v>71.736457999999999</v>
      </c>
      <c r="C73" s="1">
        <f t="shared" si="2"/>
        <v>7.9381790623283786E-3</v>
      </c>
      <c r="D73" s="251"/>
    </row>
    <row r="74" spans="1:4" x14ac:dyDescent="0.3">
      <c r="A74" s="2">
        <v>41487</v>
      </c>
      <c r="B74">
        <v>68.483497999999997</v>
      </c>
      <c r="C74" s="3">
        <f t="shared" si="2"/>
        <v>-4.5345980143039706E-2</v>
      </c>
      <c r="D74" s="251"/>
    </row>
    <row r="75" spans="1:4" x14ac:dyDescent="0.3">
      <c r="A75" s="2">
        <v>41518</v>
      </c>
      <c r="B75">
        <v>68.637589000000006</v>
      </c>
      <c r="C75" s="4">
        <f t="shared" si="2"/>
        <v>2.2500456971401811E-3</v>
      </c>
      <c r="D75" s="251" t="s">
        <v>48</v>
      </c>
    </row>
    <row r="76" spans="1:4" x14ac:dyDescent="0.3">
      <c r="A76" s="2">
        <v>41548</v>
      </c>
      <c r="B76">
        <v>71.976151000000002</v>
      </c>
      <c r="C76" s="1">
        <f t="shared" si="2"/>
        <v>4.8640432285580362E-2</v>
      </c>
      <c r="D76" s="251"/>
    </row>
    <row r="77" spans="1:4" x14ac:dyDescent="0.3">
      <c r="A77" s="2">
        <v>41579</v>
      </c>
      <c r="B77">
        <v>76.633033999999995</v>
      </c>
      <c r="C77" s="1">
        <f t="shared" si="2"/>
        <v>6.4700361651736468E-2</v>
      </c>
      <c r="D77" s="251"/>
    </row>
    <row r="78" spans="1:4" x14ac:dyDescent="0.3">
      <c r="A78" s="2">
        <v>41609</v>
      </c>
      <c r="B78">
        <v>79.303894</v>
      </c>
      <c r="C78" s="1">
        <f t="shared" si="2"/>
        <v>3.4852593726094741E-2</v>
      </c>
      <c r="D78" s="251"/>
    </row>
    <row r="79" spans="1:4" x14ac:dyDescent="0.3">
      <c r="A79" s="2">
        <v>41640</v>
      </c>
      <c r="B79">
        <v>70.957458000000003</v>
      </c>
      <c r="C79" s="1">
        <f t="shared" si="2"/>
        <v>-0.10524623166675771</v>
      </c>
      <c r="D79" s="251"/>
    </row>
    <row r="80" spans="1:4" x14ac:dyDescent="0.3">
      <c r="A80" s="2">
        <v>41671</v>
      </c>
      <c r="B80">
        <v>72.250084000000001</v>
      </c>
      <c r="C80" s="1">
        <f t="shared" si="2"/>
        <v>1.8216915267736881E-2</v>
      </c>
      <c r="D80" s="251"/>
    </row>
    <row r="81" spans="1:4" x14ac:dyDescent="0.3">
      <c r="A81" s="2">
        <v>41699</v>
      </c>
      <c r="B81">
        <v>67.233665000000002</v>
      </c>
      <c r="C81" s="1">
        <f t="shared" si="2"/>
        <v>-6.94313241213671E-2</v>
      </c>
      <c r="D81" s="251"/>
    </row>
    <row r="82" spans="1:4" x14ac:dyDescent="0.3">
      <c r="A82" s="2">
        <v>41730</v>
      </c>
      <c r="B82">
        <v>65.855438000000007</v>
      </c>
      <c r="C82" s="1">
        <f t="shared" si="2"/>
        <v>-2.049906099868266E-2</v>
      </c>
      <c r="D82" s="251"/>
    </row>
    <row r="83" spans="1:4" x14ac:dyDescent="0.3">
      <c r="A83" s="2">
        <v>41760</v>
      </c>
      <c r="B83">
        <v>67.404892000000004</v>
      </c>
      <c r="C83" s="1">
        <f t="shared" si="2"/>
        <v>2.3528110161532858E-2</v>
      </c>
      <c r="D83" s="251"/>
    </row>
    <row r="84" spans="1:4" x14ac:dyDescent="0.3">
      <c r="A84" s="2">
        <v>41791</v>
      </c>
      <c r="B84">
        <v>64.562347000000003</v>
      </c>
      <c r="C84" s="1">
        <f t="shared" si="2"/>
        <v>-4.2171197307162823E-2</v>
      </c>
      <c r="D84" s="251"/>
    </row>
    <row r="85" spans="1:4" x14ac:dyDescent="0.3">
      <c r="A85" s="2">
        <v>41821</v>
      </c>
      <c r="B85">
        <v>51.854111000000003</v>
      </c>
      <c r="C85" s="1">
        <f t="shared" si="2"/>
        <v>-0.1968366484570333</v>
      </c>
      <c r="D85" s="251"/>
    </row>
    <row r="86" spans="1:4" x14ac:dyDescent="0.3">
      <c r="A86" s="2">
        <v>41852</v>
      </c>
      <c r="B86">
        <v>49.785530000000001</v>
      </c>
      <c r="C86" s="3">
        <f t="shared" si="2"/>
        <v>-3.9892324062792278E-2</v>
      </c>
      <c r="D86" s="251"/>
    </row>
    <row r="87" spans="1:4" x14ac:dyDescent="0.3">
      <c r="A87" s="2">
        <v>41883</v>
      </c>
      <c r="B87">
        <v>51.714461999999997</v>
      </c>
      <c r="C87" s="4">
        <f t="shared" si="2"/>
        <v>3.874483208273561E-2</v>
      </c>
      <c r="D87" s="251" t="s">
        <v>49</v>
      </c>
    </row>
    <row r="88" spans="1:4" x14ac:dyDescent="0.3">
      <c r="A88" s="2">
        <v>41913</v>
      </c>
      <c r="B88">
        <v>50.667076000000002</v>
      </c>
      <c r="C88" s="1">
        <f t="shared" si="2"/>
        <v>-2.025325140189984E-2</v>
      </c>
      <c r="D88" s="251"/>
    </row>
    <row r="89" spans="1:4" x14ac:dyDescent="0.3">
      <c r="A89" s="2">
        <v>41944</v>
      </c>
      <c r="B89">
        <v>56.296753000000002</v>
      </c>
      <c r="C89" s="1">
        <f t="shared" si="2"/>
        <v>0.11111114839151169</v>
      </c>
      <c r="D89" s="251"/>
    </row>
    <row r="90" spans="1:4" x14ac:dyDescent="0.3">
      <c r="A90" s="2">
        <v>41974</v>
      </c>
      <c r="B90">
        <v>50.291767</v>
      </c>
      <c r="C90" s="1">
        <f t="shared" si="2"/>
        <v>-0.10666664914049309</v>
      </c>
      <c r="D90" s="251"/>
    </row>
    <row r="91" spans="1:4" x14ac:dyDescent="0.3">
      <c r="A91" s="2">
        <v>42005</v>
      </c>
      <c r="B91">
        <v>53.407719</v>
      </c>
      <c r="C91" s="1">
        <f t="shared" si="2"/>
        <v>6.1957496939807268E-2</v>
      </c>
      <c r="D91" s="251"/>
    </row>
    <row r="92" spans="1:4" x14ac:dyDescent="0.3">
      <c r="A92" s="2">
        <v>42036</v>
      </c>
      <c r="B92">
        <v>60.599753999999997</v>
      </c>
      <c r="C92" s="1">
        <f t="shared" si="2"/>
        <v>0.1346628377819318</v>
      </c>
      <c r="D92" s="251"/>
    </row>
    <row r="93" spans="1:4" x14ac:dyDescent="0.3">
      <c r="A93" s="2">
        <v>42064</v>
      </c>
      <c r="B93">
        <v>64.317954999999998</v>
      </c>
      <c r="C93" s="1">
        <f t="shared" si="2"/>
        <v>6.1356701216971947E-2</v>
      </c>
      <c r="D93" s="251"/>
    </row>
    <row r="94" spans="1:4" x14ac:dyDescent="0.3">
      <c r="A94" s="2">
        <v>42095</v>
      </c>
      <c r="B94">
        <v>64.082297999999994</v>
      </c>
      <c r="C94" s="1">
        <f t="shared" si="2"/>
        <v>-3.6639380092231377E-3</v>
      </c>
      <c r="D94" s="251"/>
    </row>
    <row r="95" spans="1:4" x14ac:dyDescent="0.3">
      <c r="A95" s="2">
        <v>42125</v>
      </c>
      <c r="B95">
        <v>62.432673999999999</v>
      </c>
      <c r="C95" s="1">
        <f t="shared" si="2"/>
        <v>-2.5742272850452334E-2</v>
      </c>
      <c r="D95" s="251"/>
    </row>
    <row r="96" spans="1:4" x14ac:dyDescent="0.3">
      <c r="A96" s="2">
        <v>42156</v>
      </c>
      <c r="B96">
        <v>61.172314</v>
      </c>
      <c r="C96" s="1">
        <f t="shared" si="2"/>
        <v>-2.0187506304791599E-2</v>
      </c>
      <c r="D96" s="251"/>
    </row>
    <row r="97" spans="1:4" x14ac:dyDescent="0.3">
      <c r="A97" s="2">
        <v>42186</v>
      </c>
      <c r="B97">
        <v>66.358376000000007</v>
      </c>
      <c r="C97" s="1">
        <f t="shared" si="2"/>
        <v>8.4777927478761173E-2</v>
      </c>
      <c r="D97" s="251"/>
    </row>
    <row r="98" spans="1:4" x14ac:dyDescent="0.3">
      <c r="A98" s="2">
        <v>42217</v>
      </c>
      <c r="B98">
        <v>59.452534</v>
      </c>
      <c r="C98" s="3">
        <f t="shared" si="2"/>
        <v>-0.10406888197505024</v>
      </c>
      <c r="D98" s="251"/>
    </row>
    <row r="99" spans="1:4" x14ac:dyDescent="0.3">
      <c r="A99" s="2">
        <v>42248</v>
      </c>
      <c r="B99">
        <v>64.166320999999996</v>
      </c>
      <c r="C99" s="4">
        <f t="shared" ref="C99:C130" si="3">(B99-B98)/B98</f>
        <v>7.9286561612327514E-2</v>
      </c>
      <c r="D99" s="251" t="s">
        <v>50</v>
      </c>
    </row>
    <row r="100" spans="1:4" x14ac:dyDescent="0.3">
      <c r="A100" s="2">
        <v>42278</v>
      </c>
      <c r="B100">
        <v>72.667175</v>
      </c>
      <c r="C100" s="1">
        <f t="shared" si="3"/>
        <v>0.13248155523830024</v>
      </c>
      <c r="D100" s="251"/>
    </row>
    <row r="101" spans="1:4" x14ac:dyDescent="0.3">
      <c r="A101" s="2">
        <v>42309</v>
      </c>
      <c r="B101">
        <v>81.613570999999993</v>
      </c>
      <c r="C101" s="1">
        <f t="shared" si="3"/>
        <v>0.12311468004638948</v>
      </c>
      <c r="D101" s="251"/>
    </row>
    <row r="102" spans="1:4" x14ac:dyDescent="0.3">
      <c r="A102" s="2">
        <v>42339</v>
      </c>
      <c r="B102">
        <v>80.116569999999996</v>
      </c>
      <c r="C102" s="1">
        <f t="shared" si="3"/>
        <v>-1.8342549917341536E-2</v>
      </c>
      <c r="D102" s="251"/>
    </row>
    <row r="103" spans="1:4" x14ac:dyDescent="0.3">
      <c r="A103" s="2">
        <v>42370</v>
      </c>
      <c r="B103">
        <v>84.634315000000001</v>
      </c>
      <c r="C103" s="1">
        <f t="shared" si="3"/>
        <v>5.6389645737454877E-2</v>
      </c>
      <c r="D103" s="251"/>
    </row>
    <row r="104" spans="1:4" x14ac:dyDescent="0.3">
      <c r="A104" s="2">
        <v>42401</v>
      </c>
      <c r="B104">
        <v>87.735252000000003</v>
      </c>
      <c r="C104" s="1">
        <f t="shared" si="3"/>
        <v>3.6639240241975159E-2</v>
      </c>
      <c r="D104" s="251"/>
    </row>
    <row r="105" spans="1:4" x14ac:dyDescent="0.3">
      <c r="A105" s="2">
        <v>42430</v>
      </c>
      <c r="B105">
        <v>91.780738999999997</v>
      </c>
      <c r="C105" s="1">
        <f t="shared" si="3"/>
        <v>4.6110165615071058E-2</v>
      </c>
      <c r="D105" s="251"/>
    </row>
    <row r="106" spans="1:4" x14ac:dyDescent="0.3">
      <c r="A106" s="2">
        <v>42461</v>
      </c>
      <c r="B106">
        <v>100.33506</v>
      </c>
      <c r="C106" s="1">
        <f t="shared" si="3"/>
        <v>9.3203880173595044E-2</v>
      </c>
      <c r="D106" s="251"/>
    </row>
    <row r="107" spans="1:4" x14ac:dyDescent="0.3">
      <c r="A107" s="2">
        <v>42491</v>
      </c>
      <c r="B107">
        <v>102.607292</v>
      </c>
      <c r="C107" s="1">
        <f t="shared" si="3"/>
        <v>2.2646440835337144E-2</v>
      </c>
      <c r="D107" s="251"/>
    </row>
    <row r="108" spans="1:4" x14ac:dyDescent="0.3">
      <c r="A108" s="2">
        <v>42522</v>
      </c>
      <c r="B108">
        <v>116.096642</v>
      </c>
      <c r="C108" s="1">
        <f t="shared" si="3"/>
        <v>0.13146580264490365</v>
      </c>
      <c r="D108" s="251"/>
    </row>
    <row r="109" spans="1:4" x14ac:dyDescent="0.3">
      <c r="A109" s="2">
        <v>42552</v>
      </c>
      <c r="B109">
        <v>132.63670300000001</v>
      </c>
      <c r="C109" s="1">
        <f t="shared" si="3"/>
        <v>0.14246803968714278</v>
      </c>
      <c r="D109" s="251"/>
    </row>
    <row r="110" spans="1:4" x14ac:dyDescent="0.3">
      <c r="A110" s="2">
        <v>42583</v>
      </c>
      <c r="B110">
        <v>134.625122</v>
      </c>
      <c r="C110" s="3">
        <f t="shared" si="3"/>
        <v>1.4991468839511135E-2</v>
      </c>
      <c r="D110" s="251"/>
    </row>
    <row r="111" spans="1:4" x14ac:dyDescent="0.3">
      <c r="A111" s="2">
        <v>42614</v>
      </c>
      <c r="B111">
        <v>139.64137299999999</v>
      </c>
      <c r="C111" s="4">
        <f t="shared" si="3"/>
        <v>3.7260883596450758E-2</v>
      </c>
      <c r="D111" s="251" t="s">
        <v>51</v>
      </c>
    </row>
    <row r="112" spans="1:4" x14ac:dyDescent="0.3">
      <c r="A112" s="2">
        <v>42644</v>
      </c>
      <c r="B112">
        <v>135.03183000000001</v>
      </c>
      <c r="C112" s="1">
        <f t="shared" si="3"/>
        <v>-3.3009865922758966E-2</v>
      </c>
      <c r="D112" s="251"/>
    </row>
    <row r="113" spans="1:4" x14ac:dyDescent="0.3">
      <c r="A113" s="2">
        <v>42675</v>
      </c>
      <c r="B113">
        <v>125.632042</v>
      </c>
      <c r="C113" s="1">
        <f t="shared" si="3"/>
        <v>-6.9611646379968445E-2</v>
      </c>
      <c r="D113" s="251"/>
    </row>
    <row r="114" spans="1:4" x14ac:dyDescent="0.3">
      <c r="A114" s="2">
        <v>42705</v>
      </c>
      <c r="B114">
        <v>135.70971700000001</v>
      </c>
      <c r="C114" s="1">
        <f t="shared" si="3"/>
        <v>8.0215801952817203E-2</v>
      </c>
      <c r="D114" s="251"/>
    </row>
    <row r="115" spans="1:4" x14ac:dyDescent="0.3">
      <c r="A115" s="2">
        <v>42736</v>
      </c>
      <c r="B115">
        <v>131.642471</v>
      </c>
      <c r="C115" s="1">
        <f t="shared" si="3"/>
        <v>-2.9970189975416506E-2</v>
      </c>
      <c r="D115" s="251"/>
    </row>
    <row r="116" spans="1:4" x14ac:dyDescent="0.3">
      <c r="A116" s="2">
        <v>42767</v>
      </c>
      <c r="B116">
        <v>143.16627500000001</v>
      </c>
      <c r="C116" s="1">
        <f t="shared" si="3"/>
        <v>8.7538648526280044E-2</v>
      </c>
      <c r="D116" s="251"/>
    </row>
    <row r="117" spans="1:4" x14ac:dyDescent="0.3">
      <c r="A117" s="2">
        <v>42795</v>
      </c>
      <c r="B117">
        <v>161.15245100000001</v>
      </c>
      <c r="C117" s="1">
        <f t="shared" si="3"/>
        <v>0.12563137512657921</v>
      </c>
      <c r="D117" s="251"/>
    </row>
    <row r="118" spans="1:4" x14ac:dyDescent="0.3">
      <c r="A118" s="2">
        <v>42826</v>
      </c>
      <c r="B118">
        <v>166.21388200000001</v>
      </c>
      <c r="C118" s="1">
        <f t="shared" si="3"/>
        <v>3.1407719638095973E-2</v>
      </c>
      <c r="D118" s="251"/>
    </row>
    <row r="119" spans="1:4" x14ac:dyDescent="0.3">
      <c r="A119" s="2">
        <v>42856</v>
      </c>
      <c r="B119">
        <v>153.87661700000001</v>
      </c>
      <c r="C119" s="1">
        <f t="shared" si="3"/>
        <v>-7.4225238298687962E-2</v>
      </c>
      <c r="D119" s="251"/>
    </row>
    <row r="120" spans="1:4" x14ac:dyDescent="0.3">
      <c r="A120" s="2">
        <v>42887</v>
      </c>
      <c r="B120">
        <v>153.33024599999999</v>
      </c>
      <c r="C120" s="1">
        <f t="shared" si="3"/>
        <v>-3.5507084224500585E-3</v>
      </c>
      <c r="D120" s="251"/>
    </row>
    <row r="121" spans="1:4" x14ac:dyDescent="0.3">
      <c r="A121" s="2">
        <v>42917</v>
      </c>
      <c r="B121">
        <v>176.409775</v>
      </c>
      <c r="C121" s="1">
        <f t="shared" si="3"/>
        <v>0.15052169811297381</v>
      </c>
      <c r="D121" s="251"/>
    </row>
    <row r="122" spans="1:4" x14ac:dyDescent="0.3">
      <c r="A122" s="2">
        <v>42948</v>
      </c>
      <c r="B122">
        <v>172.342285</v>
      </c>
      <c r="C122" s="3">
        <f t="shared" si="3"/>
        <v>-2.305705565352029E-2</v>
      </c>
      <c r="D122" s="251"/>
    </row>
    <row r="123" spans="1:4" x14ac:dyDescent="0.3">
      <c r="A123" s="2">
        <v>42979</v>
      </c>
      <c r="B123">
        <v>174.94731100000001</v>
      </c>
      <c r="C123" s="4">
        <f t="shared" si="3"/>
        <v>1.511541987504697E-2</v>
      </c>
      <c r="D123" s="251" t="s">
        <v>52</v>
      </c>
    </row>
    <row r="124" spans="1:4" x14ac:dyDescent="0.3">
      <c r="A124" s="2">
        <v>43009</v>
      </c>
      <c r="B124">
        <v>174.62737999999999</v>
      </c>
      <c r="C124" s="1">
        <f t="shared" si="3"/>
        <v>-1.8287277362041036E-3</v>
      </c>
      <c r="D124" s="251"/>
    </row>
    <row r="125" spans="1:4" x14ac:dyDescent="0.3">
      <c r="A125" s="2">
        <v>43040</v>
      </c>
      <c r="B125">
        <v>160.13986199999999</v>
      </c>
      <c r="C125" s="1">
        <f t="shared" si="3"/>
        <v>-8.296246556525097E-2</v>
      </c>
      <c r="D125" s="251"/>
    </row>
    <row r="126" spans="1:4" x14ac:dyDescent="0.3">
      <c r="A126" s="2">
        <v>43070</v>
      </c>
      <c r="B126">
        <v>152.78183000000001</v>
      </c>
      <c r="C126" s="1">
        <f t="shared" si="3"/>
        <v>-4.5947535536155139E-2</v>
      </c>
      <c r="D126" s="251"/>
    </row>
    <row r="127" spans="1:4" x14ac:dyDescent="0.3">
      <c r="A127" s="2">
        <v>43101</v>
      </c>
      <c r="B127">
        <v>171.19975299999999</v>
      </c>
      <c r="C127" s="1">
        <f t="shared" si="3"/>
        <v>0.12055048038107655</v>
      </c>
      <c r="D127" s="251"/>
    </row>
    <row r="128" spans="1:4" x14ac:dyDescent="0.3">
      <c r="A128" s="2">
        <v>43132</v>
      </c>
      <c r="B128">
        <v>166.90374800000001</v>
      </c>
      <c r="C128" s="1">
        <f t="shared" si="3"/>
        <v>-2.50935233533893E-2</v>
      </c>
      <c r="D128" s="251"/>
    </row>
    <row r="129" spans="1:4" x14ac:dyDescent="0.3">
      <c r="A129" s="2">
        <v>43160</v>
      </c>
      <c r="B129">
        <v>179.746002</v>
      </c>
      <c r="C129" s="1">
        <f t="shared" si="3"/>
        <v>7.694407198093596E-2</v>
      </c>
      <c r="D129" s="251"/>
    </row>
    <row r="130" spans="1:4" x14ac:dyDescent="0.3">
      <c r="A130" s="2">
        <v>43191</v>
      </c>
      <c r="B130">
        <v>186.372803</v>
      </c>
      <c r="C130" s="1">
        <f t="shared" si="3"/>
        <v>3.6867584960248521E-2</v>
      </c>
      <c r="D130" s="251"/>
    </row>
    <row r="131" spans="1:4" x14ac:dyDescent="0.3">
      <c r="A131" s="2">
        <v>43221</v>
      </c>
      <c r="B131">
        <v>176.95820599999999</v>
      </c>
      <c r="C131" s="1">
        <f t="shared" ref="C131:C162" si="4">(B131-B130)/B130</f>
        <v>-5.0514865090052943E-2</v>
      </c>
      <c r="D131" s="251"/>
    </row>
    <row r="132" spans="1:4" x14ac:dyDescent="0.3">
      <c r="A132" s="2">
        <v>43252</v>
      </c>
      <c r="B132">
        <v>175.642166</v>
      </c>
      <c r="C132" s="1">
        <f t="shared" si="4"/>
        <v>-7.4370102960921005E-3</v>
      </c>
      <c r="D132" s="251"/>
    </row>
    <row r="133" spans="1:4" x14ac:dyDescent="0.3">
      <c r="A133" s="2">
        <v>43282</v>
      </c>
      <c r="B133">
        <v>177.709091</v>
      </c>
      <c r="C133" s="1">
        <f t="shared" si="4"/>
        <v>1.1767817757382915E-2</v>
      </c>
      <c r="D133" s="251"/>
    </row>
    <row r="134" spans="1:4" x14ac:dyDescent="0.3">
      <c r="A134" s="2">
        <v>43313</v>
      </c>
      <c r="B134">
        <v>201.90159600000001</v>
      </c>
      <c r="C134" s="3">
        <f t="shared" si="4"/>
        <v>0.13613543833837971</v>
      </c>
      <c r="D134" s="251"/>
    </row>
    <row r="135" spans="1:4" x14ac:dyDescent="0.3">
      <c r="A135" s="2">
        <v>43344</v>
      </c>
      <c r="B135">
        <v>198.14352400000001</v>
      </c>
      <c r="C135" s="4">
        <f t="shared" si="4"/>
        <v>-1.8613384314208187E-2</v>
      </c>
      <c r="D135" s="251" t="s">
        <v>53</v>
      </c>
    </row>
    <row r="136" spans="1:4" x14ac:dyDescent="0.3">
      <c r="A136" s="2">
        <v>43374</v>
      </c>
      <c r="B136">
        <v>195.41894500000001</v>
      </c>
      <c r="C136" s="1">
        <f t="shared" si="4"/>
        <v>-1.3750532669440185E-2</v>
      </c>
      <c r="D136" s="251"/>
    </row>
    <row r="137" spans="1:4" x14ac:dyDescent="0.3">
      <c r="A137" s="2">
        <v>43405</v>
      </c>
      <c r="B137">
        <v>183.01736500000001</v>
      </c>
      <c r="C137" s="1">
        <f t="shared" si="4"/>
        <v>-6.3461503182304022E-2</v>
      </c>
      <c r="D137" s="251"/>
    </row>
    <row r="138" spans="1:4" x14ac:dyDescent="0.3">
      <c r="A138" s="2">
        <v>43435</v>
      </c>
      <c r="B138">
        <v>171.36738600000001</v>
      </c>
      <c r="C138" s="1">
        <f t="shared" si="4"/>
        <v>-6.3655047159049641E-2</v>
      </c>
      <c r="D138" s="251"/>
    </row>
    <row r="139" spans="1:4" x14ac:dyDescent="0.3">
      <c r="A139" s="2">
        <v>43466</v>
      </c>
      <c r="B139">
        <v>195.13708500000001</v>
      </c>
      <c r="C139" s="1">
        <f t="shared" si="4"/>
        <v>0.13870608378189303</v>
      </c>
      <c r="D139" s="251"/>
    </row>
    <row r="140" spans="1:4" x14ac:dyDescent="0.3">
      <c r="A140" s="2">
        <v>43497</v>
      </c>
      <c r="B140">
        <v>200.68022199999999</v>
      </c>
      <c r="C140" s="1">
        <f t="shared" si="4"/>
        <v>2.8406373908885504E-2</v>
      </c>
      <c r="D140" s="251"/>
    </row>
    <row r="141" spans="1:4" x14ac:dyDescent="0.3">
      <c r="A141" s="2">
        <v>43525</v>
      </c>
      <c r="B141">
        <v>203.49876399999999</v>
      </c>
      <c r="C141" s="1">
        <f t="shared" si="4"/>
        <v>1.404494160864546E-2</v>
      </c>
      <c r="D141" s="251"/>
    </row>
    <row r="142" spans="1:4" x14ac:dyDescent="0.3">
      <c r="A142" s="2">
        <v>43556</v>
      </c>
      <c r="B142">
        <v>215.24269100000001</v>
      </c>
      <c r="C142" s="1">
        <f t="shared" si="4"/>
        <v>5.7710065501921252E-2</v>
      </c>
      <c r="D142" s="251"/>
    </row>
    <row r="143" spans="1:4" x14ac:dyDescent="0.3">
      <c r="A143" s="2">
        <v>43586</v>
      </c>
      <c r="B143">
        <v>240.70353700000001</v>
      </c>
      <c r="C143" s="1">
        <f t="shared" si="4"/>
        <v>0.11828901544443153</v>
      </c>
      <c r="D143" s="251"/>
    </row>
    <row r="144" spans="1:4" x14ac:dyDescent="0.3">
      <c r="A144" s="2">
        <v>43617</v>
      </c>
      <c r="B144">
        <v>258.54467799999998</v>
      </c>
      <c r="C144" s="1">
        <f t="shared" si="4"/>
        <v>7.4120809450340414E-2</v>
      </c>
      <c r="D144" s="251"/>
    </row>
    <row r="145" spans="1:4" x14ac:dyDescent="0.3">
      <c r="A145" s="2">
        <v>43647</v>
      </c>
      <c r="B145">
        <v>275.73336799999998</v>
      </c>
      <c r="C145" s="1">
        <f t="shared" si="4"/>
        <v>6.6482474646026204E-2</v>
      </c>
      <c r="D145" s="251"/>
    </row>
    <row r="146" spans="1:4" x14ac:dyDescent="0.3">
      <c r="A146" s="2">
        <v>43678</v>
      </c>
      <c r="B146">
        <v>256.83056599999998</v>
      </c>
      <c r="C146" s="3">
        <f t="shared" si="4"/>
        <v>-6.8554640800673819E-2</v>
      </c>
      <c r="D146" s="251"/>
    </row>
    <row r="147" spans="1:4" x14ac:dyDescent="0.3">
      <c r="A147" s="2">
        <v>43709</v>
      </c>
      <c r="B147">
        <v>272.01947000000001</v>
      </c>
      <c r="C147" s="4">
        <f t="shared" si="4"/>
        <v>5.9139783229695632E-2</v>
      </c>
      <c r="D147" s="251" t="s">
        <v>54</v>
      </c>
    </row>
    <row r="148" spans="1:4" x14ac:dyDescent="0.3">
      <c r="A148" s="2">
        <v>43739</v>
      </c>
      <c r="B148">
        <v>263.63937399999998</v>
      </c>
      <c r="C148" s="1">
        <f t="shared" si="4"/>
        <v>-3.08069712804015E-2</v>
      </c>
      <c r="D148" s="251"/>
    </row>
    <row r="149" spans="1:4" x14ac:dyDescent="0.3">
      <c r="A149" s="2">
        <v>43770</v>
      </c>
      <c r="B149">
        <v>269.25784299999998</v>
      </c>
      <c r="C149" s="1">
        <f t="shared" si="4"/>
        <v>2.1311190793526939E-2</v>
      </c>
      <c r="D149" s="251"/>
    </row>
    <row r="150" spans="1:4" x14ac:dyDescent="0.3">
      <c r="A150" s="2">
        <v>43800</v>
      </c>
      <c r="B150">
        <v>275.97143599999998</v>
      </c>
      <c r="C150" s="1">
        <f t="shared" si="4"/>
        <v>2.4933695246158544E-2</v>
      </c>
      <c r="D150" s="251"/>
    </row>
    <row r="151" spans="1:4" x14ac:dyDescent="0.3">
      <c r="A151" s="2">
        <v>43831</v>
      </c>
      <c r="B151">
        <v>272.16229199999998</v>
      </c>
      <c r="C151" s="1">
        <f t="shared" si="4"/>
        <v>-1.3802674853639577E-2</v>
      </c>
      <c r="D151" s="251"/>
    </row>
    <row r="152" spans="1:4" x14ac:dyDescent="0.3">
      <c r="A152" s="2">
        <v>43862</v>
      </c>
      <c r="B152">
        <v>238.59435999999999</v>
      </c>
      <c r="C152" s="1">
        <f t="shared" si="4"/>
        <v>-0.12333792368268263</v>
      </c>
      <c r="D152" s="251"/>
    </row>
    <row r="153" spans="1:4" x14ac:dyDescent="0.3">
      <c r="A153" s="2">
        <v>43891</v>
      </c>
      <c r="B153">
        <v>196.074951</v>
      </c>
      <c r="C153" s="1">
        <f t="shared" si="4"/>
        <v>-0.17820793836031998</v>
      </c>
      <c r="D153" s="251"/>
    </row>
    <row r="154" spans="1:4" x14ac:dyDescent="0.3">
      <c r="A154" s="2">
        <v>43922</v>
      </c>
      <c r="B154">
        <v>199.217468</v>
      </c>
      <c r="C154" s="1">
        <f t="shared" si="4"/>
        <v>1.602712117979822E-2</v>
      </c>
      <c r="D154" s="251"/>
    </row>
    <row r="155" spans="1:4" x14ac:dyDescent="0.3">
      <c r="A155" s="2">
        <v>43952</v>
      </c>
      <c r="B155">
        <v>225.881393</v>
      </c>
      <c r="C155" s="1">
        <f t="shared" si="4"/>
        <v>0.1338433083588835</v>
      </c>
      <c r="D155" s="251"/>
    </row>
    <row r="156" spans="1:4" x14ac:dyDescent="0.3">
      <c r="A156" s="2">
        <v>43983</v>
      </c>
      <c r="B156">
        <v>226.927795</v>
      </c>
      <c r="C156" s="1">
        <f t="shared" si="4"/>
        <v>4.6325285412065816E-3</v>
      </c>
      <c r="D156" s="251"/>
    </row>
    <row r="157" spans="1:4" x14ac:dyDescent="0.3">
      <c r="A157" s="2">
        <v>44013</v>
      </c>
      <c r="B157">
        <v>227.219223</v>
      </c>
      <c r="C157" s="1">
        <f t="shared" si="4"/>
        <v>1.2842322819026917E-3</v>
      </c>
      <c r="D157" s="251"/>
    </row>
    <row r="158" spans="1:4" x14ac:dyDescent="0.3">
      <c r="A158" s="2">
        <v>44044</v>
      </c>
      <c r="B158">
        <v>247.328003</v>
      </c>
      <c r="C158" s="3">
        <f t="shared" si="4"/>
        <v>8.8499466438189497E-2</v>
      </c>
      <c r="D158" s="251"/>
    </row>
    <row r="159" spans="1:4" x14ac:dyDescent="0.3">
      <c r="A159" s="2">
        <v>44075</v>
      </c>
      <c r="B159">
        <v>268.21389799999997</v>
      </c>
      <c r="C159" s="4">
        <f t="shared" si="4"/>
        <v>8.4446139323738345E-2</v>
      </c>
      <c r="D159" s="251" t="s">
        <v>55</v>
      </c>
    </row>
    <row r="160" spans="1:4" x14ac:dyDescent="0.3">
      <c r="A160" s="2">
        <v>44105</v>
      </c>
      <c r="B160">
        <v>247.716553</v>
      </c>
      <c r="C160" s="1">
        <f t="shared" si="4"/>
        <v>-7.6421636435856768E-2</v>
      </c>
      <c r="D160" s="251"/>
    </row>
    <row r="161" spans="1:4" x14ac:dyDescent="0.3">
      <c r="A161" s="2">
        <v>44136</v>
      </c>
      <c r="B161">
        <v>259.66522200000003</v>
      </c>
      <c r="C161" s="1">
        <f t="shared" si="4"/>
        <v>4.823524651580318E-2</v>
      </c>
      <c r="D161" s="251"/>
    </row>
    <row r="162" spans="1:4" x14ac:dyDescent="0.3">
      <c r="A162" s="2">
        <v>44166</v>
      </c>
      <c r="B162">
        <v>289.39120500000001</v>
      </c>
      <c r="C162" s="1">
        <f t="shared" si="4"/>
        <v>0.11447810673698915</v>
      </c>
      <c r="D162" s="251"/>
    </row>
    <row r="163" spans="1:4" x14ac:dyDescent="0.3">
      <c r="A163" s="2">
        <v>44197</v>
      </c>
      <c r="B163">
        <v>254.516617</v>
      </c>
      <c r="C163" s="1">
        <f t="shared" ref="C163:C182" si="5">(B163-B162)/B162</f>
        <v>-0.12051018620279084</v>
      </c>
      <c r="D163" s="251"/>
    </row>
    <row r="164" spans="1:4" x14ac:dyDescent="0.3">
      <c r="A164" s="2">
        <v>44228</v>
      </c>
      <c r="B164">
        <v>280.64828499999999</v>
      </c>
      <c r="C164" s="1">
        <f t="shared" si="5"/>
        <v>0.10267175600562062</v>
      </c>
      <c r="D164" s="251"/>
    </row>
    <row r="165" spans="1:4" x14ac:dyDescent="0.3">
      <c r="A165" s="2">
        <v>44256</v>
      </c>
      <c r="B165">
        <v>258.59664900000001</v>
      </c>
      <c r="C165" s="1">
        <f t="shared" si="5"/>
        <v>-7.8573920378668893E-2</v>
      </c>
      <c r="D165" s="251"/>
    </row>
    <row r="166" spans="1:4" x14ac:dyDescent="0.3">
      <c r="A166" s="2">
        <v>44287</v>
      </c>
      <c r="B166">
        <v>249.513733</v>
      </c>
      <c r="C166" s="1">
        <f t="shared" si="5"/>
        <v>-3.5123873550271766E-2</v>
      </c>
      <c r="D166" s="251"/>
    </row>
    <row r="167" spans="1:4" x14ac:dyDescent="0.3">
      <c r="A167" s="2">
        <v>44317</v>
      </c>
      <c r="B167">
        <v>289.82839999999999</v>
      </c>
      <c r="C167" s="1">
        <f t="shared" si="5"/>
        <v>0.1615729383520545</v>
      </c>
      <c r="D167" s="251"/>
    </row>
    <row r="168" spans="1:4" x14ac:dyDescent="0.3">
      <c r="A168" s="2">
        <v>44348</v>
      </c>
      <c r="B168">
        <v>308.160461</v>
      </c>
      <c r="C168" s="1">
        <f t="shared" si="5"/>
        <v>6.3251430846666554E-2</v>
      </c>
      <c r="D168" s="251"/>
    </row>
    <row r="169" spans="1:4" x14ac:dyDescent="0.3">
      <c r="A169" s="2">
        <v>44378</v>
      </c>
      <c r="B169">
        <v>300.50311299999998</v>
      </c>
      <c r="C169" s="1">
        <f t="shared" si="5"/>
        <v>-2.4848573938238017E-2</v>
      </c>
      <c r="D169" s="251"/>
    </row>
    <row r="170" spans="1:4" x14ac:dyDescent="0.3">
      <c r="A170" s="2">
        <v>44409</v>
      </c>
      <c r="B170">
        <v>294.95642099999998</v>
      </c>
      <c r="C170" s="3">
        <f t="shared" si="5"/>
        <v>-1.8458018436567768E-2</v>
      </c>
      <c r="D170" s="251"/>
    </row>
    <row r="171" spans="1:4" x14ac:dyDescent="0.3">
      <c r="A171" s="2">
        <v>44440</v>
      </c>
      <c r="B171">
        <v>266.83023100000003</v>
      </c>
      <c r="C171" s="4">
        <f t="shared" si="5"/>
        <v>-9.5357103617689856E-2</v>
      </c>
      <c r="D171" s="251" t="s">
        <v>56</v>
      </c>
    </row>
    <row r="172" spans="1:4" x14ac:dyDescent="0.3">
      <c r="A172" s="2">
        <v>44470</v>
      </c>
      <c r="B172">
        <v>278.11996499999998</v>
      </c>
      <c r="C172" s="1">
        <f t="shared" si="5"/>
        <v>4.2310550636220648E-2</v>
      </c>
      <c r="D172" s="251"/>
    </row>
    <row r="173" spans="1:4" x14ac:dyDescent="0.3">
      <c r="A173" s="2">
        <v>44501</v>
      </c>
      <c r="B173">
        <v>250.87737999999999</v>
      </c>
      <c r="C173" s="1">
        <f t="shared" si="5"/>
        <v>-9.7952640688704212E-2</v>
      </c>
      <c r="D173" s="251"/>
    </row>
    <row r="174" spans="1:4" x14ac:dyDescent="0.3">
      <c r="A174" s="2">
        <v>44531</v>
      </c>
      <c r="B174">
        <v>248.57034300000001</v>
      </c>
      <c r="C174" s="1">
        <f t="shared" si="5"/>
        <v>-9.1958748931449293E-3</v>
      </c>
      <c r="D174" s="251"/>
    </row>
    <row r="175" spans="1:4" x14ac:dyDescent="0.3">
      <c r="A175" s="2">
        <v>44562</v>
      </c>
      <c r="B175">
        <v>237.820572</v>
      </c>
      <c r="C175" s="1">
        <f t="shared" si="5"/>
        <v>-4.324639403985539E-2</v>
      </c>
      <c r="D175" s="251"/>
    </row>
    <row r="176" spans="1:4" x14ac:dyDescent="0.3">
      <c r="A176" s="2">
        <v>44593</v>
      </c>
      <c r="B176">
        <v>208.17276000000001</v>
      </c>
      <c r="C176" s="1">
        <f t="shared" si="5"/>
        <v>-0.12466462321014007</v>
      </c>
      <c r="D176" s="251"/>
    </row>
    <row r="177" spans="1:4" x14ac:dyDescent="0.3">
      <c r="A177" s="2">
        <v>44621</v>
      </c>
      <c r="B177">
        <v>208.025497</v>
      </c>
      <c r="C177" s="1">
        <f t="shared" si="5"/>
        <v>-7.0740763585019223E-4</v>
      </c>
      <c r="D177" s="251"/>
    </row>
    <row r="178" spans="1:4" x14ac:dyDescent="0.3">
      <c r="A178" s="2">
        <v>44652</v>
      </c>
      <c r="B178">
        <v>190.17791700000001</v>
      </c>
      <c r="C178" s="1">
        <f t="shared" si="5"/>
        <v>-8.5795156158189556E-2</v>
      </c>
      <c r="D178" s="251"/>
    </row>
    <row r="179" spans="1:4" x14ac:dyDescent="0.3">
      <c r="A179" s="2">
        <v>44682</v>
      </c>
      <c r="B179">
        <v>181.087234</v>
      </c>
      <c r="C179" s="1">
        <f t="shared" si="5"/>
        <v>-4.7800938949184163E-2</v>
      </c>
      <c r="D179" s="251"/>
    </row>
    <row r="180" spans="1:4" x14ac:dyDescent="0.3">
      <c r="A180" s="2">
        <v>44713</v>
      </c>
      <c r="B180">
        <v>168.759995</v>
      </c>
      <c r="C180" s="1">
        <f t="shared" si="5"/>
        <v>-6.8073484406968143E-2</v>
      </c>
      <c r="D180" s="251"/>
    </row>
    <row r="181" spans="1:4" x14ac:dyDescent="0.3">
      <c r="A181" s="2">
        <v>44743</v>
      </c>
      <c r="B181">
        <v>167.800003</v>
      </c>
      <c r="C181" s="1">
        <f t="shared" si="5"/>
        <v>-5.6885045534636313E-3</v>
      </c>
      <c r="D181" s="251"/>
    </row>
    <row r="182" spans="1:4" x14ac:dyDescent="0.3">
      <c r="A182" s="2">
        <v>44774</v>
      </c>
      <c r="B182">
        <v>148.279999</v>
      </c>
      <c r="C182" s="3">
        <f t="shared" si="5"/>
        <v>-0.11632898480937452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680C-A724-4CAC-AECF-5D529F6C1AC4}">
  <dimension ref="A1:F182"/>
  <sheetViews>
    <sheetView zoomScale="73" workbookViewId="0">
      <selection activeCell="C168" sqref="C168"/>
    </sheetView>
  </sheetViews>
  <sheetFormatPr defaultColWidth="11.19921875" defaultRowHeight="15.6" x14ac:dyDescent="0.3"/>
  <cols>
    <col min="1" max="2" width="10.19921875" bestFit="1" customWidth="1"/>
    <col min="3" max="3" width="16.19921875" bestFit="1" customWidth="1"/>
  </cols>
  <sheetData>
    <row r="1" spans="1:6" x14ac:dyDescent="0.3">
      <c r="A1" t="s">
        <v>39</v>
      </c>
      <c r="B1" t="s">
        <v>114</v>
      </c>
      <c r="C1" s="1" t="s">
        <v>133</v>
      </c>
      <c r="F1" s="33" t="s">
        <v>135</v>
      </c>
    </row>
    <row r="2" spans="1:6" x14ac:dyDescent="0.3">
      <c r="A2" s="2">
        <v>39295</v>
      </c>
      <c r="B2">
        <v>11.442627999999999</v>
      </c>
      <c r="C2" s="1"/>
    </row>
    <row r="3" spans="1:6" x14ac:dyDescent="0.3">
      <c r="A3" s="2">
        <v>39326</v>
      </c>
      <c r="B3">
        <v>10.943725000000001</v>
      </c>
      <c r="C3" s="1">
        <f t="shared" ref="C3:C34" si="0">(B3-B2)/B2</f>
        <v>-4.3600386204987053E-2</v>
      </c>
      <c r="D3" s="251" t="s">
        <v>42</v>
      </c>
    </row>
    <row r="4" spans="1:6" x14ac:dyDescent="0.3">
      <c r="A4" s="2">
        <v>39356</v>
      </c>
      <c r="B4">
        <v>11.217319</v>
      </c>
      <c r="C4" s="1">
        <f t="shared" si="0"/>
        <v>2.5000079954494398E-2</v>
      </c>
      <c r="D4" s="251"/>
    </row>
    <row r="5" spans="1:6" x14ac:dyDescent="0.3">
      <c r="A5" s="2">
        <v>39387</v>
      </c>
      <c r="B5">
        <v>12.451169999999999</v>
      </c>
      <c r="C5" s="1">
        <f t="shared" si="0"/>
        <v>0.10999517799217438</v>
      </c>
      <c r="D5" s="251"/>
    </row>
    <row r="6" spans="1:6" x14ac:dyDescent="0.3">
      <c r="A6" s="2">
        <v>39417</v>
      </c>
      <c r="B6">
        <v>12.612109</v>
      </c>
      <c r="C6" s="1">
        <f t="shared" si="0"/>
        <v>1.2925612613111927E-2</v>
      </c>
      <c r="D6" s="251"/>
    </row>
    <row r="7" spans="1:6" x14ac:dyDescent="0.3">
      <c r="A7" s="2">
        <v>39448</v>
      </c>
      <c r="B7">
        <v>11.619662</v>
      </c>
      <c r="C7" s="1">
        <f t="shared" si="0"/>
        <v>-7.8690011321659231E-2</v>
      </c>
      <c r="D7" s="251"/>
    </row>
    <row r="8" spans="1:6" x14ac:dyDescent="0.3">
      <c r="A8" s="2">
        <v>39479</v>
      </c>
      <c r="B8">
        <v>11.791327000000001</v>
      </c>
      <c r="C8" s="1">
        <f t="shared" si="0"/>
        <v>1.4773665533472561E-2</v>
      </c>
      <c r="D8" s="251"/>
    </row>
    <row r="9" spans="1:6" x14ac:dyDescent="0.3">
      <c r="A9" s="2">
        <v>39508</v>
      </c>
      <c r="B9">
        <v>10.380445999999999</v>
      </c>
      <c r="C9" s="1">
        <f t="shared" si="0"/>
        <v>-0.11965413222786557</v>
      </c>
      <c r="D9" s="251"/>
    </row>
    <row r="10" spans="1:6" x14ac:dyDescent="0.3">
      <c r="A10" s="2">
        <v>39539</v>
      </c>
      <c r="B10">
        <v>10.745236</v>
      </c>
      <c r="C10" s="1">
        <f t="shared" si="0"/>
        <v>3.5142035322952507E-2</v>
      </c>
      <c r="D10" s="251"/>
    </row>
    <row r="11" spans="1:6" x14ac:dyDescent="0.3">
      <c r="A11" s="2">
        <v>39569</v>
      </c>
      <c r="B11">
        <v>10.970548000000001</v>
      </c>
      <c r="C11" s="1">
        <f t="shared" si="0"/>
        <v>2.0968548294332541E-2</v>
      </c>
      <c r="D11" s="251"/>
    </row>
    <row r="12" spans="1:6" x14ac:dyDescent="0.3">
      <c r="A12" s="2">
        <v>39600</v>
      </c>
      <c r="B12">
        <v>9.3051220000000008</v>
      </c>
      <c r="C12" s="1">
        <f t="shared" si="0"/>
        <v>-0.15180882486453731</v>
      </c>
      <c r="D12" s="251"/>
    </row>
    <row r="13" spans="1:6" x14ac:dyDescent="0.3">
      <c r="A13" s="2">
        <v>39630</v>
      </c>
      <c r="B13">
        <v>8.4586930000000002</v>
      </c>
      <c r="C13" s="1">
        <f t="shared" si="0"/>
        <v>-9.0963772425552342E-2</v>
      </c>
      <c r="D13" s="251"/>
    </row>
    <row r="14" spans="1:6" x14ac:dyDescent="0.3">
      <c r="A14" s="2">
        <v>39661</v>
      </c>
      <c r="B14">
        <v>8.9687920000000005</v>
      </c>
      <c r="C14" s="3">
        <f t="shared" si="0"/>
        <v>6.0304706649124198E-2</v>
      </c>
      <c r="D14" s="251"/>
    </row>
    <row r="15" spans="1:6" x14ac:dyDescent="0.3">
      <c r="A15" s="2">
        <v>39692</v>
      </c>
      <c r="B15">
        <v>8.2849229999999991</v>
      </c>
      <c r="C15" s="4">
        <f t="shared" si="0"/>
        <v>-7.6249845018147522E-2</v>
      </c>
      <c r="D15" s="251" t="s">
        <v>43</v>
      </c>
    </row>
    <row r="16" spans="1:6" x14ac:dyDescent="0.3">
      <c r="A16" s="2">
        <v>39722</v>
      </c>
      <c r="B16">
        <v>4.8487530000000003</v>
      </c>
      <c r="C16" s="1">
        <f t="shared" si="0"/>
        <v>-0.41474978101788024</v>
      </c>
      <c r="D16" s="251"/>
    </row>
    <row r="17" spans="1:4" x14ac:dyDescent="0.3">
      <c r="A17" s="2">
        <v>39753</v>
      </c>
      <c r="B17">
        <v>6.3286040000000003</v>
      </c>
      <c r="C17" s="1">
        <f t="shared" si="0"/>
        <v>0.30520238915036502</v>
      </c>
      <c r="D17" s="251"/>
    </row>
    <row r="18" spans="1:4" x14ac:dyDescent="0.3">
      <c r="A18" s="2">
        <v>39783</v>
      </c>
      <c r="B18">
        <v>6.6761439999999999</v>
      </c>
      <c r="C18" s="1">
        <f t="shared" si="0"/>
        <v>5.4915744451698903E-2</v>
      </c>
      <c r="D18" s="251"/>
    </row>
    <row r="19" spans="1:4" x14ac:dyDescent="0.3">
      <c r="A19" s="2">
        <v>39814</v>
      </c>
      <c r="B19">
        <v>5.4821749999999998</v>
      </c>
      <c r="C19" s="1">
        <f t="shared" si="0"/>
        <v>-0.178841109478765</v>
      </c>
      <c r="D19" s="251"/>
    </row>
    <row r="20" spans="1:4" x14ac:dyDescent="0.3">
      <c r="A20" s="2">
        <v>39845</v>
      </c>
      <c r="B20">
        <v>4.2825990000000003</v>
      </c>
      <c r="C20" s="1">
        <f t="shared" si="0"/>
        <v>-0.21881388317592917</v>
      </c>
      <c r="D20" s="251"/>
    </row>
    <row r="21" spans="1:4" x14ac:dyDescent="0.3">
      <c r="A21" s="2">
        <v>39873</v>
      </c>
      <c r="B21">
        <v>4.5460560000000001</v>
      </c>
      <c r="C21" s="1">
        <f t="shared" si="0"/>
        <v>6.1518017446882095E-2</v>
      </c>
      <c r="D21" s="251"/>
    </row>
    <row r="22" spans="1:4" x14ac:dyDescent="0.3">
      <c r="A22" s="2">
        <v>39904</v>
      </c>
      <c r="B22">
        <v>4.9048080000000001</v>
      </c>
      <c r="C22" s="1">
        <f t="shared" si="0"/>
        <v>7.8914997967468939E-2</v>
      </c>
      <c r="D22" s="251"/>
    </row>
    <row r="23" spans="1:4" x14ac:dyDescent="0.3">
      <c r="A23" s="2">
        <v>39934</v>
      </c>
      <c r="B23">
        <v>5.8392710000000001</v>
      </c>
      <c r="C23" s="1">
        <f t="shared" si="0"/>
        <v>0.19051979200816832</v>
      </c>
      <c r="D23" s="251"/>
    </row>
    <row r="24" spans="1:4" x14ac:dyDescent="0.3">
      <c r="A24" s="2">
        <v>39965</v>
      </c>
      <c r="B24">
        <v>5.5607819999999997</v>
      </c>
      <c r="C24" s="1">
        <f t="shared" si="0"/>
        <v>-4.7692425989477184E-2</v>
      </c>
      <c r="D24" s="251"/>
    </row>
    <row r="25" spans="1:4" x14ac:dyDescent="0.3">
      <c r="A25" s="2">
        <v>39995</v>
      </c>
      <c r="B25">
        <v>6.6507810000000003</v>
      </c>
      <c r="C25" s="1">
        <f t="shared" si="0"/>
        <v>0.19601541653673901</v>
      </c>
      <c r="D25" s="251"/>
    </row>
    <row r="26" spans="1:4" x14ac:dyDescent="0.3">
      <c r="A26" s="2">
        <v>40026</v>
      </c>
      <c r="B26">
        <v>7.207757</v>
      </c>
      <c r="C26" s="3">
        <f t="shared" si="0"/>
        <v>8.3745954046599888E-2</v>
      </c>
      <c r="D26" s="251"/>
    </row>
    <row r="27" spans="1:4" x14ac:dyDescent="0.3">
      <c r="A27" s="2">
        <v>40057</v>
      </c>
      <c r="B27">
        <v>7.6659170000000003</v>
      </c>
      <c r="C27" s="4">
        <f t="shared" si="0"/>
        <v>6.3564851034794922E-2</v>
      </c>
      <c r="D27" s="251" t="s">
        <v>44</v>
      </c>
    </row>
    <row r="28" spans="1:4" x14ac:dyDescent="0.3">
      <c r="A28" s="2">
        <v>40087</v>
      </c>
      <c r="B28">
        <v>6.8843500000000004</v>
      </c>
      <c r="C28" s="1">
        <f t="shared" si="0"/>
        <v>-0.10195349101744773</v>
      </c>
      <c r="D28" s="251"/>
    </row>
    <row r="29" spans="1:4" x14ac:dyDescent="0.3">
      <c r="A29" s="2">
        <v>40118</v>
      </c>
      <c r="B29">
        <v>7.4682769999999996</v>
      </c>
      <c r="C29" s="1">
        <f t="shared" si="0"/>
        <v>8.4819481868295354E-2</v>
      </c>
      <c r="D29" s="251"/>
    </row>
    <row r="30" spans="1:4" x14ac:dyDescent="0.3">
      <c r="A30" s="2">
        <v>40148</v>
      </c>
      <c r="B30">
        <v>8.0761610000000008</v>
      </c>
      <c r="C30" s="1">
        <f t="shared" si="0"/>
        <v>8.1395481179929619E-2</v>
      </c>
      <c r="D30" s="251"/>
    </row>
    <row r="31" spans="1:4" x14ac:dyDescent="0.3">
      <c r="A31" s="2">
        <v>40179</v>
      </c>
      <c r="B31">
        <v>7.5700900000000004</v>
      </c>
      <c r="C31" s="1">
        <f t="shared" si="0"/>
        <v>-6.2662321863073356E-2</v>
      </c>
      <c r="D31" s="251"/>
    </row>
    <row r="32" spans="1:4" x14ac:dyDescent="0.3">
      <c r="A32" s="2">
        <v>40210</v>
      </c>
      <c r="B32">
        <v>7.1538560000000002</v>
      </c>
      <c r="C32" s="1">
        <f t="shared" si="0"/>
        <v>-5.4984022647022714E-2</v>
      </c>
      <c r="D32" s="251"/>
    </row>
    <row r="33" spans="1:4" x14ac:dyDescent="0.3">
      <c r="A33" s="2">
        <v>40238</v>
      </c>
      <c r="B33">
        <v>7.6928640000000001</v>
      </c>
      <c r="C33" s="1">
        <f t="shared" si="0"/>
        <v>7.5345100600291634E-2</v>
      </c>
      <c r="D33" s="251"/>
    </row>
    <row r="34" spans="1:4" x14ac:dyDescent="0.3">
      <c r="A34" s="2">
        <v>40269</v>
      </c>
      <c r="B34">
        <v>7.3275350000000001</v>
      </c>
      <c r="C34" s="1">
        <f t="shared" si="0"/>
        <v>-4.7489335571251491E-2</v>
      </c>
      <c r="D34" s="251"/>
    </row>
    <row r="35" spans="1:4" x14ac:dyDescent="0.3">
      <c r="A35" s="2">
        <v>40299</v>
      </c>
      <c r="B35">
        <v>7.5127100000000002</v>
      </c>
      <c r="C35" s="1">
        <f t="shared" ref="C35:C66" si="1">(B35-B34)/B34</f>
        <v>2.5271117776987772E-2</v>
      </c>
      <c r="D35" s="251"/>
    </row>
    <row r="36" spans="1:4" x14ac:dyDescent="0.3">
      <c r="A36" s="2">
        <v>40330</v>
      </c>
      <c r="B36">
        <v>7.4445240000000004</v>
      </c>
      <c r="C36" s="1">
        <f t="shared" si="1"/>
        <v>-9.0760857267217637E-3</v>
      </c>
      <c r="D36" s="251"/>
    </row>
    <row r="37" spans="1:4" x14ac:dyDescent="0.3">
      <c r="A37" s="2">
        <v>40360</v>
      </c>
      <c r="B37">
        <v>8.2596419999999995</v>
      </c>
      <c r="C37" s="1">
        <f t="shared" si="1"/>
        <v>0.10949229258982832</v>
      </c>
      <c r="D37" s="251"/>
    </row>
    <row r="38" spans="1:4" x14ac:dyDescent="0.3">
      <c r="A38" s="2">
        <v>40391</v>
      </c>
      <c r="B38">
        <v>7.9992989999999997</v>
      </c>
      <c r="C38" s="3">
        <f t="shared" si="1"/>
        <v>-3.1519889118680908E-2</v>
      </c>
      <c r="D38" s="251"/>
    </row>
    <row r="39" spans="1:4" x14ac:dyDescent="0.3">
      <c r="A39" s="2">
        <v>40422</v>
      </c>
      <c r="B39">
        <v>8.2472429999999992</v>
      </c>
      <c r="C39" s="4">
        <f t="shared" si="1"/>
        <v>3.0995715999614405E-2</v>
      </c>
      <c r="D39" s="251" t="s">
        <v>45</v>
      </c>
    </row>
    <row r="40" spans="1:4" x14ac:dyDescent="0.3">
      <c r="A40" s="2">
        <v>40452</v>
      </c>
      <c r="B40">
        <v>8.3061290000000003</v>
      </c>
      <c r="C40" s="1">
        <f t="shared" si="1"/>
        <v>7.1400830556346056E-3</v>
      </c>
      <c r="D40" s="251"/>
    </row>
    <row r="41" spans="1:4" x14ac:dyDescent="0.3">
      <c r="A41" s="2">
        <v>40483</v>
      </c>
      <c r="B41">
        <v>7.652177</v>
      </c>
      <c r="C41" s="1">
        <f t="shared" si="1"/>
        <v>-7.8731259772151424E-2</v>
      </c>
      <c r="D41" s="251"/>
    </row>
    <row r="42" spans="1:4" x14ac:dyDescent="0.3">
      <c r="A42" s="2">
        <v>40513</v>
      </c>
      <c r="B42">
        <v>7.8722269999999996</v>
      </c>
      <c r="C42" s="1">
        <f t="shared" si="1"/>
        <v>2.8756522490266449E-2</v>
      </c>
      <c r="D42" s="251"/>
    </row>
    <row r="43" spans="1:4" x14ac:dyDescent="0.3">
      <c r="A43" s="2">
        <v>40544</v>
      </c>
      <c r="B43">
        <v>8.2999329999999993</v>
      </c>
      <c r="C43" s="1">
        <f t="shared" si="1"/>
        <v>5.4331004428607013E-2</v>
      </c>
      <c r="D43" s="251"/>
    </row>
    <row r="44" spans="1:4" x14ac:dyDescent="0.3">
      <c r="A44" s="2">
        <v>40575</v>
      </c>
      <c r="B44">
        <v>8.2379470000000001</v>
      </c>
      <c r="C44" s="1">
        <f t="shared" si="1"/>
        <v>-7.4682530569824138E-3</v>
      </c>
      <c r="D44" s="251"/>
    </row>
    <row r="45" spans="1:4" x14ac:dyDescent="0.3">
      <c r="A45" s="2">
        <v>40603</v>
      </c>
      <c r="B45">
        <v>7.8846249999999998</v>
      </c>
      <c r="C45" s="1">
        <f t="shared" si="1"/>
        <v>-4.2889569452194867E-2</v>
      </c>
      <c r="D45" s="251"/>
    </row>
    <row r="46" spans="1:4" x14ac:dyDescent="0.3">
      <c r="A46" s="2">
        <v>40634</v>
      </c>
      <c r="B46">
        <v>8.2813359999999996</v>
      </c>
      <c r="C46" s="1">
        <f t="shared" si="1"/>
        <v>5.0314504494506689E-2</v>
      </c>
      <c r="D46" s="251"/>
    </row>
    <row r="47" spans="1:4" x14ac:dyDescent="0.3">
      <c r="A47" s="2">
        <v>40664</v>
      </c>
      <c r="B47">
        <v>8.1108750000000001</v>
      </c>
      <c r="C47" s="1">
        <f t="shared" si="1"/>
        <v>-2.0583756050955974E-2</v>
      </c>
      <c r="D47" s="251"/>
    </row>
    <row r="48" spans="1:4" x14ac:dyDescent="0.3">
      <c r="A48" s="2">
        <v>40695</v>
      </c>
      <c r="B48">
        <v>8.6279590000000006</v>
      </c>
      <c r="C48" s="1">
        <f t="shared" si="1"/>
        <v>6.3751937984496188E-2</v>
      </c>
      <c r="D48" s="251"/>
    </row>
    <row r="49" spans="1:4" x14ac:dyDescent="0.3">
      <c r="A49" s="2">
        <v>40725</v>
      </c>
      <c r="B49">
        <v>8.0223720000000007</v>
      </c>
      <c r="C49" s="1">
        <f t="shared" si="1"/>
        <v>-7.0188905626463904E-2</v>
      </c>
      <c r="D49" s="251"/>
    </row>
    <row r="50" spans="1:4" x14ac:dyDescent="0.3">
      <c r="A50" s="2">
        <v>40756</v>
      </c>
      <c r="B50">
        <v>6.93818</v>
      </c>
      <c r="C50" s="3">
        <f t="shared" si="1"/>
        <v>-0.13514606403193477</v>
      </c>
      <c r="D50" s="251"/>
    </row>
    <row r="51" spans="1:4" x14ac:dyDescent="0.3">
      <c r="A51" s="2">
        <v>40787</v>
      </c>
      <c r="B51">
        <v>6.2674779999999997</v>
      </c>
      <c r="C51" s="4">
        <f t="shared" si="1"/>
        <v>-9.6668290531522733E-2</v>
      </c>
      <c r="D51" s="251" t="s">
        <v>46</v>
      </c>
    </row>
    <row r="52" spans="1:4" x14ac:dyDescent="0.3">
      <c r="A52" s="2">
        <v>40817</v>
      </c>
      <c r="B52">
        <v>7.1693429999999996</v>
      </c>
      <c r="C52" s="1">
        <f t="shared" si="1"/>
        <v>0.14389599772029515</v>
      </c>
      <c r="D52" s="251"/>
    </row>
    <row r="53" spans="1:4" x14ac:dyDescent="0.3">
      <c r="A53" s="2">
        <v>40848</v>
      </c>
      <c r="B53">
        <v>7.3028339999999998</v>
      </c>
      <c r="C53" s="1">
        <f t="shared" si="1"/>
        <v>1.8619697788207407E-2</v>
      </c>
      <c r="D53" s="251"/>
    </row>
    <row r="54" spans="1:4" x14ac:dyDescent="0.3">
      <c r="A54" s="2">
        <v>40878</v>
      </c>
      <c r="B54">
        <v>7.7358589999999996</v>
      </c>
      <c r="C54" s="1">
        <f t="shared" si="1"/>
        <v>5.9295473510694585E-2</v>
      </c>
      <c r="D54" s="251"/>
    </row>
    <row r="55" spans="1:4" x14ac:dyDescent="0.3">
      <c r="A55" s="2">
        <v>40909</v>
      </c>
      <c r="B55">
        <v>8.2698149999999995</v>
      </c>
      <c r="C55" s="1">
        <f t="shared" si="1"/>
        <v>6.9023491767365441E-2</v>
      </c>
      <c r="D55" s="251"/>
    </row>
    <row r="56" spans="1:4" x14ac:dyDescent="0.3">
      <c r="A56" s="2">
        <v>40940</v>
      </c>
      <c r="B56">
        <v>8.5856329999999996</v>
      </c>
      <c r="C56" s="1">
        <f t="shared" si="1"/>
        <v>3.8189246071405489E-2</v>
      </c>
      <c r="D56" s="251"/>
    </row>
    <row r="57" spans="1:4" x14ac:dyDescent="0.3">
      <c r="A57" s="2">
        <v>40969</v>
      </c>
      <c r="B57">
        <v>9.3995899999999999</v>
      </c>
      <c r="C57" s="1">
        <f t="shared" si="1"/>
        <v>9.4804541493912015E-2</v>
      </c>
      <c r="D57" s="251"/>
    </row>
    <row r="58" spans="1:4" x14ac:dyDescent="0.3">
      <c r="A58" s="2">
        <v>41000</v>
      </c>
      <c r="B58">
        <v>9.1814490000000006</v>
      </c>
      <c r="C58" s="1">
        <f t="shared" si="1"/>
        <v>-2.3207501603793278E-2</v>
      </c>
      <c r="D58" s="251"/>
    </row>
    <row r="59" spans="1:4" x14ac:dyDescent="0.3">
      <c r="A59" s="2">
        <v>41030</v>
      </c>
      <c r="B59">
        <v>8.6735399999999991</v>
      </c>
      <c r="C59" s="1">
        <f t="shared" si="1"/>
        <v>-5.5319046046000089E-2</v>
      </c>
      <c r="D59" s="251"/>
    </row>
    <row r="60" spans="1:4" x14ac:dyDescent="0.3">
      <c r="A60" s="2">
        <v>41061</v>
      </c>
      <c r="B60">
        <v>9.5385360000000006</v>
      </c>
      <c r="C60" s="1">
        <f t="shared" si="1"/>
        <v>9.9728138683859366E-2</v>
      </c>
      <c r="D60" s="251"/>
    </row>
    <row r="61" spans="1:4" x14ac:dyDescent="0.3">
      <c r="A61" s="2">
        <v>41091</v>
      </c>
      <c r="B61">
        <v>10.017517</v>
      </c>
      <c r="C61" s="1">
        <f t="shared" si="1"/>
        <v>5.021535799623749E-2</v>
      </c>
      <c r="D61" s="251"/>
    </row>
    <row r="62" spans="1:4" x14ac:dyDescent="0.3">
      <c r="A62" s="2">
        <v>41122</v>
      </c>
      <c r="B62">
        <v>10.568344</v>
      </c>
      <c r="C62" s="3">
        <f t="shared" si="1"/>
        <v>5.4986380357527717E-2</v>
      </c>
      <c r="D62" s="251"/>
    </row>
    <row r="63" spans="1:4" x14ac:dyDescent="0.3">
      <c r="A63" s="2">
        <v>41153</v>
      </c>
      <c r="B63">
        <v>10.400702000000001</v>
      </c>
      <c r="C63" s="4">
        <f t="shared" si="1"/>
        <v>-1.5862655492667438E-2</v>
      </c>
      <c r="D63" s="251" t="s">
        <v>47</v>
      </c>
    </row>
    <row r="64" spans="1:4" x14ac:dyDescent="0.3">
      <c r="A64" s="2">
        <v>41183</v>
      </c>
      <c r="B64">
        <v>10.465707</v>
      </c>
      <c r="C64" s="1">
        <f t="shared" si="1"/>
        <v>6.2500588902556107E-3</v>
      </c>
      <c r="D64" s="251"/>
    </row>
    <row r="65" spans="1:4" x14ac:dyDescent="0.3">
      <c r="A65" s="2">
        <v>41214</v>
      </c>
      <c r="B65">
        <v>10.920737000000001</v>
      </c>
      <c r="C65" s="1">
        <f t="shared" si="1"/>
        <v>4.3478190245532455E-2</v>
      </c>
      <c r="D65" s="251"/>
    </row>
    <row r="66" spans="1:4" x14ac:dyDescent="0.3">
      <c r="A66" s="2">
        <v>41244</v>
      </c>
      <c r="B66">
        <v>11.358662000000001</v>
      </c>
      <c r="C66" s="1">
        <f t="shared" si="1"/>
        <v>4.0100315573939734E-2</v>
      </c>
      <c r="D66" s="251"/>
    </row>
    <row r="67" spans="1:4" x14ac:dyDescent="0.3">
      <c r="A67" s="2">
        <v>41275</v>
      </c>
      <c r="B67">
        <v>11.834218999999999</v>
      </c>
      <c r="C67" s="1">
        <f t="shared" ref="C67:C98" si="2">(B67-B66)/B66</f>
        <v>4.1867343178272093E-2</v>
      </c>
      <c r="D67" s="251"/>
    </row>
    <row r="68" spans="1:4" x14ac:dyDescent="0.3">
      <c r="A68" s="2">
        <v>41306</v>
      </c>
      <c r="B68">
        <v>11.758951</v>
      </c>
      <c r="C68" s="1">
        <f t="shared" si="2"/>
        <v>-6.3602000267190808E-3</v>
      </c>
      <c r="D68" s="251"/>
    </row>
    <row r="69" spans="1:4" x14ac:dyDescent="0.3">
      <c r="A69" s="2">
        <v>41334</v>
      </c>
      <c r="B69">
        <v>12.299515</v>
      </c>
      <c r="C69" s="1">
        <f t="shared" si="2"/>
        <v>4.5970427123984088E-2</v>
      </c>
      <c r="D69" s="251"/>
    </row>
    <row r="70" spans="1:4" x14ac:dyDescent="0.3">
      <c r="A70" s="2">
        <v>41365</v>
      </c>
      <c r="B70">
        <v>12.330306999999999</v>
      </c>
      <c r="C70" s="1">
        <f t="shared" si="2"/>
        <v>2.5035133499166375E-3</v>
      </c>
      <c r="D70" s="251"/>
    </row>
    <row r="71" spans="1:4" x14ac:dyDescent="0.3">
      <c r="A71" s="2">
        <v>41395</v>
      </c>
      <c r="B71">
        <v>13.38406</v>
      </c>
      <c r="C71" s="1">
        <f t="shared" si="2"/>
        <v>8.5460402567430024E-2</v>
      </c>
      <c r="D71" s="251"/>
    </row>
    <row r="72" spans="1:4" x14ac:dyDescent="0.3">
      <c r="A72" s="2">
        <v>41426</v>
      </c>
      <c r="B72">
        <v>13.537575</v>
      </c>
      <c r="C72" s="1">
        <f t="shared" si="2"/>
        <v>1.1469987432811905E-2</v>
      </c>
      <c r="D72" s="251"/>
    </row>
    <row r="73" spans="1:4" x14ac:dyDescent="0.3">
      <c r="A73" s="2">
        <v>41456</v>
      </c>
      <c r="B73">
        <v>14.937768</v>
      </c>
      <c r="C73" s="1">
        <f t="shared" si="2"/>
        <v>0.10343011950072296</v>
      </c>
      <c r="D73" s="251"/>
    </row>
    <row r="74" spans="1:4" x14ac:dyDescent="0.3">
      <c r="A74" s="2">
        <v>41487</v>
      </c>
      <c r="B74">
        <v>15.497849</v>
      </c>
      <c r="C74" s="3">
        <f t="shared" si="2"/>
        <v>3.7494289642200918E-2</v>
      </c>
      <c r="D74" s="251"/>
    </row>
    <row r="75" spans="1:4" x14ac:dyDescent="0.3">
      <c r="A75" s="2">
        <v>41518</v>
      </c>
      <c r="B75">
        <v>17.390765999999999</v>
      </c>
      <c r="C75" s="4">
        <f t="shared" si="2"/>
        <v>0.1221406273864198</v>
      </c>
      <c r="D75" s="251" t="s">
        <v>48</v>
      </c>
    </row>
    <row r="76" spans="1:4" x14ac:dyDescent="0.3">
      <c r="A76" s="2">
        <v>41548</v>
      </c>
      <c r="B76">
        <v>17.670805000000001</v>
      </c>
      <c r="C76" s="1">
        <f t="shared" si="2"/>
        <v>1.6102740960346553E-2</v>
      </c>
      <c r="D76" s="251"/>
    </row>
    <row r="77" spans="1:4" x14ac:dyDescent="0.3">
      <c r="A77" s="2">
        <v>41579</v>
      </c>
      <c r="B77">
        <v>18.454205000000002</v>
      </c>
      <c r="C77" s="1">
        <f t="shared" si="2"/>
        <v>4.4333011427606171E-2</v>
      </c>
      <c r="D77" s="251"/>
    </row>
    <row r="78" spans="1:4" x14ac:dyDescent="0.3">
      <c r="A78" s="2">
        <v>41609</v>
      </c>
      <c r="B78">
        <v>18.787416</v>
      </c>
      <c r="C78" s="1">
        <f t="shared" si="2"/>
        <v>1.8056101576849209E-2</v>
      </c>
      <c r="D78" s="251"/>
    </row>
    <row r="79" spans="1:4" x14ac:dyDescent="0.3">
      <c r="A79" s="2">
        <v>41640</v>
      </c>
      <c r="B79">
        <v>18.198979999999999</v>
      </c>
      <c r="C79" s="1">
        <f t="shared" si="2"/>
        <v>-3.1320752146011002E-2</v>
      </c>
      <c r="D79" s="251"/>
    </row>
    <row r="80" spans="1:4" x14ac:dyDescent="0.3">
      <c r="A80" s="2">
        <v>41671</v>
      </c>
      <c r="B80">
        <v>19.290776999999999</v>
      </c>
      <c r="C80" s="1">
        <f t="shared" si="2"/>
        <v>5.9992208354534143E-2</v>
      </c>
      <c r="D80" s="251"/>
    </row>
    <row r="81" spans="1:4" x14ac:dyDescent="0.3">
      <c r="A81" s="2">
        <v>41699</v>
      </c>
      <c r="B81">
        <v>19.120626000000001</v>
      </c>
      <c r="C81" s="1">
        <f t="shared" si="2"/>
        <v>-8.8203290100754925E-3</v>
      </c>
      <c r="D81" s="251"/>
    </row>
    <row r="82" spans="1:4" x14ac:dyDescent="0.3">
      <c r="A82" s="2">
        <v>41730</v>
      </c>
      <c r="B82">
        <v>19.237606</v>
      </c>
      <c r="C82" s="1">
        <f t="shared" si="2"/>
        <v>6.118000529898868E-3</v>
      </c>
      <c r="D82" s="251"/>
    </row>
    <row r="83" spans="1:4" x14ac:dyDescent="0.3">
      <c r="A83" s="2">
        <v>41760</v>
      </c>
      <c r="B83">
        <v>19.290776999999999</v>
      </c>
      <c r="C83" s="1">
        <f t="shared" si="2"/>
        <v>2.7639093970423852E-3</v>
      </c>
      <c r="D83" s="251"/>
    </row>
    <row r="84" spans="1:4" x14ac:dyDescent="0.3">
      <c r="A84" s="2">
        <v>41791</v>
      </c>
      <c r="B84">
        <v>19.275825999999999</v>
      </c>
      <c r="C84" s="1">
        <f t="shared" si="2"/>
        <v>-7.7503358211024559E-4</v>
      </c>
      <c r="D84" s="251"/>
    </row>
    <row r="85" spans="1:4" x14ac:dyDescent="0.3">
      <c r="A85" s="2">
        <v>41821</v>
      </c>
      <c r="B85">
        <v>17.527788000000001</v>
      </c>
      <c r="C85" s="1">
        <f t="shared" si="2"/>
        <v>-9.068550421652477E-2</v>
      </c>
      <c r="D85" s="251"/>
    </row>
    <row r="86" spans="1:4" x14ac:dyDescent="0.3">
      <c r="A86" s="2">
        <v>41852</v>
      </c>
      <c r="B86">
        <v>18.162776999999998</v>
      </c>
      <c r="C86" s="3">
        <f t="shared" si="2"/>
        <v>3.6227560488522416E-2</v>
      </c>
      <c r="D86" s="251"/>
    </row>
    <row r="87" spans="1:4" x14ac:dyDescent="0.3">
      <c r="A87" s="2">
        <v>41883</v>
      </c>
      <c r="B87">
        <v>18.531361</v>
      </c>
      <c r="C87" s="4">
        <f t="shared" si="2"/>
        <v>2.0293372538791953E-2</v>
      </c>
      <c r="D87" s="251" t="s">
        <v>49</v>
      </c>
    </row>
    <row r="88" spans="1:4" x14ac:dyDescent="0.3">
      <c r="A88" s="2">
        <v>41913</v>
      </c>
      <c r="B88">
        <v>18.286854000000002</v>
      </c>
      <c r="C88" s="1">
        <f t="shared" si="2"/>
        <v>-1.3194227882129041E-2</v>
      </c>
      <c r="D88" s="251"/>
    </row>
    <row r="89" spans="1:4" x14ac:dyDescent="0.3">
      <c r="A89" s="2">
        <v>41944</v>
      </c>
      <c r="B89">
        <v>19.498436000000002</v>
      </c>
      <c r="C89" s="1">
        <f t="shared" si="2"/>
        <v>6.6254261121131044E-2</v>
      </c>
      <c r="D89" s="251"/>
    </row>
    <row r="90" spans="1:4" x14ac:dyDescent="0.3">
      <c r="A90" s="2">
        <v>41974</v>
      </c>
      <c r="B90">
        <v>19.739294000000001</v>
      </c>
      <c r="C90" s="1">
        <f t="shared" si="2"/>
        <v>1.2352683056220474E-2</v>
      </c>
      <c r="D90" s="251"/>
    </row>
    <row r="91" spans="1:4" x14ac:dyDescent="0.3">
      <c r="A91" s="2">
        <v>42005</v>
      </c>
      <c r="B91">
        <v>20.998314000000001</v>
      </c>
      <c r="C91" s="1">
        <f t="shared" si="2"/>
        <v>6.3782423018776638E-2</v>
      </c>
      <c r="D91" s="251"/>
    </row>
    <row r="92" spans="1:4" x14ac:dyDescent="0.3">
      <c r="A92" s="2">
        <v>42036</v>
      </c>
      <c r="B92">
        <v>22.209900000000001</v>
      </c>
      <c r="C92" s="1">
        <f t="shared" si="2"/>
        <v>5.7699203850366296E-2</v>
      </c>
      <c r="D92" s="251"/>
    </row>
    <row r="93" spans="1:4" x14ac:dyDescent="0.3">
      <c r="A93" s="2">
        <v>42064</v>
      </c>
      <c r="B93">
        <v>21.235523000000001</v>
      </c>
      <c r="C93" s="1">
        <f t="shared" si="2"/>
        <v>-4.3871291631209529E-2</v>
      </c>
      <c r="D93" s="251"/>
    </row>
    <row r="94" spans="1:4" x14ac:dyDescent="0.3">
      <c r="A94" s="2">
        <v>42095</v>
      </c>
      <c r="B94">
        <v>21.571262000000001</v>
      </c>
      <c r="C94" s="1">
        <f t="shared" si="2"/>
        <v>1.581025341358441E-2</v>
      </c>
      <c r="D94" s="251"/>
    </row>
    <row r="95" spans="1:4" x14ac:dyDescent="0.3">
      <c r="A95" s="2">
        <v>42125</v>
      </c>
      <c r="B95">
        <v>20.03124</v>
      </c>
      <c r="C95" s="1">
        <f t="shared" si="2"/>
        <v>-7.1392299625307062E-2</v>
      </c>
      <c r="D95" s="251"/>
    </row>
    <row r="96" spans="1:4" x14ac:dyDescent="0.3">
      <c r="A96" s="2">
        <v>42156</v>
      </c>
      <c r="B96">
        <v>19.698339000000001</v>
      </c>
      <c r="C96" s="1">
        <f t="shared" si="2"/>
        <v>-1.6619090979889395E-2</v>
      </c>
      <c r="D96" s="251"/>
    </row>
    <row r="97" spans="1:4" x14ac:dyDescent="0.3">
      <c r="A97" s="2">
        <v>42186</v>
      </c>
      <c r="B97">
        <v>20.686827000000001</v>
      </c>
      <c r="C97" s="1">
        <f t="shared" si="2"/>
        <v>5.0181286858754955E-2</v>
      </c>
      <c r="D97" s="251"/>
    </row>
    <row r="98" spans="1:4" x14ac:dyDescent="0.3">
      <c r="A98" s="2">
        <v>42217</v>
      </c>
      <c r="B98">
        <v>18.458034999999999</v>
      </c>
      <c r="C98" s="3">
        <f t="shared" si="2"/>
        <v>-0.10773967414142352</v>
      </c>
      <c r="D98" s="251"/>
    </row>
    <row r="99" spans="1:4" x14ac:dyDescent="0.3">
      <c r="A99" s="2">
        <v>42248</v>
      </c>
      <c r="B99">
        <v>18.623405000000002</v>
      </c>
      <c r="C99" s="4">
        <f t="shared" ref="C99:C130" si="3">(B99-B98)/B98</f>
        <v>8.9592418694624271E-3</v>
      </c>
      <c r="D99" s="251" t="s">
        <v>50</v>
      </c>
    </row>
    <row r="100" spans="1:4" x14ac:dyDescent="0.3">
      <c r="A100" s="2">
        <v>42278</v>
      </c>
      <c r="B100">
        <v>20.348564</v>
      </c>
      <c r="C100" s="1">
        <f t="shared" si="3"/>
        <v>9.2633919522235472E-2</v>
      </c>
      <c r="D100" s="251"/>
    </row>
    <row r="101" spans="1:4" x14ac:dyDescent="0.3">
      <c r="A101" s="2">
        <v>42309</v>
      </c>
      <c r="B101">
        <v>20.795826000000002</v>
      </c>
      <c r="C101" s="1">
        <f t="shared" si="3"/>
        <v>2.1980027681560332E-2</v>
      </c>
      <c r="D101" s="251"/>
    </row>
    <row r="102" spans="1:4" x14ac:dyDescent="0.3">
      <c r="A102" s="2">
        <v>42339</v>
      </c>
      <c r="B102">
        <v>19.510414000000001</v>
      </c>
      <c r="C102" s="1">
        <f t="shared" si="3"/>
        <v>-6.1811057661282642E-2</v>
      </c>
      <c r="D102" s="251"/>
    </row>
    <row r="103" spans="1:4" x14ac:dyDescent="0.3">
      <c r="A103" s="2">
        <v>42370</v>
      </c>
      <c r="B103">
        <v>16.785498</v>
      </c>
      <c r="C103" s="1">
        <f t="shared" si="3"/>
        <v>-0.13966469394242481</v>
      </c>
      <c r="D103" s="251"/>
    </row>
    <row r="104" spans="1:4" x14ac:dyDescent="0.3">
      <c r="A104" s="2">
        <v>42401</v>
      </c>
      <c r="B104">
        <v>16.488571</v>
      </c>
      <c r="C104" s="1">
        <f t="shared" si="3"/>
        <v>-1.7689496016144422E-2</v>
      </c>
      <c r="D104" s="251"/>
    </row>
    <row r="105" spans="1:4" x14ac:dyDescent="0.3">
      <c r="A105" s="2">
        <v>42430</v>
      </c>
      <c r="B105">
        <v>18.356552000000001</v>
      </c>
      <c r="C105" s="1">
        <f t="shared" si="3"/>
        <v>0.11328944151679368</v>
      </c>
      <c r="D105" s="251"/>
    </row>
    <row r="106" spans="1:4" x14ac:dyDescent="0.3">
      <c r="A106" s="2">
        <v>42461</v>
      </c>
      <c r="B106">
        <v>19.273626</v>
      </c>
      <c r="C106" s="1">
        <f t="shared" si="3"/>
        <v>4.9958946538543811E-2</v>
      </c>
      <c r="D106" s="251"/>
    </row>
    <row r="107" spans="1:4" x14ac:dyDescent="0.3">
      <c r="A107" s="2">
        <v>42491</v>
      </c>
      <c r="B107">
        <v>19.705857999999999</v>
      </c>
      <c r="C107" s="1">
        <f t="shared" si="3"/>
        <v>2.2426086300522747E-2</v>
      </c>
      <c r="D107" s="251"/>
    </row>
    <row r="108" spans="1:4" x14ac:dyDescent="0.3">
      <c r="A108" s="2">
        <v>42522</v>
      </c>
      <c r="B108">
        <v>19.538857</v>
      </c>
      <c r="C108" s="1">
        <f t="shared" si="3"/>
        <v>-8.4746880851368708E-3</v>
      </c>
      <c r="D108" s="251"/>
    </row>
    <row r="109" spans="1:4" x14ac:dyDescent="0.3">
      <c r="A109" s="2">
        <v>42552</v>
      </c>
      <c r="B109">
        <v>20.714680000000001</v>
      </c>
      <c r="C109" s="1">
        <f t="shared" si="3"/>
        <v>6.0178699296483985E-2</v>
      </c>
      <c r="D109" s="251"/>
    </row>
    <row r="110" spans="1:4" x14ac:dyDescent="0.3">
      <c r="A110" s="2">
        <v>42583</v>
      </c>
      <c r="B110">
        <v>22.041851000000001</v>
      </c>
      <c r="C110" s="3">
        <f t="shared" si="3"/>
        <v>6.4069104615663855E-2</v>
      </c>
      <c r="D110" s="251"/>
    </row>
    <row r="111" spans="1:4" x14ac:dyDescent="0.3">
      <c r="A111" s="2">
        <v>42614</v>
      </c>
      <c r="B111">
        <v>21.591698000000001</v>
      </c>
      <c r="C111" s="4">
        <f t="shared" si="3"/>
        <v>-2.0422649622302603E-2</v>
      </c>
      <c r="D111" s="251" t="s">
        <v>51</v>
      </c>
    </row>
    <row r="112" spans="1:4" x14ac:dyDescent="0.3">
      <c r="A112" s="2">
        <v>42644</v>
      </c>
      <c r="B112">
        <v>21.909908000000001</v>
      </c>
      <c r="C112" s="1">
        <f t="shared" si="3"/>
        <v>1.4737608871706177E-2</v>
      </c>
      <c r="D112" s="251"/>
    </row>
    <row r="113" spans="1:4" x14ac:dyDescent="0.3">
      <c r="A113" s="2">
        <v>42675</v>
      </c>
      <c r="B113">
        <v>22.887819</v>
      </c>
      <c r="C113" s="1">
        <f t="shared" si="3"/>
        <v>4.4633277328229713E-2</v>
      </c>
      <c r="D113" s="251"/>
    </row>
    <row r="114" spans="1:4" x14ac:dyDescent="0.3">
      <c r="A114" s="2">
        <v>42705</v>
      </c>
      <c r="B114">
        <v>24.242152999999998</v>
      </c>
      <c r="C114" s="1">
        <f t="shared" si="3"/>
        <v>5.9172697931594E-2</v>
      </c>
      <c r="D114" s="251"/>
    </row>
    <row r="115" spans="1:4" x14ac:dyDescent="0.3">
      <c r="A115" s="2">
        <v>42736</v>
      </c>
      <c r="B115">
        <v>24.024840999999999</v>
      </c>
      <c r="C115" s="1">
        <f t="shared" si="3"/>
        <v>-8.9642202984198532E-3</v>
      </c>
      <c r="D115" s="251"/>
    </row>
    <row r="116" spans="1:4" x14ac:dyDescent="0.3">
      <c r="A116" s="2">
        <v>42767</v>
      </c>
      <c r="B116">
        <v>25.126932</v>
      </c>
      <c r="C116" s="1">
        <f t="shared" si="3"/>
        <v>4.5872977889843333E-2</v>
      </c>
      <c r="D116" s="251"/>
    </row>
    <row r="117" spans="1:4" x14ac:dyDescent="0.3">
      <c r="A117" s="2">
        <v>42795</v>
      </c>
      <c r="B117">
        <v>24.917379</v>
      </c>
      <c r="C117" s="1">
        <f t="shared" si="3"/>
        <v>-8.3397766189680315E-3</v>
      </c>
      <c r="D117" s="251"/>
    </row>
    <row r="118" spans="1:4" x14ac:dyDescent="0.3">
      <c r="A118" s="2">
        <v>42826</v>
      </c>
      <c r="B118">
        <v>25.612010999999999</v>
      </c>
      <c r="C118" s="1">
        <f t="shared" si="3"/>
        <v>2.7877410380923232E-2</v>
      </c>
      <c r="D118" s="251"/>
    </row>
    <row r="119" spans="1:4" x14ac:dyDescent="0.3">
      <c r="A119" s="2">
        <v>42856</v>
      </c>
      <c r="B119">
        <v>25.235588</v>
      </c>
      <c r="C119" s="1">
        <f t="shared" si="3"/>
        <v>-1.4697127843651132E-2</v>
      </c>
      <c r="D119" s="251"/>
    </row>
    <row r="120" spans="1:4" x14ac:dyDescent="0.3">
      <c r="A120" s="2">
        <v>42887</v>
      </c>
      <c r="B120">
        <v>26.309422999999999</v>
      </c>
      <c r="C120" s="1">
        <f t="shared" si="3"/>
        <v>4.2552406545866853E-2</v>
      </c>
      <c r="D120" s="251"/>
    </row>
    <row r="121" spans="1:4" x14ac:dyDescent="0.3">
      <c r="A121" s="2">
        <v>42917</v>
      </c>
      <c r="B121">
        <v>26.293389999999999</v>
      </c>
      <c r="C121" s="1">
        <f t="shared" si="3"/>
        <v>-6.0940143005037343E-4</v>
      </c>
      <c r="D121" s="251"/>
    </row>
    <row r="122" spans="1:4" x14ac:dyDescent="0.3">
      <c r="A122" s="2">
        <v>42948</v>
      </c>
      <c r="B122">
        <v>27.93272</v>
      </c>
      <c r="C122" s="3">
        <f t="shared" si="3"/>
        <v>6.2347609037860893E-2</v>
      </c>
      <c r="D122" s="251"/>
    </row>
    <row r="123" spans="1:4" x14ac:dyDescent="0.3">
      <c r="A123" s="2">
        <v>42979</v>
      </c>
      <c r="B123">
        <v>30.19331</v>
      </c>
      <c r="C123" s="4">
        <f t="shared" si="3"/>
        <v>8.0929819938767175E-2</v>
      </c>
      <c r="D123" s="251" t="s">
        <v>52</v>
      </c>
    </row>
    <row r="124" spans="1:4" x14ac:dyDescent="0.3">
      <c r="A124" s="2">
        <v>43009</v>
      </c>
      <c r="B124">
        <v>31.519998999999999</v>
      </c>
      <c r="C124" s="1">
        <f t="shared" si="3"/>
        <v>4.3939833029237214E-2</v>
      </c>
      <c r="D124" s="251"/>
    </row>
    <row r="125" spans="1:4" x14ac:dyDescent="0.3">
      <c r="A125" s="2">
        <v>43040</v>
      </c>
      <c r="B125">
        <v>31.976935999999998</v>
      </c>
      <c r="C125" s="1">
        <f t="shared" si="3"/>
        <v>1.4496732693424259E-2</v>
      </c>
      <c r="D125" s="251"/>
    </row>
    <row r="126" spans="1:4" x14ac:dyDescent="0.3">
      <c r="A126" s="2">
        <v>43070</v>
      </c>
      <c r="B126">
        <v>31.864702000000001</v>
      </c>
      <c r="C126" s="1">
        <f t="shared" si="3"/>
        <v>-3.5098422187791003E-3</v>
      </c>
      <c r="D126" s="251"/>
    </row>
    <row r="127" spans="1:4" x14ac:dyDescent="0.3">
      <c r="A127" s="2">
        <v>43101</v>
      </c>
      <c r="B127">
        <v>30.517973000000001</v>
      </c>
      <c r="C127" s="1">
        <f t="shared" si="3"/>
        <v>-4.2263975981950176E-2</v>
      </c>
      <c r="D127" s="251"/>
    </row>
    <row r="128" spans="1:4" x14ac:dyDescent="0.3">
      <c r="A128" s="2">
        <v>43132</v>
      </c>
      <c r="B128">
        <v>30.173269000000001</v>
      </c>
      <c r="C128" s="1">
        <f t="shared" si="3"/>
        <v>-1.1295114521531299E-2</v>
      </c>
      <c r="D128" s="251"/>
    </row>
    <row r="129" spans="1:4" x14ac:dyDescent="0.3">
      <c r="A129" s="2">
        <v>43160</v>
      </c>
      <c r="B129">
        <v>28.47382</v>
      </c>
      <c r="C129" s="1">
        <f t="shared" si="3"/>
        <v>-5.6322999009487548E-2</v>
      </c>
      <c r="D129" s="251"/>
    </row>
    <row r="130" spans="1:4" x14ac:dyDescent="0.3">
      <c r="A130" s="2">
        <v>43191</v>
      </c>
      <c r="B130">
        <v>28.938761</v>
      </c>
      <c r="C130" s="1">
        <f t="shared" si="3"/>
        <v>1.6328718802043406E-2</v>
      </c>
      <c r="D130" s="251"/>
    </row>
    <row r="131" spans="1:4" x14ac:dyDescent="0.3">
      <c r="A131" s="2">
        <v>43221</v>
      </c>
      <c r="B131">
        <v>26.844474999999999</v>
      </c>
      <c r="C131" s="1">
        <f t="shared" ref="C131:C162" si="4">(B131-B130)/B130</f>
        <v>-7.2369580715636039E-2</v>
      </c>
      <c r="D131" s="251"/>
    </row>
    <row r="132" spans="1:4" x14ac:dyDescent="0.3">
      <c r="A132" s="2">
        <v>43252</v>
      </c>
      <c r="B132">
        <v>23.124110999999999</v>
      </c>
      <c r="C132" s="1">
        <f t="shared" si="4"/>
        <v>-0.13858956079416715</v>
      </c>
      <c r="D132" s="251"/>
    </row>
    <row r="133" spans="1:4" x14ac:dyDescent="0.3">
      <c r="A133" s="2">
        <v>43282</v>
      </c>
      <c r="B133">
        <v>24.959488</v>
      </c>
      <c r="C133" s="1">
        <f t="shared" si="4"/>
        <v>7.9370705321385168E-2</v>
      </c>
      <c r="D133" s="251"/>
    </row>
    <row r="134" spans="1:4" x14ac:dyDescent="0.3">
      <c r="A134" s="2">
        <v>43313</v>
      </c>
      <c r="B134">
        <v>25.968121</v>
      </c>
      <c r="C134" s="3">
        <f t="shared" si="4"/>
        <v>4.0410804901126161E-2</v>
      </c>
      <c r="D134" s="251"/>
    </row>
    <row r="135" spans="1:4" x14ac:dyDescent="0.3">
      <c r="A135" s="2">
        <v>43344</v>
      </c>
      <c r="B135">
        <v>25.389396999999999</v>
      </c>
      <c r="C135" s="4">
        <f t="shared" si="4"/>
        <v>-2.2285940519146577E-2</v>
      </c>
      <c r="D135" s="251" t="s">
        <v>53</v>
      </c>
    </row>
    <row r="136" spans="1:4" x14ac:dyDescent="0.3">
      <c r="A136" s="2">
        <v>43374</v>
      </c>
      <c r="B136">
        <v>23.107576000000002</v>
      </c>
      <c r="C136" s="1">
        <f t="shared" si="4"/>
        <v>-8.9872989106436721E-2</v>
      </c>
      <c r="D136" s="251"/>
    </row>
    <row r="137" spans="1:4" x14ac:dyDescent="0.3">
      <c r="A137" s="2">
        <v>43405</v>
      </c>
      <c r="B137">
        <v>23.248125000000002</v>
      </c>
      <c r="C137" s="1">
        <f t="shared" si="4"/>
        <v>6.0823774852022568E-3</v>
      </c>
      <c r="D137" s="251"/>
    </row>
    <row r="138" spans="1:4" x14ac:dyDescent="0.3">
      <c r="A138" s="2">
        <v>43435</v>
      </c>
      <c r="B138">
        <v>19.767519</v>
      </c>
      <c r="C138" s="1">
        <f t="shared" si="4"/>
        <v>-0.14971555770626668</v>
      </c>
      <c r="D138" s="251"/>
    </row>
    <row r="139" spans="1:4" x14ac:dyDescent="0.3">
      <c r="A139" s="2">
        <v>43466</v>
      </c>
      <c r="B139">
        <v>21.296999</v>
      </c>
      <c r="C139" s="1">
        <f t="shared" si="4"/>
        <v>7.7373392179362496E-2</v>
      </c>
      <c r="D139" s="251"/>
    </row>
    <row r="140" spans="1:4" x14ac:dyDescent="0.3">
      <c r="A140" s="2">
        <v>43497</v>
      </c>
      <c r="B140">
        <v>22.586727</v>
      </c>
      <c r="C140" s="1">
        <f t="shared" si="4"/>
        <v>6.0559142628498985E-2</v>
      </c>
      <c r="D140" s="251"/>
    </row>
    <row r="141" spans="1:4" x14ac:dyDescent="0.3">
      <c r="A141" s="2">
        <v>43525</v>
      </c>
      <c r="B141">
        <v>23.975662</v>
      </c>
      <c r="C141" s="1">
        <f t="shared" si="4"/>
        <v>6.1493416022604781E-2</v>
      </c>
      <c r="D141" s="251"/>
    </row>
    <row r="142" spans="1:4" x14ac:dyDescent="0.3">
      <c r="A142" s="2">
        <v>43556</v>
      </c>
      <c r="B142">
        <v>25.546478</v>
      </c>
      <c r="C142" s="1">
        <f t="shared" si="4"/>
        <v>6.5517106472388564E-2</v>
      </c>
      <c r="D142" s="251"/>
    </row>
    <row r="143" spans="1:4" x14ac:dyDescent="0.3">
      <c r="A143" s="2">
        <v>43586</v>
      </c>
      <c r="B143">
        <v>21.809584000000001</v>
      </c>
      <c r="C143" s="1">
        <f t="shared" si="4"/>
        <v>-0.14627824626157859</v>
      </c>
      <c r="D143" s="251"/>
    </row>
    <row r="144" spans="1:4" x14ac:dyDescent="0.3">
      <c r="A144" s="2">
        <v>43617</v>
      </c>
      <c r="B144">
        <v>24.882432999999999</v>
      </c>
      <c r="C144" s="1">
        <f t="shared" si="4"/>
        <v>0.14089443430007642</v>
      </c>
      <c r="D144" s="251"/>
    </row>
    <row r="145" spans="1:4" x14ac:dyDescent="0.3">
      <c r="A145" s="2">
        <v>43647</v>
      </c>
      <c r="B145">
        <v>25.407633000000001</v>
      </c>
      <c r="C145" s="1">
        <f t="shared" si="4"/>
        <v>2.1107260692714482E-2</v>
      </c>
      <c r="D145" s="251"/>
    </row>
    <row r="146" spans="1:4" x14ac:dyDescent="0.3">
      <c r="A146" s="2">
        <v>43678</v>
      </c>
      <c r="B146">
        <v>25.743416</v>
      </c>
      <c r="C146" s="3">
        <f t="shared" si="4"/>
        <v>1.3215831636107121E-2</v>
      </c>
      <c r="D146" s="251"/>
    </row>
    <row r="147" spans="1:4" x14ac:dyDescent="0.3">
      <c r="A147" s="2">
        <v>43709</v>
      </c>
      <c r="B147">
        <v>26.384851000000001</v>
      </c>
      <c r="C147" s="4">
        <f t="shared" si="4"/>
        <v>2.4916467962138408E-2</v>
      </c>
      <c r="D147" s="251" t="s">
        <v>54</v>
      </c>
    </row>
    <row r="148" spans="1:4" x14ac:dyDescent="0.3">
      <c r="A148" s="2">
        <v>43739</v>
      </c>
      <c r="B148">
        <v>27.336237000000001</v>
      </c>
      <c r="C148" s="1">
        <f t="shared" si="4"/>
        <v>3.6058039516690822E-2</v>
      </c>
      <c r="D148" s="251"/>
    </row>
    <row r="149" spans="1:4" x14ac:dyDescent="0.3">
      <c r="A149" s="2">
        <v>43770</v>
      </c>
      <c r="B149">
        <v>29.135693</v>
      </c>
      <c r="C149" s="1">
        <f t="shared" si="4"/>
        <v>6.58267632081182E-2</v>
      </c>
      <c r="D149" s="251"/>
    </row>
    <row r="150" spans="1:4" x14ac:dyDescent="0.3">
      <c r="A150" s="2">
        <v>43800</v>
      </c>
      <c r="B150">
        <v>29.282060999999999</v>
      </c>
      <c r="C150" s="1">
        <f t="shared" si="4"/>
        <v>5.0236663325632569E-3</v>
      </c>
      <c r="D150" s="251"/>
    </row>
    <row r="151" spans="1:4" x14ac:dyDescent="0.3">
      <c r="A151" s="2">
        <v>43831</v>
      </c>
      <c r="B151">
        <v>27.185566000000001</v>
      </c>
      <c r="C151" s="1">
        <f t="shared" si="4"/>
        <v>-7.1596565555955824E-2</v>
      </c>
      <c r="D151" s="251"/>
    </row>
    <row r="152" spans="1:4" x14ac:dyDescent="0.3">
      <c r="A152" s="2">
        <v>43862</v>
      </c>
      <c r="B152">
        <v>23.349882000000001</v>
      </c>
      <c r="C152" s="1">
        <f t="shared" si="4"/>
        <v>-0.14109266660109265</v>
      </c>
      <c r="D152" s="251"/>
    </row>
    <row r="153" spans="1:4" x14ac:dyDescent="0.3">
      <c r="A153" s="2">
        <v>43891</v>
      </c>
      <c r="B153">
        <v>21.330873</v>
      </c>
      <c r="C153" s="1">
        <f t="shared" si="4"/>
        <v>-8.6467631827861074E-2</v>
      </c>
      <c r="D153" s="251"/>
    </row>
    <row r="154" spans="1:4" x14ac:dyDescent="0.3">
      <c r="A154" s="2">
        <v>43922</v>
      </c>
      <c r="B154">
        <v>23.375710999999999</v>
      </c>
      <c r="C154" s="1">
        <f t="shared" si="4"/>
        <v>9.5862836931240397E-2</v>
      </c>
      <c r="D154" s="251"/>
    </row>
    <row r="155" spans="1:4" x14ac:dyDescent="0.3">
      <c r="A155" s="2">
        <v>43952</v>
      </c>
      <c r="B155">
        <v>24.090326000000001</v>
      </c>
      <c r="C155" s="1">
        <f t="shared" si="4"/>
        <v>3.0570834829366348E-2</v>
      </c>
      <c r="D155" s="251"/>
    </row>
    <row r="156" spans="1:4" x14ac:dyDescent="0.3">
      <c r="A156" s="2">
        <v>43983</v>
      </c>
      <c r="B156">
        <v>29.387046999999999</v>
      </c>
      <c r="C156" s="1">
        <f t="shared" si="4"/>
        <v>0.21986921223066877</v>
      </c>
      <c r="D156" s="251"/>
    </row>
    <row r="157" spans="1:4" x14ac:dyDescent="0.3">
      <c r="A157" s="2">
        <v>44013</v>
      </c>
      <c r="B157">
        <v>30.930882</v>
      </c>
      <c r="C157" s="1">
        <f t="shared" si="4"/>
        <v>5.2534540132596563E-2</v>
      </c>
      <c r="D157" s="251"/>
    </row>
    <row r="158" spans="1:4" x14ac:dyDescent="0.3">
      <c r="A158" s="2">
        <v>44044</v>
      </c>
      <c r="B158">
        <v>34.415798000000002</v>
      </c>
      <c r="C158" s="3">
        <f t="shared" si="4"/>
        <v>0.11266785085533616</v>
      </c>
      <c r="D158" s="251"/>
    </row>
    <row r="159" spans="1:4" x14ac:dyDescent="0.3">
      <c r="A159" s="2">
        <v>44075</v>
      </c>
      <c r="B159">
        <v>36.173977000000001</v>
      </c>
      <c r="C159" s="4">
        <f t="shared" si="4"/>
        <v>5.1086393521951698E-2</v>
      </c>
      <c r="D159" s="251" t="s">
        <v>55</v>
      </c>
    </row>
    <row r="160" spans="1:4" x14ac:dyDescent="0.3">
      <c r="A160" s="2">
        <v>44105</v>
      </c>
      <c r="B160">
        <v>35.374240999999998</v>
      </c>
      <c r="C160" s="1">
        <f t="shared" si="4"/>
        <v>-2.2108047450795993E-2</v>
      </c>
      <c r="D160" s="251"/>
    </row>
    <row r="161" spans="1:4" x14ac:dyDescent="0.3">
      <c r="A161" s="2">
        <v>44136</v>
      </c>
      <c r="B161">
        <v>37.661850000000001</v>
      </c>
      <c r="C161" s="1">
        <f t="shared" si="4"/>
        <v>6.4668779748518229E-2</v>
      </c>
      <c r="D161" s="251"/>
    </row>
    <row r="162" spans="1:4" x14ac:dyDescent="0.3">
      <c r="A162" s="2">
        <v>44166</v>
      </c>
      <c r="B162">
        <v>37.661850000000001</v>
      </c>
      <c r="C162" s="1">
        <f t="shared" si="4"/>
        <v>0</v>
      </c>
      <c r="D162" s="251"/>
    </row>
    <row r="163" spans="1:4" x14ac:dyDescent="0.3">
      <c r="A163" s="2">
        <v>44197</v>
      </c>
      <c r="B163">
        <v>37.950127000000002</v>
      </c>
      <c r="C163" s="1">
        <f t="shared" ref="C163:C182" si="5">(B163-B162)/B162</f>
        <v>7.6543504899520545E-3</v>
      </c>
      <c r="D163" s="251"/>
    </row>
    <row r="164" spans="1:4" x14ac:dyDescent="0.3">
      <c r="A164" s="2">
        <v>44228</v>
      </c>
      <c r="B164">
        <v>38.182609999999997</v>
      </c>
      <c r="C164" s="1">
        <f t="shared" si="5"/>
        <v>6.1260137548418449E-3</v>
      </c>
      <c r="D164" s="251"/>
    </row>
    <row r="165" spans="1:4" x14ac:dyDescent="0.3">
      <c r="A165" s="2">
        <v>44256</v>
      </c>
      <c r="B165">
        <v>43.445968999999998</v>
      </c>
      <c r="C165" s="1">
        <f t="shared" si="5"/>
        <v>0.13784701988680192</v>
      </c>
      <c r="D165" s="251"/>
    </row>
    <row r="166" spans="1:4" x14ac:dyDescent="0.3">
      <c r="A166" s="2">
        <v>44287</v>
      </c>
      <c r="B166">
        <v>45.524341999999997</v>
      </c>
      <c r="C166" s="1">
        <f t="shared" si="5"/>
        <v>4.7838108985438887E-2</v>
      </c>
      <c r="D166" s="251"/>
    </row>
    <row r="167" spans="1:4" x14ac:dyDescent="0.3">
      <c r="A167" s="2">
        <v>44317</v>
      </c>
      <c r="B167">
        <v>51.889656000000002</v>
      </c>
      <c r="C167" s="1">
        <f t="shared" si="5"/>
        <v>0.13982220764442913</v>
      </c>
      <c r="D167" s="251"/>
    </row>
    <row r="168" spans="1:4" x14ac:dyDescent="0.3">
      <c r="A168" s="2">
        <v>44348</v>
      </c>
      <c r="B168">
        <v>54.776218</v>
      </c>
      <c r="C168" s="1">
        <f t="shared" si="5"/>
        <v>5.5628852116498859E-2</v>
      </c>
      <c r="D168" s="251"/>
    </row>
    <row r="169" spans="1:4" x14ac:dyDescent="0.3">
      <c r="A169" s="2">
        <v>44378</v>
      </c>
      <c r="B169">
        <v>54.537478999999998</v>
      </c>
      <c r="C169" s="1">
        <f t="shared" si="5"/>
        <v>-4.3584425635227768E-3</v>
      </c>
      <c r="D169" s="251"/>
    </row>
    <row r="170" spans="1:4" x14ac:dyDescent="0.3">
      <c r="A170" s="2">
        <v>44409</v>
      </c>
      <c r="B170">
        <v>56.896220999999997</v>
      </c>
      <c r="C170" s="3">
        <f t="shared" si="5"/>
        <v>4.3249927265614892E-2</v>
      </c>
      <c r="D170" s="251"/>
    </row>
    <row r="171" spans="1:4" x14ac:dyDescent="0.3">
      <c r="A171" s="2">
        <v>44440</v>
      </c>
      <c r="B171">
        <v>52.025948</v>
      </c>
      <c r="C171" s="4">
        <f t="shared" si="5"/>
        <v>-8.5599235140766158E-2</v>
      </c>
      <c r="D171" s="251" t="s">
        <v>56</v>
      </c>
    </row>
    <row r="172" spans="1:4" x14ac:dyDescent="0.3">
      <c r="A172" s="2">
        <v>44470</v>
      </c>
      <c r="B172">
        <v>51.109192</v>
      </c>
      <c r="C172" s="1">
        <f t="shared" si="5"/>
        <v>-1.7621130132986707E-2</v>
      </c>
      <c r="D172" s="251"/>
    </row>
    <row r="173" spans="1:4" x14ac:dyDescent="0.3">
      <c r="A173" s="2">
        <v>44501</v>
      </c>
      <c r="B173">
        <v>49.82</v>
      </c>
      <c r="C173" s="1">
        <f t="shared" si="5"/>
        <v>-2.5224268855590593E-2</v>
      </c>
      <c r="D173" s="251"/>
    </row>
    <row r="174" spans="1:4" x14ac:dyDescent="0.3">
      <c r="A174" s="2">
        <v>44531</v>
      </c>
      <c r="B174">
        <v>53.993155999999999</v>
      </c>
      <c r="C174" s="1">
        <f t="shared" si="5"/>
        <v>8.3764672822159755E-2</v>
      </c>
      <c r="D174" s="251"/>
    </row>
    <row r="175" spans="1:4" x14ac:dyDescent="0.3">
      <c r="A175" s="2">
        <v>44562</v>
      </c>
      <c r="B175">
        <v>50.603065000000001</v>
      </c>
      <c r="C175" s="1">
        <f t="shared" si="5"/>
        <v>-6.2787420687170026E-2</v>
      </c>
      <c r="D175" s="251"/>
    </row>
    <row r="176" spans="1:4" x14ac:dyDescent="0.3">
      <c r="A176" s="2">
        <v>44593</v>
      </c>
      <c r="B176">
        <v>43.125767000000003</v>
      </c>
      <c r="C176" s="1">
        <f t="shared" si="5"/>
        <v>-0.14776373723607447</v>
      </c>
      <c r="D176" s="251"/>
    </row>
    <row r="177" spans="1:4" x14ac:dyDescent="0.3">
      <c r="A177" s="2">
        <v>44621</v>
      </c>
      <c r="B177">
        <v>41.588287000000001</v>
      </c>
      <c r="C177" s="1">
        <f t="shared" si="5"/>
        <v>-3.5651076072455753E-2</v>
      </c>
      <c r="D177" s="251"/>
    </row>
    <row r="178" spans="1:4" x14ac:dyDescent="0.3">
      <c r="A178" s="2">
        <v>44652</v>
      </c>
      <c r="B178">
        <v>39.076756000000003</v>
      </c>
      <c r="C178" s="1">
        <f t="shared" si="5"/>
        <v>-6.0390345002668606E-2</v>
      </c>
      <c r="D178" s="251"/>
    </row>
    <row r="179" spans="1:4" x14ac:dyDescent="0.3">
      <c r="A179" s="2">
        <v>44682</v>
      </c>
      <c r="B179">
        <v>36.770541999999999</v>
      </c>
      <c r="C179" s="1">
        <f t="shared" si="5"/>
        <v>-5.9017539736410156E-2</v>
      </c>
      <c r="D179" s="251"/>
    </row>
    <row r="180" spans="1:4" x14ac:dyDescent="0.3">
      <c r="A180" s="2">
        <v>44713</v>
      </c>
      <c r="B180">
        <v>35.740001999999997</v>
      </c>
      <c r="C180" s="1">
        <f t="shared" si="5"/>
        <v>-2.8026239047550673E-2</v>
      </c>
      <c r="D180" s="251"/>
    </row>
    <row r="181" spans="1:4" x14ac:dyDescent="0.3">
      <c r="A181" s="2">
        <v>44743</v>
      </c>
      <c r="B181">
        <v>38.900002000000001</v>
      </c>
      <c r="C181" s="1">
        <f t="shared" si="5"/>
        <v>8.8416335287278491E-2</v>
      </c>
      <c r="D181" s="251"/>
    </row>
    <row r="182" spans="1:4" x14ac:dyDescent="0.3">
      <c r="A182" s="2">
        <v>44774</v>
      </c>
      <c r="B182">
        <v>36.395000000000003</v>
      </c>
      <c r="C182" s="3">
        <f t="shared" si="5"/>
        <v>-6.439593499249685E-2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D604-1C9D-4516-ACFB-149AB124F9BB}">
  <dimension ref="A1:E182"/>
  <sheetViews>
    <sheetView zoomScale="130" zoomScaleNormal="130" workbookViewId="0">
      <selection activeCell="A27" sqref="A27:L50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E1" s="33" t="s">
        <v>136</v>
      </c>
    </row>
    <row r="2" spans="1:5" x14ac:dyDescent="0.3">
      <c r="A2" s="2">
        <v>39295</v>
      </c>
      <c r="B2">
        <v>16.856953000000001</v>
      </c>
      <c r="C2" s="1"/>
    </row>
    <row r="3" spans="1:5" x14ac:dyDescent="0.3">
      <c r="A3" s="2">
        <v>39326</v>
      </c>
      <c r="B3">
        <v>16.686674</v>
      </c>
      <c r="C3" s="1">
        <f t="shared" ref="C3:C34" si="0">(B3-B2)/B2</f>
        <v>-1.0101410379444063E-2</v>
      </c>
      <c r="D3" s="251" t="s">
        <v>42</v>
      </c>
    </row>
    <row r="4" spans="1:5" x14ac:dyDescent="0.3">
      <c r="A4" s="2">
        <v>39356</v>
      </c>
      <c r="B4">
        <v>18.141731</v>
      </c>
      <c r="C4" s="1">
        <f t="shared" si="0"/>
        <v>8.7198743140784074E-2</v>
      </c>
      <c r="D4" s="251"/>
    </row>
    <row r="5" spans="1:5" x14ac:dyDescent="0.3">
      <c r="A5" s="2">
        <v>39387</v>
      </c>
      <c r="B5">
        <v>16.980779999999999</v>
      </c>
      <c r="C5" s="1">
        <f t="shared" si="0"/>
        <v>-6.3993397322449588E-2</v>
      </c>
      <c r="D5" s="251"/>
    </row>
    <row r="6" spans="1:5" x14ac:dyDescent="0.3">
      <c r="A6" s="2">
        <v>39417</v>
      </c>
      <c r="B6">
        <v>16.895647</v>
      </c>
      <c r="C6" s="1">
        <f t="shared" si="0"/>
        <v>-5.0134917241728008E-3</v>
      </c>
      <c r="D6" s="251"/>
    </row>
    <row r="7" spans="1:5" x14ac:dyDescent="0.3">
      <c r="A7" s="2">
        <v>39448</v>
      </c>
      <c r="B7">
        <v>13.188357</v>
      </c>
      <c r="C7" s="1">
        <f t="shared" si="0"/>
        <v>-0.21942278978721563</v>
      </c>
      <c r="D7" s="251"/>
    </row>
    <row r="8" spans="1:5" x14ac:dyDescent="0.3">
      <c r="A8" s="2">
        <v>39479</v>
      </c>
      <c r="B8">
        <v>13.490202999999999</v>
      </c>
      <c r="C8" s="1">
        <f t="shared" si="0"/>
        <v>2.2887308858866907E-2</v>
      </c>
      <c r="D8" s="251"/>
    </row>
    <row r="9" spans="1:5" x14ac:dyDescent="0.3">
      <c r="A9" s="2">
        <v>39508</v>
      </c>
      <c r="B9">
        <v>11.617208</v>
      </c>
      <c r="C9" s="1">
        <f t="shared" si="0"/>
        <v>-0.13884112789110731</v>
      </c>
      <c r="D9" s="251"/>
    </row>
    <row r="10" spans="1:5" x14ac:dyDescent="0.3">
      <c r="A10" s="2">
        <v>39539</v>
      </c>
      <c r="B10">
        <v>12.499529000000001</v>
      </c>
      <c r="C10" s="1">
        <f t="shared" si="0"/>
        <v>7.5949488035335258E-2</v>
      </c>
      <c r="D10" s="251"/>
    </row>
    <row r="11" spans="1:5" x14ac:dyDescent="0.3">
      <c r="A11" s="2">
        <v>39569</v>
      </c>
      <c r="B11">
        <v>11.734102</v>
      </c>
      <c r="C11" s="1">
        <f t="shared" si="0"/>
        <v>-6.1236467390091316E-2</v>
      </c>
      <c r="D11" s="251"/>
    </row>
    <row r="12" spans="1:5" x14ac:dyDescent="0.3">
      <c r="A12" s="2">
        <v>39600</v>
      </c>
      <c r="B12">
        <v>9.4849069999999998</v>
      </c>
      <c r="C12" s="1">
        <f t="shared" si="0"/>
        <v>-0.19168019845063561</v>
      </c>
      <c r="D12" s="251"/>
    </row>
    <row r="13" spans="1:5" x14ac:dyDescent="0.3">
      <c r="A13" s="2">
        <v>39630</v>
      </c>
      <c r="B13">
        <v>9.6030739999999994</v>
      </c>
      <c r="C13" s="1">
        <f t="shared" si="0"/>
        <v>1.2458424737322116E-2</v>
      </c>
      <c r="D13" s="251"/>
    </row>
    <row r="14" spans="1:5" x14ac:dyDescent="0.3">
      <c r="A14" s="2">
        <v>39661</v>
      </c>
      <c r="B14">
        <v>12.076714000000001</v>
      </c>
      <c r="C14" s="3">
        <f t="shared" si="0"/>
        <v>0.25758835139664671</v>
      </c>
      <c r="D14" s="251"/>
    </row>
    <row r="15" spans="1:5" x14ac:dyDescent="0.3">
      <c r="A15" s="2">
        <v>39692</v>
      </c>
      <c r="B15">
        <v>9.4533959999999997</v>
      </c>
      <c r="C15" s="4">
        <f t="shared" si="0"/>
        <v>-0.21722117456785023</v>
      </c>
      <c r="D15" s="251" t="s">
        <v>43</v>
      </c>
    </row>
    <row r="16" spans="1:5" x14ac:dyDescent="0.3">
      <c r="A16" s="2">
        <v>39722</v>
      </c>
      <c r="B16">
        <v>10.193911</v>
      </c>
      <c r="C16" s="1">
        <f t="shared" si="0"/>
        <v>7.8333225435600104E-2</v>
      </c>
      <c r="D16" s="251"/>
    </row>
    <row r="17" spans="1:4" x14ac:dyDescent="0.3">
      <c r="A17" s="2">
        <v>39753</v>
      </c>
      <c r="B17">
        <v>9.8157770000000006</v>
      </c>
      <c r="C17" s="1">
        <f t="shared" si="0"/>
        <v>-3.7094104510035385E-2</v>
      </c>
      <c r="D17" s="251"/>
    </row>
    <row r="18" spans="1:4" x14ac:dyDescent="0.3">
      <c r="A18" s="2">
        <v>39783</v>
      </c>
      <c r="B18">
        <v>9.4770289999999999</v>
      </c>
      <c r="C18" s="1">
        <f t="shared" si="0"/>
        <v>-3.4510563962486175E-2</v>
      </c>
      <c r="D18" s="251"/>
    </row>
    <row r="19" spans="1:4" x14ac:dyDescent="0.3">
      <c r="A19" s="2">
        <v>39814</v>
      </c>
      <c r="B19">
        <v>10.796567</v>
      </c>
      <c r="C19" s="1">
        <f t="shared" si="0"/>
        <v>0.13923540805879139</v>
      </c>
      <c r="D19" s="251"/>
    </row>
    <row r="20" spans="1:4" x14ac:dyDescent="0.3">
      <c r="A20" s="2">
        <v>39845</v>
      </c>
      <c r="B20">
        <v>9.185549</v>
      </c>
      <c r="C20" s="1">
        <f t="shared" si="0"/>
        <v>-0.14921576460369299</v>
      </c>
      <c r="D20" s="251"/>
    </row>
    <row r="21" spans="1:4" x14ac:dyDescent="0.3">
      <c r="A21" s="2">
        <v>39873</v>
      </c>
      <c r="B21">
        <v>6.9009799999999997</v>
      </c>
      <c r="C21" s="1">
        <f t="shared" si="0"/>
        <v>-0.24871338664678619</v>
      </c>
      <c r="D21" s="251"/>
    </row>
    <row r="22" spans="1:4" x14ac:dyDescent="0.3">
      <c r="A22" s="2">
        <v>39904</v>
      </c>
      <c r="B22">
        <v>8.6656130000000005</v>
      </c>
      <c r="C22" s="1">
        <f t="shared" si="0"/>
        <v>0.25570759515315228</v>
      </c>
      <c r="D22" s="251"/>
    </row>
    <row r="23" spans="1:4" x14ac:dyDescent="0.3">
      <c r="A23" s="2">
        <v>39934</v>
      </c>
      <c r="B23">
        <v>9.0240550000000006</v>
      </c>
      <c r="C23" s="1">
        <f t="shared" si="0"/>
        <v>4.1363721181640598E-2</v>
      </c>
      <c r="D23" s="251"/>
    </row>
    <row r="24" spans="1:4" x14ac:dyDescent="0.3">
      <c r="A24" s="2">
        <v>39965</v>
      </c>
      <c r="B24">
        <v>9.0673820000000003</v>
      </c>
      <c r="C24" s="1">
        <f t="shared" si="0"/>
        <v>4.8012783610028604E-3</v>
      </c>
      <c r="D24" s="251"/>
    </row>
    <row r="25" spans="1:4" x14ac:dyDescent="0.3">
      <c r="A25" s="2">
        <v>39995</v>
      </c>
      <c r="B25">
        <v>10.719264000000001</v>
      </c>
      <c r="C25" s="1">
        <f t="shared" si="0"/>
        <v>0.18217849429967772</v>
      </c>
      <c r="D25" s="251"/>
    </row>
    <row r="26" spans="1:4" x14ac:dyDescent="0.3">
      <c r="A26" s="2">
        <v>40026</v>
      </c>
      <c r="B26">
        <v>11.584498</v>
      </c>
      <c r="C26" s="3">
        <f t="shared" si="0"/>
        <v>8.0717668675759746E-2</v>
      </c>
      <c r="D26" s="251"/>
    </row>
    <row r="27" spans="1:4" x14ac:dyDescent="0.3">
      <c r="A27" s="2">
        <v>40057</v>
      </c>
      <c r="B27">
        <v>12.293507</v>
      </c>
      <c r="C27" s="4">
        <f t="shared" si="0"/>
        <v>6.1203256282663265E-2</v>
      </c>
      <c r="D27" s="251" t="s">
        <v>44</v>
      </c>
    </row>
    <row r="28" spans="1:4" x14ac:dyDescent="0.3">
      <c r="A28" s="2">
        <v>40087</v>
      </c>
      <c r="B28">
        <v>10.242588</v>
      </c>
      <c r="C28" s="1">
        <f t="shared" si="0"/>
        <v>-0.16682944907421457</v>
      </c>
      <c r="D28" s="251"/>
    </row>
    <row r="29" spans="1:4" x14ac:dyDescent="0.3">
      <c r="A29" s="2">
        <v>40118</v>
      </c>
      <c r="B29">
        <v>9.5455939999999995</v>
      </c>
      <c r="C29" s="1">
        <f t="shared" si="0"/>
        <v>-6.8048622086527358E-2</v>
      </c>
      <c r="D29" s="251"/>
    </row>
    <row r="30" spans="1:4" x14ac:dyDescent="0.3">
      <c r="A30" s="2">
        <v>40148</v>
      </c>
      <c r="B30">
        <v>11.28407</v>
      </c>
      <c r="C30" s="1">
        <f t="shared" si="0"/>
        <v>0.18212339640676112</v>
      </c>
      <c r="D30" s="251"/>
    </row>
    <row r="31" spans="1:4" x14ac:dyDescent="0.3">
      <c r="A31" s="2">
        <v>40179</v>
      </c>
      <c r="B31">
        <v>11.376201999999999</v>
      </c>
      <c r="C31" s="1">
        <f t="shared" si="0"/>
        <v>8.164784514807108E-3</v>
      </c>
      <c r="D31" s="251"/>
    </row>
    <row r="32" spans="1:4" x14ac:dyDescent="0.3">
      <c r="A32" s="2">
        <v>40210</v>
      </c>
      <c r="B32">
        <v>12.141291000000001</v>
      </c>
      <c r="C32" s="1">
        <f t="shared" si="0"/>
        <v>6.7253464732781779E-2</v>
      </c>
      <c r="D32" s="251"/>
    </row>
    <row r="33" spans="1:4" x14ac:dyDescent="0.3">
      <c r="A33" s="2">
        <v>40238</v>
      </c>
      <c r="B33">
        <v>11.932997</v>
      </c>
      <c r="C33" s="1">
        <f t="shared" si="0"/>
        <v>-1.7155836228618555E-2</v>
      </c>
      <c r="D33" s="251"/>
    </row>
    <row r="34" spans="1:4" x14ac:dyDescent="0.3">
      <c r="A34" s="2">
        <v>40269</v>
      </c>
      <c r="B34">
        <v>11.240008</v>
      </c>
      <c r="C34" s="1">
        <f t="shared" si="0"/>
        <v>-5.8073340670411693E-2</v>
      </c>
      <c r="D34" s="251"/>
    </row>
    <row r="35" spans="1:4" x14ac:dyDescent="0.3">
      <c r="A35" s="2">
        <v>40299</v>
      </c>
      <c r="B35">
        <v>13.050587</v>
      </c>
      <c r="C35" s="1">
        <f t="shared" ref="C35:C66" si="1">(B35-B34)/B34</f>
        <v>0.16108342627514149</v>
      </c>
      <c r="D35" s="251"/>
    </row>
    <row r="36" spans="1:4" x14ac:dyDescent="0.3">
      <c r="A36" s="2">
        <v>40330</v>
      </c>
      <c r="B36">
        <v>13.515249000000001</v>
      </c>
      <c r="C36" s="1">
        <f t="shared" si="1"/>
        <v>3.5604681996296454E-2</v>
      </c>
      <c r="D36" s="251"/>
    </row>
    <row r="37" spans="1:4" x14ac:dyDescent="0.3">
      <c r="A37" s="2">
        <v>40360</v>
      </c>
      <c r="B37">
        <v>14.564743999999999</v>
      </c>
      <c r="C37" s="1">
        <f t="shared" si="1"/>
        <v>7.7652657379823228E-2</v>
      </c>
      <c r="D37" s="251"/>
    </row>
    <row r="38" spans="1:4" x14ac:dyDescent="0.3">
      <c r="A38" s="2">
        <v>40391</v>
      </c>
      <c r="B38">
        <v>13.911814</v>
      </c>
      <c r="C38" s="3">
        <f t="shared" si="1"/>
        <v>-4.4829486875979395E-2</v>
      </c>
      <c r="D38" s="251"/>
    </row>
    <row r="39" spans="1:4" x14ac:dyDescent="0.3">
      <c r="A39" s="2">
        <v>40422</v>
      </c>
      <c r="B39">
        <v>14.656874</v>
      </c>
      <c r="C39" s="4">
        <f t="shared" si="1"/>
        <v>5.3555920169720536E-2</v>
      </c>
      <c r="D39" s="251" t="s">
        <v>45</v>
      </c>
    </row>
    <row r="40" spans="1:4" x14ac:dyDescent="0.3">
      <c r="A40" s="2">
        <v>40452</v>
      </c>
      <c r="B40">
        <v>15.129547000000001</v>
      </c>
      <c r="C40" s="1">
        <f t="shared" si="1"/>
        <v>3.2249236774499139E-2</v>
      </c>
      <c r="D40" s="251"/>
    </row>
    <row r="41" spans="1:4" x14ac:dyDescent="0.3">
      <c r="A41" s="2">
        <v>40483</v>
      </c>
      <c r="B41">
        <v>13.827693999999999</v>
      </c>
      <c r="C41" s="1">
        <f t="shared" si="1"/>
        <v>-8.6047057456512158E-2</v>
      </c>
      <c r="D41" s="251"/>
    </row>
    <row r="42" spans="1:4" x14ac:dyDescent="0.3">
      <c r="A42" s="2">
        <v>40513</v>
      </c>
      <c r="B42">
        <v>13.9719</v>
      </c>
      <c r="C42" s="1">
        <f t="shared" si="1"/>
        <v>1.0428781545209239E-2</v>
      </c>
      <c r="D42" s="251"/>
    </row>
    <row r="43" spans="1:4" x14ac:dyDescent="0.3">
      <c r="A43" s="2">
        <v>40544</v>
      </c>
      <c r="B43">
        <v>16.864017</v>
      </c>
      <c r="C43" s="1">
        <f t="shared" si="1"/>
        <v>0.20699525476134245</v>
      </c>
      <c r="D43" s="251"/>
    </row>
    <row r="44" spans="1:4" x14ac:dyDescent="0.3">
      <c r="A44" s="2">
        <v>40575</v>
      </c>
      <c r="B44">
        <v>16.791912</v>
      </c>
      <c r="C44" s="1">
        <f t="shared" si="1"/>
        <v>-4.2756716860520554E-3</v>
      </c>
      <c r="D44" s="251"/>
    </row>
    <row r="45" spans="1:4" x14ac:dyDescent="0.3">
      <c r="A45" s="2">
        <v>40603</v>
      </c>
      <c r="B45">
        <v>16.455435000000001</v>
      </c>
      <c r="C45" s="1">
        <f t="shared" si="1"/>
        <v>-2.0038039741989987E-2</v>
      </c>
      <c r="D45" s="251"/>
    </row>
    <row r="46" spans="1:4" x14ac:dyDescent="0.3">
      <c r="A46" s="2">
        <v>40634</v>
      </c>
      <c r="B46">
        <v>16.735835999999999</v>
      </c>
      <c r="C46" s="1">
        <f t="shared" si="1"/>
        <v>1.7040023554527585E-2</v>
      </c>
      <c r="D46" s="251"/>
    </row>
    <row r="47" spans="1:4" x14ac:dyDescent="0.3">
      <c r="A47" s="2">
        <v>40664</v>
      </c>
      <c r="B47">
        <v>18.330105</v>
      </c>
      <c r="C47" s="1">
        <f t="shared" si="1"/>
        <v>9.5260792469524722E-2</v>
      </c>
      <c r="D47" s="251"/>
    </row>
    <row r="48" spans="1:4" x14ac:dyDescent="0.3">
      <c r="A48" s="2">
        <v>40695</v>
      </c>
      <c r="B48">
        <v>18.490331999999999</v>
      </c>
      <c r="C48" s="1">
        <f t="shared" si="1"/>
        <v>8.7411937902155505E-3</v>
      </c>
      <c r="D48" s="251"/>
    </row>
    <row r="49" spans="1:4" x14ac:dyDescent="0.3">
      <c r="A49" s="2">
        <v>40725</v>
      </c>
      <c r="B49">
        <v>19.779275999999999</v>
      </c>
      <c r="C49" s="1">
        <f t="shared" si="1"/>
        <v>6.9709078236129068E-2</v>
      </c>
      <c r="D49" s="251"/>
    </row>
    <row r="50" spans="1:4" x14ac:dyDescent="0.3">
      <c r="A50" s="2">
        <v>40756</v>
      </c>
      <c r="B50">
        <v>18.095580999999999</v>
      </c>
      <c r="C50" s="3">
        <f t="shared" si="1"/>
        <v>-8.5124197670329305E-2</v>
      </c>
      <c r="D50" s="251"/>
    </row>
    <row r="51" spans="1:4" x14ac:dyDescent="0.3">
      <c r="A51" s="2">
        <v>40787</v>
      </c>
      <c r="B51">
        <v>17.331381</v>
      </c>
      <c r="C51" s="4">
        <f t="shared" si="1"/>
        <v>-4.2231304979928462E-2</v>
      </c>
      <c r="D51" s="251" t="s">
        <v>46</v>
      </c>
    </row>
    <row r="52" spans="1:4" x14ac:dyDescent="0.3">
      <c r="A52" s="2">
        <v>40817</v>
      </c>
      <c r="B52">
        <v>17.466248</v>
      </c>
      <c r="C52" s="1">
        <f t="shared" si="1"/>
        <v>7.7816649463767398E-3</v>
      </c>
      <c r="D52" s="251"/>
    </row>
    <row r="53" spans="1:4" x14ac:dyDescent="0.3">
      <c r="A53" s="2">
        <v>40848</v>
      </c>
      <c r="B53">
        <v>18.140536999999998</v>
      </c>
      <c r="C53" s="1">
        <f t="shared" si="1"/>
        <v>3.8605257408459916E-2</v>
      </c>
      <c r="D53" s="251"/>
    </row>
    <row r="54" spans="1:4" x14ac:dyDescent="0.3">
      <c r="A54" s="2">
        <v>40878</v>
      </c>
      <c r="B54">
        <v>19.738409000000001</v>
      </c>
      <c r="C54" s="1">
        <f t="shared" si="1"/>
        <v>8.8082949253376702E-2</v>
      </c>
      <c r="D54" s="251"/>
    </row>
    <row r="55" spans="1:4" x14ac:dyDescent="0.3">
      <c r="A55" s="2">
        <v>40909</v>
      </c>
      <c r="B55">
        <v>20.988916</v>
      </c>
      <c r="C55" s="1">
        <f t="shared" si="1"/>
        <v>6.335399170216803E-2</v>
      </c>
      <c r="D55" s="251"/>
    </row>
    <row r="56" spans="1:4" x14ac:dyDescent="0.3">
      <c r="A56" s="2">
        <v>40940</v>
      </c>
      <c r="B56">
        <v>22.284376000000002</v>
      </c>
      <c r="C56" s="1">
        <f t="shared" si="1"/>
        <v>6.1721148438537848E-2</v>
      </c>
      <c r="D56" s="251"/>
    </row>
    <row r="57" spans="1:4" x14ac:dyDescent="0.3">
      <c r="A57" s="2">
        <v>40969</v>
      </c>
      <c r="B57">
        <v>25.095972</v>
      </c>
      <c r="C57" s="1">
        <f t="shared" si="1"/>
        <v>0.12616893558069553</v>
      </c>
      <c r="D57" s="251"/>
    </row>
    <row r="58" spans="1:4" x14ac:dyDescent="0.3">
      <c r="A58" s="2">
        <v>41000</v>
      </c>
      <c r="B58">
        <v>24.376726000000001</v>
      </c>
      <c r="C58" s="1">
        <f t="shared" si="1"/>
        <v>-2.8659818396354533E-2</v>
      </c>
      <c r="D58" s="251"/>
    </row>
    <row r="59" spans="1:4" x14ac:dyDescent="0.3">
      <c r="A59" s="2">
        <v>41030</v>
      </c>
      <c r="B59">
        <v>22.124998000000001</v>
      </c>
      <c r="C59" s="1">
        <f t="shared" si="1"/>
        <v>-9.2372043727283137E-2</v>
      </c>
      <c r="D59" s="251"/>
    </row>
    <row r="60" spans="1:4" x14ac:dyDescent="0.3">
      <c r="A60" s="2">
        <v>41061</v>
      </c>
      <c r="B60">
        <v>22.836068999999998</v>
      </c>
      <c r="C60" s="1">
        <f t="shared" si="1"/>
        <v>3.2138805165089587E-2</v>
      </c>
      <c r="D60" s="251"/>
    </row>
    <row r="61" spans="1:4" x14ac:dyDescent="0.3">
      <c r="A61" s="2">
        <v>41091</v>
      </c>
      <c r="B61">
        <v>24.745031000000001</v>
      </c>
      <c r="C61" s="1">
        <f t="shared" si="1"/>
        <v>8.3594159747897176E-2</v>
      </c>
      <c r="D61" s="251"/>
    </row>
    <row r="62" spans="1:4" x14ac:dyDescent="0.3">
      <c r="A62" s="2">
        <v>41122</v>
      </c>
      <c r="B62">
        <v>25.641472</v>
      </c>
      <c r="C62" s="3">
        <f t="shared" si="1"/>
        <v>3.6227111616873683E-2</v>
      </c>
      <c r="D62" s="251"/>
    </row>
    <row r="63" spans="1:4" x14ac:dyDescent="0.3">
      <c r="A63" s="2">
        <v>41153</v>
      </c>
      <c r="B63">
        <v>20.859064</v>
      </c>
      <c r="C63" s="4">
        <f t="shared" si="1"/>
        <v>-0.18651066522233981</v>
      </c>
      <c r="D63" s="251" t="s">
        <v>47</v>
      </c>
    </row>
    <row r="64" spans="1:4" x14ac:dyDescent="0.3">
      <c r="A64" s="2">
        <v>41183</v>
      </c>
      <c r="B64">
        <v>23.180499999999999</v>
      </c>
      <c r="C64" s="1">
        <f t="shared" si="1"/>
        <v>0.11129147501536975</v>
      </c>
      <c r="D64" s="251"/>
    </row>
    <row r="65" spans="1:4" x14ac:dyDescent="0.3">
      <c r="A65" s="2">
        <v>41214</v>
      </c>
      <c r="B65">
        <v>21.895039000000001</v>
      </c>
      <c r="C65" s="1">
        <f t="shared" si="1"/>
        <v>-5.5454412113629906E-2</v>
      </c>
      <c r="D65" s="251"/>
    </row>
    <row r="66" spans="1:4" x14ac:dyDescent="0.3">
      <c r="A66" s="2">
        <v>41244</v>
      </c>
      <c r="B66">
        <v>24.948</v>
      </c>
      <c r="C66" s="1">
        <f t="shared" si="1"/>
        <v>0.13943619830958054</v>
      </c>
      <c r="D66" s="251"/>
    </row>
    <row r="67" spans="1:4" x14ac:dyDescent="0.3">
      <c r="A67" s="2">
        <v>41275</v>
      </c>
      <c r="B67">
        <v>29.265270000000001</v>
      </c>
      <c r="C67" s="1">
        <f t="shared" ref="C67:C98" si="2">(B67-B66)/B66</f>
        <v>0.17305074555074557</v>
      </c>
      <c r="D67" s="251"/>
    </row>
    <row r="68" spans="1:4" x14ac:dyDescent="0.3">
      <c r="A68" s="2">
        <v>41306</v>
      </c>
      <c r="B68">
        <v>33.134331000000003</v>
      </c>
      <c r="C68" s="1">
        <f t="shared" si="2"/>
        <v>0.1322065711336339</v>
      </c>
      <c r="D68" s="251"/>
    </row>
    <row r="69" spans="1:4" x14ac:dyDescent="0.3">
      <c r="A69" s="2">
        <v>41334</v>
      </c>
      <c r="B69">
        <v>33.574089000000001</v>
      </c>
      <c r="C69" s="1">
        <f t="shared" si="2"/>
        <v>1.3271974617504654E-2</v>
      </c>
      <c r="D69" s="251"/>
    </row>
    <row r="70" spans="1:4" x14ac:dyDescent="0.3">
      <c r="A70" s="2">
        <v>41365</v>
      </c>
      <c r="B70">
        <v>33.916595000000001</v>
      </c>
      <c r="C70" s="1">
        <f t="shared" si="2"/>
        <v>1.0201497946824416E-2</v>
      </c>
      <c r="D70" s="251"/>
    </row>
    <row r="71" spans="1:4" x14ac:dyDescent="0.3">
      <c r="A71" s="2">
        <v>41395</v>
      </c>
      <c r="B71">
        <v>37.591137000000003</v>
      </c>
      <c r="C71" s="1">
        <f t="shared" si="2"/>
        <v>0.10834053359424796</v>
      </c>
      <c r="D71" s="251"/>
    </row>
    <row r="72" spans="1:4" x14ac:dyDescent="0.3">
      <c r="A72" s="2">
        <v>41426</v>
      </c>
      <c r="B72">
        <v>35.205883</v>
      </c>
      <c r="C72" s="1">
        <f t="shared" si="2"/>
        <v>-6.3452563299694897E-2</v>
      </c>
      <c r="D72" s="251"/>
    </row>
    <row r="73" spans="1:4" x14ac:dyDescent="0.3">
      <c r="A73" s="2">
        <v>41456</v>
      </c>
      <c r="B73">
        <v>38.480846</v>
      </c>
      <c r="C73" s="1">
        <f t="shared" si="2"/>
        <v>9.3023174564319258E-2</v>
      </c>
      <c r="D73" s="251"/>
    </row>
    <row r="74" spans="1:4" x14ac:dyDescent="0.3">
      <c r="A74" s="2">
        <v>41487</v>
      </c>
      <c r="B74">
        <v>37.383471999999998</v>
      </c>
      <c r="C74" s="3">
        <f t="shared" si="2"/>
        <v>-2.8517408375065403E-2</v>
      </c>
      <c r="D74" s="251"/>
    </row>
    <row r="75" spans="1:4" x14ac:dyDescent="0.3">
      <c r="A75" s="2">
        <v>41518</v>
      </c>
      <c r="B75">
        <v>40.375529999999998</v>
      </c>
      <c r="C75" s="4">
        <f t="shared" si="2"/>
        <v>8.0036921129209196E-2</v>
      </c>
      <c r="D75" s="251" t="s">
        <v>48</v>
      </c>
    </row>
    <row r="76" spans="1:4" x14ac:dyDescent="0.3">
      <c r="A76" s="2">
        <v>41548</v>
      </c>
      <c r="B76">
        <v>43.389015000000001</v>
      </c>
      <c r="C76" s="1">
        <f t="shared" si="2"/>
        <v>7.4636419633377027E-2</v>
      </c>
      <c r="D76" s="251"/>
    </row>
    <row r="77" spans="1:4" x14ac:dyDescent="0.3">
      <c r="A77" s="2">
        <v>41579</v>
      </c>
      <c r="B77">
        <v>44.803592999999999</v>
      </c>
      <c r="C77" s="1">
        <f t="shared" si="2"/>
        <v>3.2602215099835727E-2</v>
      </c>
      <c r="D77" s="251"/>
    </row>
    <row r="78" spans="1:4" x14ac:dyDescent="0.3">
      <c r="A78" s="2">
        <v>41609</v>
      </c>
      <c r="B78">
        <v>47.847076000000001</v>
      </c>
      <c r="C78" s="1">
        <f t="shared" si="2"/>
        <v>6.7929440391086532E-2</v>
      </c>
      <c r="D78" s="251"/>
    </row>
    <row r="79" spans="1:4" x14ac:dyDescent="0.3">
      <c r="A79" s="2">
        <v>41640</v>
      </c>
      <c r="B79">
        <v>45.103653000000001</v>
      </c>
      <c r="C79" s="1">
        <f t="shared" si="2"/>
        <v>-5.7337317749573659E-2</v>
      </c>
      <c r="D79" s="251"/>
    </row>
    <row r="80" spans="1:4" x14ac:dyDescent="0.3">
      <c r="A80" s="2">
        <v>41671</v>
      </c>
      <c r="B80">
        <v>45.772365999999998</v>
      </c>
      <c r="C80" s="1">
        <f t="shared" si="2"/>
        <v>1.4826138361786279E-2</v>
      </c>
      <c r="D80" s="251"/>
    </row>
    <row r="81" spans="1:4" x14ac:dyDescent="0.3">
      <c r="A81" s="2">
        <v>41699</v>
      </c>
      <c r="B81">
        <v>44.572116999999999</v>
      </c>
      <c r="C81" s="1">
        <f t="shared" si="2"/>
        <v>-2.6222131493049746E-2</v>
      </c>
      <c r="D81" s="251"/>
    </row>
    <row r="82" spans="1:4" x14ac:dyDescent="0.3">
      <c r="A82" s="2">
        <v>41730</v>
      </c>
      <c r="B82">
        <v>42.428809999999999</v>
      </c>
      <c r="C82" s="1">
        <f t="shared" si="2"/>
        <v>-4.8086273308490149E-2</v>
      </c>
      <c r="D82" s="251"/>
    </row>
    <row r="83" spans="1:4" x14ac:dyDescent="0.3">
      <c r="A83" s="2">
        <v>41760</v>
      </c>
      <c r="B83">
        <v>45.103653000000001</v>
      </c>
      <c r="C83" s="1">
        <f t="shared" si="2"/>
        <v>6.3043083225761049E-2</v>
      </c>
      <c r="D83" s="251"/>
    </row>
    <row r="84" spans="1:4" x14ac:dyDescent="0.3">
      <c r="A84" s="2">
        <v>41791</v>
      </c>
      <c r="B84">
        <v>42.558166999999997</v>
      </c>
      <c r="C84" s="1">
        <f t="shared" si="2"/>
        <v>-5.643636004383068E-2</v>
      </c>
      <c r="D84" s="251"/>
    </row>
    <row r="85" spans="1:4" x14ac:dyDescent="0.3">
      <c r="A85" s="2">
        <v>41821</v>
      </c>
      <c r="B85">
        <v>37.705798999999999</v>
      </c>
      <c r="C85" s="1">
        <f t="shared" si="2"/>
        <v>-0.11401731658226724</v>
      </c>
      <c r="D85" s="251"/>
    </row>
    <row r="86" spans="1:4" x14ac:dyDescent="0.3">
      <c r="A86" s="2">
        <v>41852</v>
      </c>
      <c r="B86">
        <v>40.701565000000002</v>
      </c>
      <c r="C86" s="3">
        <f t="shared" si="2"/>
        <v>7.9451067990894533E-2</v>
      </c>
      <c r="D86" s="251"/>
    </row>
    <row r="87" spans="1:4" x14ac:dyDescent="0.3">
      <c r="A87" s="2">
        <v>41883</v>
      </c>
      <c r="B87">
        <v>43.323410000000003</v>
      </c>
      <c r="C87" s="4">
        <f t="shared" si="2"/>
        <v>6.4416319126795255E-2</v>
      </c>
      <c r="D87" s="251" t="s">
        <v>49</v>
      </c>
    </row>
    <row r="88" spans="1:4" x14ac:dyDescent="0.3">
      <c r="A88" s="2">
        <v>41913</v>
      </c>
      <c r="B88">
        <v>41.392899</v>
      </c>
      <c r="C88" s="1">
        <f t="shared" si="2"/>
        <v>-4.4560458191079663E-2</v>
      </c>
      <c r="D88" s="251"/>
    </row>
    <row r="89" spans="1:4" x14ac:dyDescent="0.3">
      <c r="A89" s="2">
        <v>41944</v>
      </c>
      <c r="B89">
        <v>42.605991000000003</v>
      </c>
      <c r="C89" s="1">
        <f t="shared" si="2"/>
        <v>2.9306765877886522E-2</v>
      </c>
      <c r="D89" s="251"/>
    </row>
    <row r="90" spans="1:4" x14ac:dyDescent="0.3">
      <c r="A90" s="2">
        <v>41974</v>
      </c>
      <c r="B90">
        <v>35.957904999999997</v>
      </c>
      <c r="C90" s="1">
        <f t="shared" si="2"/>
        <v>-0.15603641281340003</v>
      </c>
      <c r="D90" s="251"/>
    </row>
    <row r="91" spans="1:4" x14ac:dyDescent="0.3">
      <c r="A91" s="2">
        <v>42005</v>
      </c>
      <c r="B91">
        <v>41.045062999999999</v>
      </c>
      <c r="C91" s="1">
        <f t="shared" si="2"/>
        <v>0.14147537238334665</v>
      </c>
      <c r="D91" s="251"/>
    </row>
    <row r="92" spans="1:4" x14ac:dyDescent="0.3">
      <c r="A92" s="2">
        <v>42036</v>
      </c>
      <c r="B92">
        <v>48.114902000000001</v>
      </c>
      <c r="C92" s="1">
        <f t="shared" si="2"/>
        <v>0.17224578264138618</v>
      </c>
      <c r="D92" s="251"/>
    </row>
    <row r="93" spans="1:4" x14ac:dyDescent="0.3">
      <c r="A93" s="2">
        <v>42064</v>
      </c>
      <c r="B93">
        <v>52.558548000000002</v>
      </c>
      <c r="C93" s="1">
        <f t="shared" si="2"/>
        <v>9.2354879991234332E-2</v>
      </c>
      <c r="D93" s="251"/>
    </row>
    <row r="94" spans="1:4" x14ac:dyDescent="0.3">
      <c r="A94" s="2">
        <v>42095</v>
      </c>
      <c r="B94">
        <v>53.915126999999998</v>
      </c>
      <c r="C94" s="1">
        <f t="shared" si="2"/>
        <v>2.5810815778244033E-2</v>
      </c>
      <c r="D94" s="251"/>
    </row>
    <row r="95" spans="1:4" x14ac:dyDescent="0.3">
      <c r="A95" s="2">
        <v>42125</v>
      </c>
      <c r="B95">
        <v>53.915126999999998</v>
      </c>
      <c r="C95" s="1">
        <f t="shared" si="2"/>
        <v>0</v>
      </c>
      <c r="D95" s="251"/>
    </row>
    <row r="96" spans="1:4" x14ac:dyDescent="0.3">
      <c r="A96" s="2">
        <v>42156</v>
      </c>
      <c r="B96">
        <v>50.610649000000002</v>
      </c>
      <c r="C96" s="1">
        <f t="shared" si="2"/>
        <v>-6.1290368471171294E-2</v>
      </c>
      <c r="D96" s="251"/>
    </row>
    <row r="97" spans="1:4" x14ac:dyDescent="0.3">
      <c r="A97" s="2">
        <v>42186</v>
      </c>
      <c r="B97">
        <v>57.284821000000001</v>
      </c>
      <c r="C97" s="1">
        <f t="shared" si="2"/>
        <v>0.13187287916422488</v>
      </c>
      <c r="D97" s="251"/>
    </row>
    <row r="98" spans="1:4" x14ac:dyDescent="0.3">
      <c r="A98" s="2">
        <v>42217</v>
      </c>
      <c r="B98">
        <v>51.512000999999998</v>
      </c>
      <c r="C98" s="3">
        <f t="shared" si="2"/>
        <v>-0.10077399037347089</v>
      </c>
      <c r="D98" s="251"/>
    </row>
    <row r="99" spans="1:4" x14ac:dyDescent="0.3">
      <c r="A99" s="2">
        <v>42248</v>
      </c>
      <c r="B99">
        <v>46.918574999999997</v>
      </c>
      <c r="C99" s="4">
        <f t="shared" ref="C99:C130" si="3">(B99-B98)/B98</f>
        <v>-8.9171958200575455E-2</v>
      </c>
      <c r="D99" s="251" t="s">
        <v>50</v>
      </c>
    </row>
    <row r="100" spans="1:4" x14ac:dyDescent="0.3">
      <c r="A100" s="2">
        <v>42278</v>
      </c>
      <c r="B100">
        <v>56.185229999999997</v>
      </c>
      <c r="C100" s="1">
        <f t="shared" si="3"/>
        <v>0.19750503931545238</v>
      </c>
      <c r="D100" s="251"/>
    </row>
    <row r="101" spans="1:4" x14ac:dyDescent="0.3">
      <c r="A101" s="2">
        <v>42309</v>
      </c>
      <c r="B101">
        <v>60.689990999999999</v>
      </c>
      <c r="C101" s="1">
        <f t="shared" si="3"/>
        <v>8.0176961098139182E-2</v>
      </c>
      <c r="D101" s="251"/>
    </row>
    <row r="102" spans="1:4" x14ac:dyDescent="0.3">
      <c r="A102" s="2">
        <v>42339</v>
      </c>
      <c r="B102">
        <v>54.979239999999997</v>
      </c>
      <c r="C102" s="1">
        <f t="shared" si="3"/>
        <v>-9.4097081016209116E-2</v>
      </c>
      <c r="D102" s="251"/>
    </row>
    <row r="103" spans="1:4" x14ac:dyDescent="0.3">
      <c r="A103" s="2">
        <v>42370</v>
      </c>
      <c r="B103">
        <v>51.272571999999997</v>
      </c>
      <c r="C103" s="1">
        <f t="shared" si="3"/>
        <v>-6.7419411399648313E-2</v>
      </c>
      <c r="D103" s="251"/>
    </row>
    <row r="104" spans="1:4" x14ac:dyDescent="0.3">
      <c r="A104" s="2">
        <v>42401</v>
      </c>
      <c r="B104">
        <v>53.010624</v>
      </c>
      <c r="C104" s="1">
        <f t="shared" si="3"/>
        <v>3.389827996145782E-2</v>
      </c>
      <c r="D104" s="251"/>
    </row>
    <row r="105" spans="1:4" x14ac:dyDescent="0.3">
      <c r="A105" s="2">
        <v>42430</v>
      </c>
      <c r="B105">
        <v>51.742558000000002</v>
      </c>
      <c r="C105" s="1">
        <f t="shared" si="3"/>
        <v>-2.3920978557052969E-2</v>
      </c>
      <c r="D105" s="251"/>
    </row>
    <row r="106" spans="1:4" x14ac:dyDescent="0.3">
      <c r="A106" s="2">
        <v>42461</v>
      </c>
      <c r="B106">
        <v>48.426067000000003</v>
      </c>
      <c r="C106" s="1">
        <f t="shared" si="3"/>
        <v>-6.4096000047001916E-2</v>
      </c>
      <c r="D106" s="251"/>
    </row>
    <row r="107" spans="1:4" x14ac:dyDescent="0.3">
      <c r="A107" s="2">
        <v>42491</v>
      </c>
      <c r="B107">
        <v>49.676403000000001</v>
      </c>
      <c r="C107" s="1">
        <f t="shared" si="3"/>
        <v>2.5819482717851051E-2</v>
      </c>
      <c r="D107" s="251"/>
    </row>
    <row r="108" spans="1:4" x14ac:dyDescent="0.3">
      <c r="A108" s="2">
        <v>42522</v>
      </c>
      <c r="B108">
        <v>46.990814</v>
      </c>
      <c r="C108" s="1">
        <f t="shared" si="3"/>
        <v>-5.4061663844703095E-2</v>
      </c>
      <c r="D108" s="251"/>
    </row>
    <row r="109" spans="1:4" x14ac:dyDescent="0.3">
      <c r="A109" s="2">
        <v>42552</v>
      </c>
      <c r="B109">
        <v>47.808360999999998</v>
      </c>
      <c r="C109" s="1">
        <f t="shared" si="3"/>
        <v>1.7398017408253398E-2</v>
      </c>
      <c r="D109" s="251"/>
    </row>
    <row r="110" spans="1:4" x14ac:dyDescent="0.3">
      <c r="A110" s="2">
        <v>42583</v>
      </c>
      <c r="B110">
        <v>47.499512000000003</v>
      </c>
      <c r="C110" s="3">
        <f t="shared" si="3"/>
        <v>-6.4601461656465294E-3</v>
      </c>
      <c r="D110" s="251"/>
    </row>
    <row r="111" spans="1:4" x14ac:dyDescent="0.3">
      <c r="A111" s="2">
        <v>42614</v>
      </c>
      <c r="B111">
        <v>48.907508999999997</v>
      </c>
      <c r="C111" s="4">
        <f t="shared" si="3"/>
        <v>2.9642346641371695E-2</v>
      </c>
      <c r="D111" s="251" t="s">
        <v>51</v>
      </c>
    </row>
    <row r="112" spans="1:4" x14ac:dyDescent="0.3">
      <c r="A112" s="2">
        <v>42644</v>
      </c>
      <c r="B112">
        <v>49.189117000000003</v>
      </c>
      <c r="C112" s="1">
        <f t="shared" si="3"/>
        <v>5.7579706216484188E-3</v>
      </c>
      <c r="D112" s="251"/>
    </row>
    <row r="113" spans="1:4" x14ac:dyDescent="0.3">
      <c r="A113" s="2">
        <v>42675</v>
      </c>
      <c r="B113">
        <v>54.748435999999998</v>
      </c>
      <c r="C113" s="1">
        <f t="shared" si="3"/>
        <v>0.11301928839259291</v>
      </c>
      <c r="D113" s="251"/>
    </row>
    <row r="114" spans="1:4" x14ac:dyDescent="0.3">
      <c r="A114" s="2">
        <v>42705</v>
      </c>
      <c r="B114">
        <v>57.082985000000001</v>
      </c>
      <c r="C114" s="1">
        <f t="shared" si="3"/>
        <v>4.2641382486250434E-2</v>
      </c>
      <c r="D114" s="251"/>
    </row>
    <row r="115" spans="1:4" x14ac:dyDescent="0.3">
      <c r="A115" s="2">
        <v>42736</v>
      </c>
      <c r="B115">
        <v>57.010311000000002</v>
      </c>
      <c r="C115" s="1">
        <f t="shared" si="3"/>
        <v>-1.2731289367575861E-3</v>
      </c>
      <c r="D115" s="251"/>
    </row>
    <row r="116" spans="1:4" x14ac:dyDescent="0.3">
      <c r="A116" s="2">
        <v>42767</v>
      </c>
      <c r="B116">
        <v>62.969326000000002</v>
      </c>
      <c r="C116" s="1">
        <f t="shared" si="3"/>
        <v>0.10452521474580274</v>
      </c>
      <c r="D116" s="251"/>
    </row>
    <row r="117" spans="1:4" x14ac:dyDescent="0.3">
      <c r="A117" s="2">
        <v>42795</v>
      </c>
      <c r="B117">
        <v>64.795188999999993</v>
      </c>
      <c r="C117" s="1">
        <f t="shared" si="3"/>
        <v>2.8996070245376156E-2</v>
      </c>
      <c r="D117" s="251"/>
    </row>
    <row r="118" spans="1:4" x14ac:dyDescent="0.3">
      <c r="A118" s="2">
        <v>42826</v>
      </c>
      <c r="B118">
        <v>67.429512000000003</v>
      </c>
      <c r="C118" s="1">
        <f t="shared" si="3"/>
        <v>4.0656151184311068E-2</v>
      </c>
      <c r="D118" s="251"/>
    </row>
    <row r="119" spans="1:4" x14ac:dyDescent="0.3">
      <c r="A119" s="2">
        <v>42856</v>
      </c>
      <c r="B119">
        <v>67.656242000000006</v>
      </c>
      <c r="C119" s="1">
        <f t="shared" si="3"/>
        <v>3.3624742827740384E-3</v>
      </c>
      <c r="D119" s="251"/>
    </row>
    <row r="120" spans="1:4" x14ac:dyDescent="0.3">
      <c r="A120" s="2">
        <v>42887</v>
      </c>
      <c r="B120">
        <v>66.665520000000001</v>
      </c>
      <c r="C120" s="1">
        <f t="shared" si="3"/>
        <v>-1.4643467782322363E-2</v>
      </c>
      <c r="D120" s="251"/>
    </row>
    <row r="121" spans="1:4" x14ac:dyDescent="0.3">
      <c r="A121" s="2">
        <v>42917</v>
      </c>
      <c r="B121">
        <v>65.369254999999995</v>
      </c>
      <c r="C121" s="1">
        <f t="shared" si="3"/>
        <v>-1.9444309442122484E-2</v>
      </c>
      <c r="D121" s="251"/>
    </row>
    <row r="122" spans="1:4" x14ac:dyDescent="0.3">
      <c r="A122" s="2">
        <v>42948</v>
      </c>
      <c r="B122">
        <v>65.378510000000006</v>
      </c>
      <c r="C122" s="3">
        <f t="shared" si="3"/>
        <v>1.4158031937200796E-4</v>
      </c>
      <c r="D122" s="251"/>
    </row>
    <row r="123" spans="1:4" x14ac:dyDescent="0.3">
      <c r="A123" s="2">
        <v>42979</v>
      </c>
      <c r="B123">
        <v>74.452431000000004</v>
      </c>
      <c r="C123" s="4">
        <f t="shared" si="3"/>
        <v>0.13879057506816839</v>
      </c>
      <c r="D123" s="251" t="s">
        <v>52</v>
      </c>
    </row>
    <row r="124" spans="1:4" x14ac:dyDescent="0.3">
      <c r="A124" s="2">
        <v>43009</v>
      </c>
      <c r="B124">
        <v>81.248604</v>
      </c>
      <c r="C124" s="1">
        <f t="shared" si="3"/>
        <v>9.1282083186779966E-2</v>
      </c>
      <c r="D124" s="251"/>
    </row>
    <row r="125" spans="1:4" x14ac:dyDescent="0.3">
      <c r="A125" s="2">
        <v>43040</v>
      </c>
      <c r="B125">
        <v>80.822693000000001</v>
      </c>
      <c r="C125" s="1">
        <f t="shared" si="3"/>
        <v>-5.2420716053164342E-3</v>
      </c>
      <c r="D125" s="251"/>
    </row>
    <row r="126" spans="1:4" x14ac:dyDescent="0.3">
      <c r="A126" s="2">
        <v>43070</v>
      </c>
      <c r="B126">
        <v>76.850539999999995</v>
      </c>
      <c r="C126" s="1">
        <f t="shared" si="3"/>
        <v>-4.9146506414974388E-2</v>
      </c>
      <c r="D126" s="251"/>
    </row>
    <row r="127" spans="1:4" x14ac:dyDescent="0.3">
      <c r="A127" s="2">
        <v>43101</v>
      </c>
      <c r="B127">
        <v>85.646675000000002</v>
      </c>
      <c r="C127" s="1">
        <f t="shared" si="3"/>
        <v>0.11445768630903579</v>
      </c>
      <c r="D127" s="251"/>
    </row>
    <row r="128" spans="1:4" x14ac:dyDescent="0.3">
      <c r="A128" s="2">
        <v>43132</v>
      </c>
      <c r="B128">
        <v>91.053985999999995</v>
      </c>
      <c r="C128" s="1">
        <f t="shared" si="3"/>
        <v>6.3135095437154953E-2</v>
      </c>
      <c r="D128" s="251"/>
    </row>
    <row r="129" spans="1:4" x14ac:dyDescent="0.3">
      <c r="A129" s="2">
        <v>43160</v>
      </c>
      <c r="B129">
        <v>86.850364999999996</v>
      </c>
      <c r="C129" s="1">
        <f t="shared" si="3"/>
        <v>-4.6166249108523363E-2</v>
      </c>
      <c r="D129" s="251"/>
    </row>
    <row r="130" spans="1:4" x14ac:dyDescent="0.3">
      <c r="A130" s="2">
        <v>43191</v>
      </c>
      <c r="B130">
        <v>90.183639999999997</v>
      </c>
      <c r="C130" s="1">
        <f t="shared" si="3"/>
        <v>3.8379516309459384E-2</v>
      </c>
      <c r="D130" s="251"/>
    </row>
    <row r="131" spans="1:4" x14ac:dyDescent="0.3">
      <c r="A131" s="2">
        <v>43221</v>
      </c>
      <c r="B131">
        <v>91.601973999999998</v>
      </c>
      <c r="C131" s="1">
        <f t="shared" ref="C131:C162" si="4">(B131-B130)/B130</f>
        <v>1.5727176237286516E-2</v>
      </c>
      <c r="D131" s="251"/>
    </row>
    <row r="132" spans="1:4" x14ac:dyDescent="0.3">
      <c r="A132" s="2">
        <v>43252</v>
      </c>
      <c r="B132">
        <v>94.378936999999993</v>
      </c>
      <c r="C132" s="1">
        <f t="shared" si="4"/>
        <v>3.0315536649897903E-2</v>
      </c>
      <c r="D132" s="251"/>
    </row>
    <row r="133" spans="1:4" x14ac:dyDescent="0.3">
      <c r="A133" s="2">
        <v>43282</v>
      </c>
      <c r="B133">
        <v>99.782234000000003</v>
      </c>
      <c r="C133" s="1">
        <f t="shared" si="4"/>
        <v>5.7251089827383937E-2</v>
      </c>
      <c r="D133" s="251"/>
    </row>
    <row r="134" spans="1:4" x14ac:dyDescent="0.3">
      <c r="A134" s="2">
        <v>43313</v>
      </c>
      <c r="B134">
        <v>100.026985</v>
      </c>
      <c r="C134" s="3">
        <f t="shared" si="4"/>
        <v>2.452851476546353E-3</v>
      </c>
      <c r="D134" s="251"/>
    </row>
    <row r="135" spans="1:4" x14ac:dyDescent="0.3">
      <c r="A135" s="2">
        <v>43344</v>
      </c>
      <c r="B135">
        <v>101.834366</v>
      </c>
      <c r="C135" s="4">
        <f t="shared" si="4"/>
        <v>1.8068934098133684E-2</v>
      </c>
      <c r="D135" s="251" t="s">
        <v>53</v>
      </c>
    </row>
    <row r="136" spans="1:4" x14ac:dyDescent="0.3">
      <c r="A136" s="2">
        <v>43374</v>
      </c>
      <c r="B136">
        <v>91.978515999999999</v>
      </c>
      <c r="C136" s="1">
        <f t="shared" si="4"/>
        <v>-9.6783142932318184E-2</v>
      </c>
      <c r="D136" s="251"/>
    </row>
    <row r="137" spans="1:4" x14ac:dyDescent="0.3">
      <c r="A137" s="2">
        <v>43405</v>
      </c>
      <c r="B137">
        <v>89.069771000000003</v>
      </c>
      <c r="C137" s="1">
        <f t="shared" si="4"/>
        <v>-3.1624178411402026E-2</v>
      </c>
      <c r="D137" s="251"/>
    </row>
    <row r="138" spans="1:4" x14ac:dyDescent="0.3">
      <c r="A138" s="2">
        <v>43435</v>
      </c>
      <c r="B138">
        <v>79.035056999999995</v>
      </c>
      <c r="C138" s="1">
        <f t="shared" si="4"/>
        <v>-0.11266127539499353</v>
      </c>
      <c r="D138" s="251"/>
    </row>
    <row r="139" spans="1:4" x14ac:dyDescent="0.3">
      <c r="A139" s="2">
        <v>43466</v>
      </c>
      <c r="B139">
        <v>94.341278000000003</v>
      </c>
      <c r="C139" s="1">
        <f t="shared" si="4"/>
        <v>0.1936636928091291</v>
      </c>
      <c r="D139" s="251"/>
    </row>
    <row r="140" spans="1:4" x14ac:dyDescent="0.3">
      <c r="A140" s="2">
        <v>43497</v>
      </c>
      <c r="B140">
        <v>106.936432</v>
      </c>
      <c r="C140" s="1">
        <f t="shared" si="4"/>
        <v>0.13350628979183421</v>
      </c>
      <c r="D140" s="251"/>
    </row>
    <row r="141" spans="1:4" x14ac:dyDescent="0.3">
      <c r="A141" s="2">
        <v>43525</v>
      </c>
      <c r="B141">
        <v>110.984207</v>
      </c>
      <c r="C141" s="1">
        <f t="shared" si="4"/>
        <v>3.7852160618188586E-2</v>
      </c>
      <c r="D141" s="251"/>
    </row>
    <row r="142" spans="1:4" x14ac:dyDescent="0.3">
      <c r="A142" s="2">
        <v>43556</v>
      </c>
      <c r="B142">
        <v>114.730743</v>
      </c>
      <c r="C142" s="1">
        <f t="shared" si="4"/>
        <v>3.3757379552209678E-2</v>
      </c>
      <c r="D142" s="251"/>
    </row>
    <row r="143" spans="1:4" x14ac:dyDescent="0.3">
      <c r="A143" s="2">
        <v>43586</v>
      </c>
      <c r="B143">
        <v>109.64798</v>
      </c>
      <c r="C143" s="1">
        <f t="shared" si="4"/>
        <v>-4.430166550913036E-2</v>
      </c>
      <c r="D143" s="251"/>
    </row>
    <row r="144" spans="1:4" x14ac:dyDescent="0.3">
      <c r="A144" s="2">
        <v>43617</v>
      </c>
      <c r="B144">
        <v>119.02237700000001</v>
      </c>
      <c r="C144" s="1">
        <f t="shared" si="4"/>
        <v>8.5495391707170548E-2</v>
      </c>
      <c r="D144" s="251"/>
    </row>
    <row r="145" spans="1:4" x14ac:dyDescent="0.3">
      <c r="A145" s="2">
        <v>43647</v>
      </c>
      <c r="B145">
        <v>122.249008</v>
      </c>
      <c r="C145" s="1">
        <f t="shared" si="4"/>
        <v>2.7109448503116328E-2</v>
      </c>
      <c r="D145" s="251"/>
    </row>
    <row r="146" spans="1:4" x14ac:dyDescent="0.3">
      <c r="A146" s="2">
        <v>43678</v>
      </c>
      <c r="B146">
        <v>119.652428</v>
      </c>
      <c r="C146" s="3">
        <f t="shared" si="4"/>
        <v>-2.1240090553536459E-2</v>
      </c>
      <c r="D146" s="251"/>
    </row>
    <row r="147" spans="1:4" x14ac:dyDescent="0.3">
      <c r="A147" s="2">
        <v>43709</v>
      </c>
      <c r="B147">
        <v>113.791039</v>
      </c>
      <c r="C147" s="4">
        <f t="shared" si="4"/>
        <v>-4.8986795320191935E-2</v>
      </c>
      <c r="D147" s="251" t="s">
        <v>54</v>
      </c>
    </row>
    <row r="148" spans="1:4" x14ac:dyDescent="0.3">
      <c r="A148" s="2">
        <v>43739</v>
      </c>
      <c r="B148">
        <v>122.59266700000001</v>
      </c>
      <c r="C148" s="1">
        <f t="shared" si="4"/>
        <v>7.7349043275718815E-2</v>
      </c>
      <c r="D148" s="251"/>
    </row>
    <row r="149" spans="1:4" x14ac:dyDescent="0.3">
      <c r="A149" s="2">
        <v>43770</v>
      </c>
      <c r="B149">
        <v>127.346687</v>
      </c>
      <c r="C149" s="1">
        <f t="shared" si="4"/>
        <v>3.8778991568883946E-2</v>
      </c>
      <c r="D149" s="251"/>
    </row>
    <row r="150" spans="1:4" x14ac:dyDescent="0.3">
      <c r="A150" s="2">
        <v>43800</v>
      </c>
      <c r="B150">
        <v>124.559189</v>
      </c>
      <c r="C150" s="1">
        <f t="shared" si="4"/>
        <v>-2.1889050007245177E-2</v>
      </c>
      <c r="D150" s="251"/>
    </row>
    <row r="151" spans="1:4" x14ac:dyDescent="0.3">
      <c r="A151" s="2">
        <v>43831</v>
      </c>
      <c r="B151">
        <v>127.19395400000001</v>
      </c>
      <c r="C151" s="1">
        <f t="shared" si="4"/>
        <v>2.1152714794891621E-2</v>
      </c>
      <c r="D151" s="251"/>
    </row>
    <row r="152" spans="1:4" x14ac:dyDescent="0.3">
      <c r="A152" s="2">
        <v>43862</v>
      </c>
      <c r="B152">
        <v>103.19472500000001</v>
      </c>
      <c r="C152" s="1">
        <f t="shared" si="4"/>
        <v>-0.18868215229789931</v>
      </c>
      <c r="D152" s="251"/>
    </row>
    <row r="153" spans="1:4" x14ac:dyDescent="0.3">
      <c r="A153" s="2">
        <v>43891</v>
      </c>
      <c r="B153">
        <v>56.647320000000001</v>
      </c>
      <c r="C153" s="1">
        <f t="shared" si="4"/>
        <v>-0.45106380195305529</v>
      </c>
      <c r="D153" s="251"/>
    </row>
    <row r="154" spans="1:4" x14ac:dyDescent="0.3">
      <c r="A154" s="2">
        <v>43922</v>
      </c>
      <c r="B154">
        <v>55.253574</v>
      </c>
      <c r="C154" s="1">
        <f t="shared" si="4"/>
        <v>-2.4603917714024249E-2</v>
      </c>
      <c r="D154" s="251"/>
    </row>
    <row r="155" spans="1:4" x14ac:dyDescent="0.3">
      <c r="A155" s="2">
        <v>43952</v>
      </c>
      <c r="B155">
        <v>55.898547999999998</v>
      </c>
      <c r="C155" s="1">
        <f t="shared" si="4"/>
        <v>1.1672982457207161E-2</v>
      </c>
      <c r="D155" s="251"/>
    </row>
    <row r="156" spans="1:4" x14ac:dyDescent="0.3">
      <c r="A156" s="2">
        <v>43983</v>
      </c>
      <c r="B156">
        <v>62.622149999999998</v>
      </c>
      <c r="C156" s="1">
        <f t="shared" si="4"/>
        <v>0.12028222987115873</v>
      </c>
      <c r="D156" s="251"/>
    </row>
    <row r="157" spans="1:4" x14ac:dyDescent="0.3">
      <c r="A157" s="2">
        <v>44013</v>
      </c>
      <c r="B157">
        <v>61.133491999999997</v>
      </c>
      <c r="C157" s="1">
        <f t="shared" si="4"/>
        <v>-2.3772067870553807E-2</v>
      </c>
      <c r="D157" s="251"/>
    </row>
    <row r="158" spans="1:4" x14ac:dyDescent="0.3">
      <c r="A158" s="2">
        <v>44044</v>
      </c>
      <c r="B158">
        <v>67.866943000000006</v>
      </c>
      <c r="C158" s="3">
        <f t="shared" si="4"/>
        <v>0.11014340551657036</v>
      </c>
      <c r="D158" s="251"/>
    </row>
    <row r="159" spans="1:4" x14ac:dyDescent="0.3">
      <c r="A159" s="2">
        <v>44075</v>
      </c>
      <c r="B159">
        <v>61.192641999999999</v>
      </c>
      <c r="C159" s="4">
        <f t="shared" si="4"/>
        <v>-9.8343916860967301E-2</v>
      </c>
      <c r="D159" s="251" t="s">
        <v>55</v>
      </c>
    </row>
    <row r="160" spans="1:4" x14ac:dyDescent="0.3">
      <c r="A160" s="2">
        <v>44105</v>
      </c>
      <c r="B160">
        <v>61.705295999999997</v>
      </c>
      <c r="C160" s="1">
        <f t="shared" si="4"/>
        <v>8.3777065876645389E-3</v>
      </c>
      <c r="D160" s="251"/>
    </row>
    <row r="161" spans="1:4" x14ac:dyDescent="0.3">
      <c r="A161" s="2">
        <v>44136</v>
      </c>
      <c r="B161">
        <v>86.489943999999994</v>
      </c>
      <c r="C161" s="1">
        <f t="shared" si="4"/>
        <v>0.40166160129918183</v>
      </c>
      <c r="D161" s="251"/>
    </row>
    <row r="162" spans="1:4" x14ac:dyDescent="0.3">
      <c r="A162" s="2">
        <v>44166</v>
      </c>
      <c r="B162">
        <v>88.510963000000004</v>
      </c>
      <c r="C162" s="1">
        <f t="shared" si="4"/>
        <v>2.3367098029338645E-2</v>
      </c>
      <c r="D162" s="251"/>
    </row>
    <row r="163" spans="1:4" x14ac:dyDescent="0.3">
      <c r="A163" s="2">
        <v>44197</v>
      </c>
      <c r="B163">
        <v>82.023972000000001</v>
      </c>
      <c r="C163" s="1">
        <f t="shared" ref="C163:C182" si="5">(B163-B162)/B162</f>
        <v>-7.3290254451304562E-2</v>
      </c>
      <c r="D163" s="251"/>
    </row>
    <row r="164" spans="1:4" x14ac:dyDescent="0.3">
      <c r="A164" s="2">
        <v>44228</v>
      </c>
      <c r="B164">
        <v>94.554321000000002</v>
      </c>
      <c r="C164" s="1">
        <f t="shared" si="5"/>
        <v>0.15276447475623348</v>
      </c>
      <c r="D164" s="251"/>
    </row>
    <row r="165" spans="1:4" x14ac:dyDescent="0.3">
      <c r="A165" s="2">
        <v>44256</v>
      </c>
      <c r="B165">
        <v>95.175415000000001</v>
      </c>
      <c r="C165" s="1">
        <f t="shared" si="5"/>
        <v>6.568647455043322E-3</v>
      </c>
      <c r="D165" s="251"/>
    </row>
    <row r="166" spans="1:4" x14ac:dyDescent="0.3">
      <c r="A166" s="2">
        <v>44287</v>
      </c>
      <c r="B166">
        <v>98.527359000000004</v>
      </c>
      <c r="C166" s="1">
        <f t="shared" si="5"/>
        <v>3.521859085142947E-2</v>
      </c>
      <c r="D166" s="251"/>
    </row>
    <row r="167" spans="1:4" x14ac:dyDescent="0.3">
      <c r="A167" s="2">
        <v>44317</v>
      </c>
      <c r="B167">
        <v>105.15237399999999</v>
      </c>
      <c r="C167" s="1">
        <f t="shared" si="5"/>
        <v>6.7240359096603725E-2</v>
      </c>
      <c r="D167" s="251"/>
    </row>
    <row r="168" spans="1:4" x14ac:dyDescent="0.3">
      <c r="A168" s="2">
        <v>44348</v>
      </c>
      <c r="B168">
        <v>106.907211</v>
      </c>
      <c r="C168" s="1">
        <f t="shared" si="5"/>
        <v>1.6688515277838701E-2</v>
      </c>
      <c r="D168" s="251"/>
    </row>
    <row r="169" spans="1:4" x14ac:dyDescent="0.3">
      <c r="A169" s="2">
        <v>44378</v>
      </c>
      <c r="B169">
        <v>114.064583</v>
      </c>
      <c r="C169" s="1">
        <f t="shared" si="5"/>
        <v>6.6949384733271125E-2</v>
      </c>
      <c r="D169" s="251"/>
    </row>
    <row r="170" spans="1:4" x14ac:dyDescent="0.3">
      <c r="A170" s="2">
        <v>44409</v>
      </c>
      <c r="B170">
        <v>114.064583</v>
      </c>
      <c r="C170" s="3">
        <f t="shared" si="5"/>
        <v>0</v>
      </c>
      <c r="D170" s="251"/>
    </row>
    <row r="171" spans="1:4" x14ac:dyDescent="0.3">
      <c r="A171" s="2">
        <v>44440</v>
      </c>
      <c r="B171">
        <v>113.473068</v>
      </c>
      <c r="C171" s="4">
        <f t="shared" si="5"/>
        <v>-5.1857902290319263E-3</v>
      </c>
      <c r="D171" s="251" t="s">
        <v>56</v>
      </c>
    </row>
    <row r="172" spans="1:4" x14ac:dyDescent="0.3">
      <c r="A172" s="2">
        <v>44470</v>
      </c>
      <c r="B172">
        <v>109.036674</v>
      </c>
      <c r="C172" s="1">
        <f t="shared" si="5"/>
        <v>-3.9096448859565452E-2</v>
      </c>
      <c r="D172" s="251"/>
    </row>
    <row r="173" spans="1:4" x14ac:dyDescent="0.3">
      <c r="A173" s="2">
        <v>44501</v>
      </c>
      <c r="B173">
        <v>97.324600000000004</v>
      </c>
      <c r="C173" s="1">
        <f t="shared" si="5"/>
        <v>-0.10741407978016645</v>
      </c>
      <c r="D173" s="251"/>
    </row>
    <row r="174" spans="1:4" x14ac:dyDescent="0.3">
      <c r="A174" s="2">
        <v>44531</v>
      </c>
      <c r="B174">
        <v>110.77179700000001</v>
      </c>
      <c r="C174" s="1">
        <f t="shared" si="5"/>
        <v>0.13816853087503059</v>
      </c>
      <c r="D174" s="251"/>
    </row>
    <row r="175" spans="1:4" x14ac:dyDescent="0.3">
      <c r="A175" s="2">
        <v>44562</v>
      </c>
      <c r="B175">
        <v>110.535194</v>
      </c>
      <c r="C175" s="1">
        <f t="shared" si="5"/>
        <v>-2.1359498212347528E-3</v>
      </c>
      <c r="D175" s="251"/>
    </row>
    <row r="176" spans="1:4" x14ac:dyDescent="0.3">
      <c r="A176" s="2">
        <v>44593</v>
      </c>
      <c r="B176">
        <v>113.27589399999999</v>
      </c>
      <c r="C176" s="1">
        <f t="shared" si="5"/>
        <v>2.4794817838741837E-2</v>
      </c>
      <c r="D176" s="251"/>
    </row>
    <row r="177" spans="1:4" x14ac:dyDescent="0.3">
      <c r="A177" s="2">
        <v>44621</v>
      </c>
      <c r="B177">
        <v>108.800072</v>
      </c>
      <c r="C177" s="1">
        <f t="shared" si="5"/>
        <v>-3.95125727279627E-2</v>
      </c>
      <c r="D177" s="251"/>
    </row>
    <row r="178" spans="1:4" x14ac:dyDescent="0.3">
      <c r="A178" s="2">
        <v>44652</v>
      </c>
      <c r="B178">
        <v>104.048203</v>
      </c>
      <c r="C178" s="1">
        <f t="shared" si="5"/>
        <v>-4.3675237641386845E-2</v>
      </c>
      <c r="D178" s="251"/>
    </row>
    <row r="179" spans="1:4" x14ac:dyDescent="0.3">
      <c r="A179" s="2">
        <v>44682</v>
      </c>
      <c r="B179">
        <v>108.779999</v>
      </c>
      <c r="C179" s="1">
        <f t="shared" si="5"/>
        <v>4.5476960327705061E-2</v>
      </c>
      <c r="D179" s="251"/>
    </row>
    <row r="180" spans="1:4" x14ac:dyDescent="0.3">
      <c r="A180" s="2">
        <v>44713</v>
      </c>
      <c r="B180">
        <v>92.449996999999996</v>
      </c>
      <c r="C180" s="1">
        <f t="shared" si="5"/>
        <v>-0.15011952702812589</v>
      </c>
      <c r="D180" s="251"/>
    </row>
    <row r="181" spans="1:4" x14ac:dyDescent="0.3">
      <c r="A181" s="2">
        <v>44743</v>
      </c>
      <c r="B181">
        <v>104.879997</v>
      </c>
      <c r="C181" s="1">
        <f t="shared" si="5"/>
        <v>0.13445105898705445</v>
      </c>
      <c r="D181" s="251"/>
    </row>
    <row r="182" spans="1:4" x14ac:dyDescent="0.3">
      <c r="A182" s="2">
        <v>44774</v>
      </c>
      <c r="B182">
        <v>97.889999000000003</v>
      </c>
      <c r="C182" s="3">
        <f t="shared" si="5"/>
        <v>-6.664758009098723E-2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F26C-A874-459B-B143-C15073DB8A0A}">
  <dimension ref="A1:E182"/>
  <sheetViews>
    <sheetView zoomScale="125" workbookViewId="0">
      <selection activeCell="I11" sqref="I11"/>
    </sheetView>
  </sheetViews>
  <sheetFormatPr defaultColWidth="11.19921875" defaultRowHeight="15.6" x14ac:dyDescent="0.3"/>
  <cols>
    <col min="2" max="2" width="18.69921875" customWidth="1"/>
    <col min="3" max="3" width="14" customWidth="1"/>
  </cols>
  <sheetData>
    <row r="1" spans="1:5" x14ac:dyDescent="0.3">
      <c r="A1" t="s">
        <v>39</v>
      </c>
      <c r="B1" t="s">
        <v>132</v>
      </c>
      <c r="C1" s="1" t="s">
        <v>133</v>
      </c>
      <c r="E1" s="33" t="s">
        <v>137</v>
      </c>
    </row>
    <row r="2" spans="1:5" x14ac:dyDescent="0.3">
      <c r="A2" s="2">
        <v>39295</v>
      </c>
      <c r="B2">
        <v>54.595055000000002</v>
      </c>
      <c r="C2" s="1"/>
    </row>
    <row r="3" spans="1:5" x14ac:dyDescent="0.3">
      <c r="A3" s="2">
        <v>39326</v>
      </c>
      <c r="B3">
        <v>57.100071</v>
      </c>
      <c r="C3" s="1">
        <f t="shared" ref="C3:C34" si="0">(B3-B2)/B2</f>
        <v>4.5883569491779019E-2</v>
      </c>
      <c r="D3" s="251" t="s">
        <v>42</v>
      </c>
    </row>
    <row r="4" spans="1:5" x14ac:dyDescent="0.3">
      <c r="A4" s="2">
        <v>39356</v>
      </c>
      <c r="B4">
        <v>55.501128999999999</v>
      </c>
      <c r="C4" s="1">
        <f t="shared" si="0"/>
        <v>-2.8002452045987843E-2</v>
      </c>
      <c r="D4" s="251"/>
    </row>
    <row r="5" spans="1:5" x14ac:dyDescent="0.3">
      <c r="A5" s="2">
        <v>39387</v>
      </c>
      <c r="B5">
        <v>61.423144999999998</v>
      </c>
      <c r="C5" s="1">
        <f t="shared" si="0"/>
        <v>0.10670082044637325</v>
      </c>
      <c r="D5" s="251"/>
    </row>
    <row r="6" spans="1:5" x14ac:dyDescent="0.3">
      <c r="A6" s="2">
        <v>39417</v>
      </c>
      <c r="B6">
        <v>64.467063999999993</v>
      </c>
      <c r="C6" s="1">
        <f t="shared" si="0"/>
        <v>4.955654745454658E-2</v>
      </c>
      <c r="D6" s="251"/>
    </row>
    <row r="7" spans="1:5" x14ac:dyDescent="0.3">
      <c r="A7" s="2">
        <v>39448</v>
      </c>
      <c r="B7">
        <v>51.035922999999997</v>
      </c>
      <c r="C7" s="1">
        <f t="shared" si="0"/>
        <v>-0.20834113059654769</v>
      </c>
      <c r="D7" s="251"/>
    </row>
    <row r="8" spans="1:5" x14ac:dyDescent="0.3">
      <c r="A8" s="2">
        <v>39479</v>
      </c>
      <c r="B8">
        <v>51.596457999999998</v>
      </c>
      <c r="C8" s="1">
        <f t="shared" si="0"/>
        <v>1.0983146126307965E-2</v>
      </c>
      <c r="D8" s="251"/>
    </row>
    <row r="9" spans="1:5" x14ac:dyDescent="0.3">
      <c r="A9" s="2">
        <v>39508</v>
      </c>
      <c r="B9">
        <v>41.466819999999998</v>
      </c>
      <c r="C9" s="1">
        <f t="shared" si="0"/>
        <v>-0.19632429032240933</v>
      </c>
      <c r="D9" s="251"/>
    </row>
    <row r="10" spans="1:5" x14ac:dyDescent="0.3">
      <c r="A10" s="2">
        <v>39539</v>
      </c>
      <c r="B10">
        <v>45.646732</v>
      </c>
      <c r="C10" s="1">
        <f t="shared" si="0"/>
        <v>0.10080136359624398</v>
      </c>
      <c r="D10" s="251"/>
    </row>
    <row r="11" spans="1:5" x14ac:dyDescent="0.3">
      <c r="A11" s="2">
        <v>39569</v>
      </c>
      <c r="B11">
        <v>44.046050999999999</v>
      </c>
      <c r="C11" s="1">
        <f t="shared" si="0"/>
        <v>-3.5066716276643893E-2</v>
      </c>
      <c r="D11" s="251"/>
    </row>
    <row r="12" spans="1:5" x14ac:dyDescent="0.3">
      <c r="A12" s="2">
        <v>39600</v>
      </c>
      <c r="B12">
        <v>42.596362999999997</v>
      </c>
      <c r="C12" s="1">
        <f t="shared" si="0"/>
        <v>-3.2913007343155505E-2</v>
      </c>
      <c r="D12" s="251"/>
    </row>
    <row r="13" spans="1:5" x14ac:dyDescent="0.3">
      <c r="A13" s="2">
        <v>39630</v>
      </c>
      <c r="B13">
        <v>47.573588999999998</v>
      </c>
      <c r="C13" s="1">
        <f t="shared" si="0"/>
        <v>0.11684626689842047</v>
      </c>
      <c r="D13" s="251"/>
    </row>
    <row r="14" spans="1:5" x14ac:dyDescent="0.3">
      <c r="A14" s="2">
        <v>39661</v>
      </c>
      <c r="B14">
        <v>44.855449999999998</v>
      </c>
      <c r="C14" s="3">
        <f t="shared" si="0"/>
        <v>-5.713546228349517E-2</v>
      </c>
      <c r="D14" s="251"/>
    </row>
    <row r="15" spans="1:5" x14ac:dyDescent="0.3">
      <c r="A15" s="2">
        <v>39692</v>
      </c>
      <c r="B15">
        <v>39.715133999999999</v>
      </c>
      <c r="C15" s="4">
        <f t="shared" si="0"/>
        <v>-0.11459735661998706</v>
      </c>
      <c r="D15" s="251" t="s">
        <v>43</v>
      </c>
    </row>
    <row r="16" spans="1:5" x14ac:dyDescent="0.3">
      <c r="A16" s="2">
        <v>39722</v>
      </c>
      <c r="B16">
        <v>28.063345000000002</v>
      </c>
      <c r="C16" s="1">
        <f t="shared" si="0"/>
        <v>-0.29338410390356479</v>
      </c>
      <c r="D16" s="251"/>
    </row>
    <row r="17" spans="1:4" x14ac:dyDescent="0.3">
      <c r="A17" s="2">
        <v>39753</v>
      </c>
      <c r="B17">
        <v>28.431806999999999</v>
      </c>
      <c r="C17" s="1">
        <f t="shared" si="0"/>
        <v>1.3129653646063838E-2</v>
      </c>
      <c r="D17" s="251"/>
    </row>
    <row r="18" spans="1:4" x14ac:dyDescent="0.3">
      <c r="A18" s="2">
        <v>39783</v>
      </c>
      <c r="B18">
        <v>31.820425</v>
      </c>
      <c r="C18" s="1">
        <f t="shared" si="0"/>
        <v>0.11918405326822883</v>
      </c>
      <c r="D18" s="251"/>
    </row>
    <row r="19" spans="1:4" x14ac:dyDescent="0.3">
      <c r="A19" s="2">
        <v>39814</v>
      </c>
      <c r="B19">
        <v>26.565342000000001</v>
      </c>
      <c r="C19" s="1">
        <f t="shared" si="0"/>
        <v>-0.16514810848692307</v>
      </c>
      <c r="D19" s="251"/>
    </row>
    <row r="20" spans="1:4" x14ac:dyDescent="0.3">
      <c r="A20" s="2">
        <v>39845</v>
      </c>
      <c r="B20">
        <v>25.293465000000001</v>
      </c>
      <c r="C20" s="1">
        <f t="shared" si="0"/>
        <v>-4.78773057015415E-2</v>
      </c>
      <c r="D20" s="251"/>
    </row>
    <row r="21" spans="1:4" x14ac:dyDescent="0.3">
      <c r="A21" s="2">
        <v>39873</v>
      </c>
      <c r="B21">
        <v>26.974257999999999</v>
      </c>
      <c r="C21" s="1">
        <f t="shared" si="0"/>
        <v>6.6451670421589046E-2</v>
      </c>
      <c r="D21" s="251"/>
    </row>
    <row r="22" spans="1:4" x14ac:dyDescent="0.3">
      <c r="A22" s="2">
        <v>39904</v>
      </c>
      <c r="B22">
        <v>32.004105000000003</v>
      </c>
      <c r="C22" s="1">
        <f t="shared" si="0"/>
        <v>0.18646840999296455</v>
      </c>
      <c r="D22" s="251"/>
    </row>
    <row r="23" spans="1:4" x14ac:dyDescent="0.3">
      <c r="A23" s="2">
        <v>39934</v>
      </c>
      <c r="B23">
        <v>32.261234000000002</v>
      </c>
      <c r="C23" s="1">
        <f t="shared" si="0"/>
        <v>8.0342506062893813E-3</v>
      </c>
      <c r="D23" s="251"/>
    </row>
    <row r="24" spans="1:4" x14ac:dyDescent="0.3">
      <c r="A24" s="2">
        <v>39965</v>
      </c>
      <c r="B24">
        <v>30.831306000000001</v>
      </c>
      <c r="C24" s="1">
        <f t="shared" si="0"/>
        <v>-4.4323413047374451E-2</v>
      </c>
      <c r="D24" s="251"/>
    </row>
    <row r="25" spans="1:4" x14ac:dyDescent="0.3">
      <c r="A25" s="2">
        <v>39995</v>
      </c>
      <c r="B25">
        <v>35.121093999999999</v>
      </c>
      <c r="C25" s="1">
        <f t="shared" si="0"/>
        <v>0.13913740793205445</v>
      </c>
      <c r="D25" s="251"/>
    </row>
    <row r="26" spans="1:4" x14ac:dyDescent="0.3">
      <c r="A26" s="2">
        <v>40026</v>
      </c>
      <c r="B26">
        <v>37.911968000000002</v>
      </c>
      <c r="C26" s="3">
        <f t="shared" si="0"/>
        <v>7.9464324203568443E-2</v>
      </c>
      <c r="D26" s="251"/>
    </row>
    <row r="27" spans="1:4" x14ac:dyDescent="0.3">
      <c r="A27" s="2">
        <v>40057</v>
      </c>
      <c r="B27">
        <v>39.686839999999997</v>
      </c>
      <c r="C27" s="4">
        <f t="shared" si="0"/>
        <v>4.6815612420858625E-2</v>
      </c>
      <c r="D27" s="251" t="s">
        <v>44</v>
      </c>
    </row>
    <row r="28" spans="1:4" x14ac:dyDescent="0.3">
      <c r="A28" s="2">
        <v>40087</v>
      </c>
      <c r="B28">
        <v>38.551670000000001</v>
      </c>
      <c r="C28" s="1">
        <f t="shared" si="0"/>
        <v>-2.8603184330120393E-2</v>
      </c>
      <c r="D28" s="251"/>
    </row>
    <row r="29" spans="1:4" x14ac:dyDescent="0.3">
      <c r="A29" s="2">
        <v>40118</v>
      </c>
      <c r="B29">
        <v>40.928618999999998</v>
      </c>
      <c r="C29" s="1">
        <f t="shared" si="0"/>
        <v>6.1656187656721387E-2</v>
      </c>
      <c r="D29" s="251"/>
    </row>
    <row r="30" spans="1:4" x14ac:dyDescent="0.3">
      <c r="A30" s="2">
        <v>40148</v>
      </c>
      <c r="B30">
        <v>40.270102999999999</v>
      </c>
      <c r="C30" s="1">
        <f t="shared" si="0"/>
        <v>-1.6089377459816048E-2</v>
      </c>
      <c r="D30" s="251"/>
    </row>
    <row r="31" spans="1:4" x14ac:dyDescent="0.3">
      <c r="A31" s="2">
        <v>40179</v>
      </c>
      <c r="B31">
        <v>40.784370000000003</v>
      </c>
      <c r="C31" s="1">
        <f t="shared" si="0"/>
        <v>1.2770441635076121E-2</v>
      </c>
      <c r="D31" s="251"/>
    </row>
    <row r="32" spans="1:4" x14ac:dyDescent="0.3">
      <c r="A32" s="2">
        <v>40210</v>
      </c>
      <c r="B32">
        <v>40.489254000000003</v>
      </c>
      <c r="C32" s="1">
        <f t="shared" si="0"/>
        <v>-7.236007323393745E-3</v>
      </c>
      <c r="D32" s="251"/>
    </row>
    <row r="33" spans="1:4" x14ac:dyDescent="0.3">
      <c r="A33" s="2">
        <v>40238</v>
      </c>
      <c r="B33">
        <v>48.122143000000001</v>
      </c>
      <c r="C33" s="1">
        <f t="shared" si="0"/>
        <v>0.18851641475044215</v>
      </c>
      <c r="D33" s="251"/>
    </row>
    <row r="34" spans="1:4" x14ac:dyDescent="0.3">
      <c r="A34" s="2">
        <v>40269</v>
      </c>
      <c r="B34">
        <v>48.245452999999998</v>
      </c>
      <c r="C34" s="1">
        <f t="shared" si="0"/>
        <v>2.5624378365692582E-3</v>
      </c>
      <c r="D34" s="251"/>
    </row>
    <row r="35" spans="1:4" x14ac:dyDescent="0.3">
      <c r="A35" s="2">
        <v>40299</v>
      </c>
      <c r="B35">
        <v>48.037773000000001</v>
      </c>
      <c r="C35" s="1">
        <f t="shared" ref="C35:C66" si="1">(B35-B34)/B34</f>
        <v>-4.3046543681535404E-3</v>
      </c>
      <c r="D35" s="251"/>
    </row>
    <row r="36" spans="1:4" x14ac:dyDescent="0.3">
      <c r="A36" s="2">
        <v>40330</v>
      </c>
      <c r="B36">
        <v>48.037773000000001</v>
      </c>
      <c r="C36" s="1">
        <f t="shared" si="1"/>
        <v>0</v>
      </c>
      <c r="D36" s="251"/>
    </row>
    <row r="37" spans="1:4" x14ac:dyDescent="0.3">
      <c r="A37" s="2">
        <v>40360</v>
      </c>
      <c r="B37">
        <v>48.537486999999999</v>
      </c>
      <c r="C37" s="1">
        <f t="shared" si="1"/>
        <v>1.0402522198520678E-2</v>
      </c>
      <c r="D37" s="251"/>
    </row>
    <row r="38" spans="1:4" x14ac:dyDescent="0.3">
      <c r="A38" s="2">
        <v>40391</v>
      </c>
      <c r="B38">
        <v>46.584049</v>
      </c>
      <c r="C38" s="3">
        <f t="shared" si="1"/>
        <v>-4.0245964938399027E-2</v>
      </c>
      <c r="D38" s="251"/>
    </row>
    <row r="39" spans="1:4" x14ac:dyDescent="0.3">
      <c r="A39" s="2">
        <v>40422</v>
      </c>
      <c r="B39">
        <v>50.250813000000001</v>
      </c>
      <c r="C39" s="4">
        <f t="shared" si="1"/>
        <v>7.8712865856722769E-2</v>
      </c>
      <c r="D39" s="251" t="s">
        <v>45</v>
      </c>
    </row>
    <row r="40" spans="1:4" x14ac:dyDescent="0.3">
      <c r="A40" s="2">
        <v>40452</v>
      </c>
      <c r="B40">
        <v>53.268577999999998</v>
      </c>
      <c r="C40" s="1">
        <f t="shared" si="1"/>
        <v>6.0054053254819918E-2</v>
      </c>
      <c r="D40" s="251"/>
    </row>
    <row r="41" spans="1:4" x14ac:dyDescent="0.3">
      <c r="A41" s="2">
        <v>40483</v>
      </c>
      <c r="B41">
        <v>54.702835</v>
      </c>
      <c r="C41" s="1">
        <f t="shared" si="1"/>
        <v>2.6925010087560482E-2</v>
      </c>
      <c r="D41" s="251"/>
    </row>
    <row r="42" spans="1:4" x14ac:dyDescent="0.3">
      <c r="A42" s="2">
        <v>40513</v>
      </c>
      <c r="B42">
        <v>60.160789000000001</v>
      </c>
      <c r="C42" s="1">
        <f t="shared" si="1"/>
        <v>9.9774609487789823E-2</v>
      </c>
      <c r="D42" s="251"/>
    </row>
    <row r="43" spans="1:4" x14ac:dyDescent="0.3">
      <c r="A43" s="2">
        <v>40544</v>
      </c>
      <c r="B43">
        <v>60.764350999999998</v>
      </c>
      <c r="C43" s="1">
        <f t="shared" si="1"/>
        <v>1.0032481455653724E-2</v>
      </c>
      <c r="D43" s="251"/>
    </row>
    <row r="44" spans="1:4" x14ac:dyDescent="0.3">
      <c r="A44" s="2">
        <v>40575</v>
      </c>
      <c r="B44">
        <v>65.277282999999997</v>
      </c>
      <c r="C44" s="1">
        <f t="shared" si="1"/>
        <v>7.4269401807648683E-2</v>
      </c>
      <c r="D44" s="251"/>
    </row>
    <row r="45" spans="1:4" x14ac:dyDescent="0.3">
      <c r="A45" s="2">
        <v>40603</v>
      </c>
      <c r="B45">
        <v>64.688659999999999</v>
      </c>
      <c r="C45" s="1">
        <f t="shared" si="1"/>
        <v>-9.017271751338032E-3</v>
      </c>
      <c r="D45" s="251"/>
    </row>
    <row r="46" spans="1:4" x14ac:dyDescent="0.3">
      <c r="A46" s="2">
        <v>40634</v>
      </c>
      <c r="B46">
        <v>65.698684999999998</v>
      </c>
      <c r="C46" s="1">
        <f t="shared" si="1"/>
        <v>1.5613633054077775E-2</v>
      </c>
      <c r="D46" s="251"/>
    </row>
    <row r="47" spans="1:4" x14ac:dyDescent="0.3">
      <c r="A47" s="2">
        <v>40664</v>
      </c>
      <c r="B47">
        <v>62.207065999999998</v>
      </c>
      <c r="C47" s="1">
        <f t="shared" si="1"/>
        <v>-5.3145949572658877E-2</v>
      </c>
      <c r="D47" s="251"/>
    </row>
    <row r="48" spans="1:4" x14ac:dyDescent="0.3">
      <c r="A48" s="2">
        <v>40695</v>
      </c>
      <c r="B48">
        <v>63.344189</v>
      </c>
      <c r="C48" s="1">
        <f t="shared" si="1"/>
        <v>1.8279643666203493E-2</v>
      </c>
      <c r="D48" s="251"/>
    </row>
    <row r="49" spans="1:4" x14ac:dyDescent="0.3">
      <c r="A49" s="2">
        <v>40725</v>
      </c>
      <c r="B49">
        <v>59.785682999999999</v>
      </c>
      <c r="C49" s="1">
        <f t="shared" si="1"/>
        <v>-5.6177307755885884E-2</v>
      </c>
      <c r="D49" s="251"/>
    </row>
    <row r="50" spans="1:4" x14ac:dyDescent="0.3">
      <c r="A50" s="2">
        <v>40756</v>
      </c>
      <c r="B50">
        <v>48.080039999999997</v>
      </c>
      <c r="C50" s="3">
        <f t="shared" si="1"/>
        <v>-0.19579341428615948</v>
      </c>
      <c r="D50" s="251"/>
    </row>
    <row r="51" spans="1:4" x14ac:dyDescent="0.3">
      <c r="A51" s="2">
        <v>40787</v>
      </c>
      <c r="B51">
        <v>45.564999</v>
      </c>
      <c r="C51" s="4">
        <f t="shared" si="1"/>
        <v>-5.2309461472993715E-2</v>
      </c>
      <c r="D51" s="251" t="s">
        <v>46</v>
      </c>
    </row>
    <row r="52" spans="1:4" x14ac:dyDescent="0.3">
      <c r="A52" s="2">
        <v>40817</v>
      </c>
      <c r="B52">
        <v>50.983046999999999</v>
      </c>
      <c r="C52" s="1">
        <f t="shared" si="1"/>
        <v>0.11890811190405159</v>
      </c>
      <c r="D52" s="251"/>
    </row>
    <row r="53" spans="1:4" x14ac:dyDescent="0.3">
      <c r="A53" s="2">
        <v>40848</v>
      </c>
      <c r="B53">
        <v>50.160305000000001</v>
      </c>
      <c r="C53" s="1">
        <f t="shared" si="1"/>
        <v>-1.6137560393359739E-2</v>
      </c>
      <c r="D53" s="251"/>
    </row>
    <row r="54" spans="1:4" x14ac:dyDescent="0.3">
      <c r="A54" s="2">
        <v>40878</v>
      </c>
      <c r="B54">
        <v>49.457957999999998</v>
      </c>
      <c r="C54" s="1">
        <f t="shared" si="1"/>
        <v>-1.4002048033798901E-2</v>
      </c>
      <c r="D54" s="251"/>
    </row>
    <row r="55" spans="1:4" x14ac:dyDescent="0.3">
      <c r="A55" s="2">
        <v>40909</v>
      </c>
      <c r="B55">
        <v>48.253959999999999</v>
      </c>
      <c r="C55" s="1">
        <f t="shared" si="1"/>
        <v>-2.434386797772764E-2</v>
      </c>
      <c r="D55" s="251"/>
    </row>
    <row r="56" spans="1:4" x14ac:dyDescent="0.3">
      <c r="A56" s="2">
        <v>40940</v>
      </c>
      <c r="B56">
        <v>52.159931</v>
      </c>
      <c r="C56" s="1">
        <f t="shared" si="1"/>
        <v>8.0946123385521124E-2</v>
      </c>
      <c r="D56" s="251"/>
    </row>
    <row r="57" spans="1:4" x14ac:dyDescent="0.3">
      <c r="A57" s="2">
        <v>40969</v>
      </c>
      <c r="B57">
        <v>52.668568</v>
      </c>
      <c r="C57" s="1">
        <f t="shared" si="1"/>
        <v>9.751489126778182E-3</v>
      </c>
      <c r="D57" s="251"/>
    </row>
    <row r="58" spans="1:4" x14ac:dyDescent="0.3">
      <c r="A58" s="2">
        <v>41000</v>
      </c>
      <c r="B58">
        <v>48.752746999999999</v>
      </c>
      <c r="C58" s="1">
        <f t="shared" si="1"/>
        <v>-7.4348347576110307E-2</v>
      </c>
      <c r="D58" s="251"/>
    </row>
    <row r="59" spans="1:4" x14ac:dyDescent="0.3">
      <c r="A59" s="2">
        <v>41030</v>
      </c>
      <c r="B59">
        <v>46.341929999999998</v>
      </c>
      <c r="C59" s="1">
        <f t="shared" si="1"/>
        <v>-4.9449869973480706E-2</v>
      </c>
      <c r="D59" s="251"/>
    </row>
    <row r="60" spans="1:4" x14ac:dyDescent="0.3">
      <c r="A60" s="2">
        <v>41061</v>
      </c>
      <c r="B60">
        <v>46.084128999999997</v>
      </c>
      <c r="C60" s="1">
        <f t="shared" si="1"/>
        <v>-5.5630181997167712E-3</v>
      </c>
      <c r="D60" s="251"/>
    </row>
    <row r="61" spans="1:4" x14ac:dyDescent="0.3">
      <c r="A61" s="2">
        <v>41091</v>
      </c>
      <c r="B61">
        <v>48.146557000000001</v>
      </c>
      <c r="C61" s="1">
        <f t="shared" si="1"/>
        <v>4.4753541940653889E-2</v>
      </c>
      <c r="D61" s="251"/>
    </row>
    <row r="62" spans="1:4" x14ac:dyDescent="0.3">
      <c r="A62" s="2">
        <v>41122</v>
      </c>
      <c r="B62">
        <v>52.550125000000001</v>
      </c>
      <c r="C62" s="3">
        <f t="shared" si="1"/>
        <v>9.1461742529169845E-2</v>
      </c>
      <c r="D62" s="251"/>
    </row>
    <row r="63" spans="1:4" x14ac:dyDescent="0.3">
      <c r="A63" s="2">
        <v>41153</v>
      </c>
      <c r="B63">
        <v>54.076034999999997</v>
      </c>
      <c r="C63" s="4">
        <f t="shared" si="1"/>
        <v>2.9037228741130416E-2</v>
      </c>
      <c r="D63" s="251" t="s">
        <v>47</v>
      </c>
    </row>
    <row r="64" spans="1:4" x14ac:dyDescent="0.3">
      <c r="A64" s="2">
        <v>41183</v>
      </c>
      <c r="B64">
        <v>54.027267000000002</v>
      </c>
      <c r="C64" s="1">
        <f t="shared" si="1"/>
        <v>-9.0184126850268299E-4</v>
      </c>
      <c r="D64" s="251"/>
    </row>
    <row r="65" spans="1:4" x14ac:dyDescent="0.3">
      <c r="A65" s="2">
        <v>41214</v>
      </c>
      <c r="B65">
        <v>55.253566999999997</v>
      </c>
      <c r="C65" s="1">
        <f t="shared" si="1"/>
        <v>2.269779813219119E-2</v>
      </c>
      <c r="D65" s="251"/>
    </row>
    <row r="66" spans="1:4" x14ac:dyDescent="0.3">
      <c r="A66" s="2">
        <v>41244</v>
      </c>
      <c r="B66">
        <v>57.274192999999997</v>
      </c>
      <c r="C66" s="1">
        <f t="shared" si="1"/>
        <v>3.657005528710934E-2</v>
      </c>
      <c r="D66" s="251"/>
    </row>
    <row r="67" spans="1:4" x14ac:dyDescent="0.3">
      <c r="A67" s="2">
        <v>41275</v>
      </c>
      <c r="B67">
        <v>56.326591000000001</v>
      </c>
      <c r="C67" s="1">
        <f t="shared" ref="C67:C98" si="2">(B67-B66)/B66</f>
        <v>-1.654500832512815E-2</v>
      </c>
      <c r="D67" s="251"/>
    </row>
    <row r="68" spans="1:4" x14ac:dyDescent="0.3">
      <c r="A68" s="2">
        <v>41306</v>
      </c>
      <c r="B68">
        <v>57.607833999999997</v>
      </c>
      <c r="C68" s="1">
        <f t="shared" si="2"/>
        <v>2.2746681048032825E-2</v>
      </c>
      <c r="D68" s="251"/>
    </row>
    <row r="69" spans="1:4" x14ac:dyDescent="0.3">
      <c r="A69" s="2">
        <v>41334</v>
      </c>
      <c r="B69">
        <v>60.798622000000002</v>
      </c>
      <c r="C69" s="1">
        <f t="shared" si="2"/>
        <v>5.538809183487102E-2</v>
      </c>
      <c r="D69" s="251"/>
    </row>
    <row r="70" spans="1:4" x14ac:dyDescent="0.3">
      <c r="A70" s="2">
        <v>41365</v>
      </c>
      <c r="B70">
        <v>57.376308000000002</v>
      </c>
      <c r="C70" s="1">
        <f t="shared" si="2"/>
        <v>-5.6289334978677642E-2</v>
      </c>
      <c r="D70" s="251"/>
    </row>
    <row r="71" spans="1:4" x14ac:dyDescent="0.3">
      <c r="A71" s="2">
        <v>41395</v>
      </c>
      <c r="B71">
        <v>59.047665000000002</v>
      </c>
      <c r="C71" s="1">
        <f t="shared" si="2"/>
        <v>2.9129741146816216E-2</v>
      </c>
      <c r="D71" s="251"/>
    </row>
    <row r="72" spans="1:4" x14ac:dyDescent="0.3">
      <c r="A72" s="2">
        <v>41426</v>
      </c>
      <c r="B72">
        <v>56.182468</v>
      </c>
      <c r="C72" s="1">
        <f t="shared" si="2"/>
        <v>-4.8523459818436546E-2</v>
      </c>
      <c r="D72" s="251"/>
    </row>
    <row r="73" spans="1:4" x14ac:dyDescent="0.3">
      <c r="A73" s="2">
        <v>41456</v>
      </c>
      <c r="B73">
        <v>61.457496999999996</v>
      </c>
      <c r="C73" s="1">
        <f t="shared" si="2"/>
        <v>9.3891015966048277E-2</v>
      </c>
      <c r="D73" s="251"/>
    </row>
    <row r="74" spans="1:4" x14ac:dyDescent="0.3">
      <c r="A74" s="2">
        <v>41487</v>
      </c>
      <c r="B74">
        <v>59.799911000000002</v>
      </c>
      <c r="C74" s="3">
        <f t="shared" si="2"/>
        <v>-2.6971257875991844E-2</v>
      </c>
      <c r="D74" s="251"/>
    </row>
    <row r="75" spans="1:4" x14ac:dyDescent="0.3">
      <c r="A75" s="2">
        <v>41518</v>
      </c>
      <c r="B75">
        <v>66.497437000000005</v>
      </c>
      <c r="C75" s="4">
        <f t="shared" si="2"/>
        <v>0.11199892922917566</v>
      </c>
      <c r="D75" s="251" t="s">
        <v>48</v>
      </c>
    </row>
    <row r="76" spans="1:4" x14ac:dyDescent="0.3">
      <c r="A76" s="2">
        <v>41548</v>
      </c>
      <c r="B76">
        <v>70.320328000000003</v>
      </c>
      <c r="C76" s="1">
        <f t="shared" si="2"/>
        <v>5.7489298422133142E-2</v>
      </c>
      <c r="D76" s="251"/>
    </row>
    <row r="77" spans="1:4" x14ac:dyDescent="0.3">
      <c r="A77" s="2">
        <v>41579</v>
      </c>
      <c r="B77">
        <v>72.575232999999997</v>
      </c>
      <c r="C77" s="1">
        <f t="shared" si="2"/>
        <v>3.2066190021184111E-2</v>
      </c>
      <c r="D77" s="251"/>
    </row>
    <row r="78" spans="1:4" x14ac:dyDescent="0.3">
      <c r="A78" s="2">
        <v>41609</v>
      </c>
      <c r="B78">
        <v>74.135756999999998</v>
      </c>
      <c r="C78" s="1">
        <f t="shared" si="2"/>
        <v>2.1502156252119795E-2</v>
      </c>
      <c r="D78" s="251"/>
    </row>
    <row r="79" spans="1:4" x14ac:dyDescent="0.3">
      <c r="A79" s="2">
        <v>41640</v>
      </c>
      <c r="B79">
        <v>70.156066999999993</v>
      </c>
      <c r="C79" s="1">
        <f t="shared" si="2"/>
        <v>-5.3681113689848813E-2</v>
      </c>
      <c r="D79" s="251"/>
    </row>
    <row r="80" spans="1:4" x14ac:dyDescent="0.3">
      <c r="A80" s="2">
        <v>41671</v>
      </c>
      <c r="B80">
        <v>74.505836000000002</v>
      </c>
      <c r="C80" s="1">
        <f t="shared" si="2"/>
        <v>6.2001323420824171E-2</v>
      </c>
      <c r="D80" s="251"/>
    </row>
    <row r="81" spans="1:4" x14ac:dyDescent="0.3">
      <c r="A81" s="2">
        <v>41699</v>
      </c>
      <c r="B81">
        <v>75.229645000000005</v>
      </c>
      <c r="C81" s="1">
        <f t="shared" si="2"/>
        <v>9.7147960328906689E-3</v>
      </c>
      <c r="D81" s="251"/>
    </row>
    <row r="82" spans="1:4" x14ac:dyDescent="0.3">
      <c r="A82" s="2">
        <v>41730</v>
      </c>
      <c r="B82">
        <v>73.150627</v>
      </c>
      <c r="C82" s="1">
        <f t="shared" si="2"/>
        <v>-2.7635621569130159E-2</v>
      </c>
      <c r="D82" s="251"/>
    </row>
    <row r="83" spans="1:4" x14ac:dyDescent="0.3">
      <c r="A83" s="2">
        <v>41760</v>
      </c>
      <c r="B83">
        <v>75.044837999999999</v>
      </c>
      <c r="C83" s="1">
        <f t="shared" si="2"/>
        <v>2.5894665263771405E-2</v>
      </c>
      <c r="D83" s="251"/>
    </row>
    <row r="84" spans="1:4" x14ac:dyDescent="0.3">
      <c r="A84" s="2">
        <v>41791</v>
      </c>
      <c r="B84">
        <v>74.267128</v>
      </c>
      <c r="C84" s="1">
        <f t="shared" si="2"/>
        <v>-1.0363271088678998E-2</v>
      </c>
      <c r="D84" s="251"/>
    </row>
    <row r="85" spans="1:4" x14ac:dyDescent="0.3">
      <c r="A85" s="2">
        <v>41821</v>
      </c>
      <c r="B85">
        <v>71.148605000000003</v>
      </c>
      <c r="C85" s="1">
        <f t="shared" si="2"/>
        <v>-4.1990623361657341E-2</v>
      </c>
      <c r="D85" s="251"/>
    </row>
    <row r="86" spans="1:4" x14ac:dyDescent="0.3">
      <c r="A86" s="2">
        <v>41852</v>
      </c>
      <c r="B86">
        <v>73.412430000000001</v>
      </c>
      <c r="C86" s="3">
        <f t="shared" si="2"/>
        <v>3.1818262634945506E-2</v>
      </c>
      <c r="D86" s="251"/>
    </row>
    <row r="87" spans="1:4" x14ac:dyDescent="0.3">
      <c r="A87" s="2">
        <v>41883</v>
      </c>
      <c r="B87">
        <v>72.665520000000001</v>
      </c>
      <c r="C87" s="4">
        <f t="shared" si="2"/>
        <v>-1.0174162604343702E-2</v>
      </c>
      <c r="D87" s="251" t="s">
        <v>49</v>
      </c>
    </row>
    <row r="88" spans="1:4" x14ac:dyDescent="0.3">
      <c r="A88" s="2">
        <v>41913</v>
      </c>
      <c r="B88">
        <v>69.231300000000005</v>
      </c>
      <c r="C88" s="1">
        <f t="shared" si="2"/>
        <v>-4.7260654021329458E-2</v>
      </c>
      <c r="D88" s="251"/>
    </row>
    <row r="89" spans="1:4" x14ac:dyDescent="0.3">
      <c r="A89" s="2">
        <v>41944</v>
      </c>
      <c r="B89">
        <v>73.273833999999994</v>
      </c>
      <c r="C89" s="1">
        <f t="shared" si="2"/>
        <v>5.8391710108000122E-2</v>
      </c>
      <c r="D89" s="251"/>
    </row>
    <row r="90" spans="1:4" x14ac:dyDescent="0.3">
      <c r="A90" s="2">
        <v>41974</v>
      </c>
      <c r="B90">
        <v>72.188125999999997</v>
      </c>
      <c r="C90" s="1">
        <f t="shared" si="2"/>
        <v>-1.4817131037526941E-2</v>
      </c>
      <c r="D90" s="251"/>
    </row>
    <row r="91" spans="1:4" x14ac:dyDescent="0.3">
      <c r="A91" s="2">
        <v>42005</v>
      </c>
      <c r="B91">
        <v>71.610619</v>
      </c>
      <c r="C91" s="1">
        <f t="shared" si="2"/>
        <v>-8.0000275945658582E-3</v>
      </c>
      <c r="D91" s="251"/>
    </row>
    <row r="92" spans="1:4" x14ac:dyDescent="0.3">
      <c r="A92" s="2">
        <v>42036</v>
      </c>
      <c r="B92">
        <v>79.489684999999994</v>
      </c>
      <c r="C92" s="1">
        <f t="shared" si="2"/>
        <v>0.11002650319221503</v>
      </c>
      <c r="D92" s="251"/>
    </row>
    <row r="93" spans="1:4" x14ac:dyDescent="0.3">
      <c r="A93" s="2">
        <v>42064</v>
      </c>
      <c r="B93">
        <v>80.190453000000005</v>
      </c>
      <c r="C93" s="1">
        <f t="shared" si="2"/>
        <v>8.8158356647156273E-3</v>
      </c>
      <c r="D93" s="251"/>
    </row>
    <row r="94" spans="1:4" x14ac:dyDescent="0.3">
      <c r="A94" s="2">
        <v>42095</v>
      </c>
      <c r="B94">
        <v>77.650161999999995</v>
      </c>
      <c r="C94" s="1">
        <f t="shared" si="2"/>
        <v>-3.1678222343999106E-2</v>
      </c>
      <c r="D94" s="251"/>
    </row>
    <row r="95" spans="1:4" x14ac:dyDescent="0.3">
      <c r="A95" s="2">
        <v>42125</v>
      </c>
      <c r="B95">
        <v>76.272507000000004</v>
      </c>
      <c r="C95" s="1">
        <f t="shared" si="2"/>
        <v>-1.7741817460728417E-2</v>
      </c>
      <c r="D95" s="251"/>
    </row>
    <row r="96" spans="1:4" x14ac:dyDescent="0.3">
      <c r="A96" s="2">
        <v>42156</v>
      </c>
      <c r="B96">
        <v>71.948441000000003</v>
      </c>
      <c r="C96" s="1">
        <f t="shared" si="2"/>
        <v>-5.6692328206807224E-2</v>
      </c>
      <c r="D96" s="251"/>
    </row>
    <row r="97" spans="1:4" x14ac:dyDescent="0.3">
      <c r="A97" s="2">
        <v>42186</v>
      </c>
      <c r="B97">
        <v>77.594420999999997</v>
      </c>
      <c r="C97" s="1">
        <f t="shared" si="2"/>
        <v>7.8472582887515158E-2</v>
      </c>
      <c r="D97" s="251"/>
    </row>
    <row r="98" spans="1:4" x14ac:dyDescent="0.3">
      <c r="A98" s="2">
        <v>42217</v>
      </c>
      <c r="B98">
        <v>70.443359000000001</v>
      </c>
      <c r="C98" s="3">
        <f t="shared" si="2"/>
        <v>-9.2159486569272767E-2</v>
      </c>
      <c r="D98" s="251"/>
    </row>
    <row r="99" spans="1:4" x14ac:dyDescent="0.3">
      <c r="A99" s="2">
        <v>42248</v>
      </c>
      <c r="B99">
        <v>63.658645999999997</v>
      </c>
      <c r="C99" s="4">
        <f t="shared" ref="C99:C130" si="3">(B99-B98)/B98</f>
        <v>-9.631444463061456E-2</v>
      </c>
      <c r="D99" s="251" t="s">
        <v>50</v>
      </c>
    </row>
    <row r="100" spans="1:4" x14ac:dyDescent="0.3">
      <c r="A100" s="2">
        <v>42278</v>
      </c>
      <c r="B100">
        <v>72.864227</v>
      </c>
      <c r="C100" s="1">
        <f t="shared" si="3"/>
        <v>0.1446084951288471</v>
      </c>
      <c r="D100" s="251"/>
    </row>
    <row r="101" spans="1:4" x14ac:dyDescent="0.3">
      <c r="A101" s="2">
        <v>42309</v>
      </c>
      <c r="B101">
        <v>78.151848000000001</v>
      </c>
      <c r="C101" s="1">
        <f t="shared" si="3"/>
        <v>7.2568134154500835E-2</v>
      </c>
      <c r="D101" s="251"/>
    </row>
    <row r="102" spans="1:4" x14ac:dyDescent="0.3">
      <c r="A102" s="2">
        <v>42339</v>
      </c>
      <c r="B102">
        <v>71.574157999999997</v>
      </c>
      <c r="C102" s="1">
        <f t="shared" si="3"/>
        <v>-8.416550815279511E-2</v>
      </c>
      <c r="D102" s="251"/>
    </row>
    <row r="103" spans="1:4" x14ac:dyDescent="0.3">
      <c r="A103" s="2">
        <v>42370</v>
      </c>
      <c r="B103">
        <v>70.220398000000003</v>
      </c>
      <c r="C103" s="1">
        <f t="shared" si="3"/>
        <v>-1.8914089076674769E-2</v>
      </c>
      <c r="D103" s="251"/>
    </row>
    <row r="104" spans="1:4" x14ac:dyDescent="0.3">
      <c r="A104" s="2">
        <v>42401</v>
      </c>
      <c r="B104">
        <v>70.789055000000005</v>
      </c>
      <c r="C104" s="1">
        <f t="shared" si="3"/>
        <v>8.0981739807285298E-3</v>
      </c>
      <c r="D104" s="251"/>
    </row>
    <row r="105" spans="1:4" x14ac:dyDescent="0.3">
      <c r="A105" s="2">
        <v>42430</v>
      </c>
      <c r="B105">
        <v>77.158912999999998</v>
      </c>
      <c r="C105" s="1">
        <f t="shared" si="3"/>
        <v>8.9983656371737025E-2</v>
      </c>
      <c r="D105" s="251"/>
    </row>
    <row r="106" spans="1:4" x14ac:dyDescent="0.3">
      <c r="A106" s="2">
        <v>42461</v>
      </c>
      <c r="B106">
        <v>75.477401999999998</v>
      </c>
      <c r="C106" s="1">
        <f t="shared" si="3"/>
        <v>-2.1792829041020839E-2</v>
      </c>
      <c r="D106" s="251"/>
    </row>
    <row r="107" spans="1:4" x14ac:dyDescent="0.3">
      <c r="A107" s="2">
        <v>42491</v>
      </c>
      <c r="B107">
        <v>80.174025999999998</v>
      </c>
      <c r="C107" s="1">
        <f t="shared" si="3"/>
        <v>6.2225565209570941E-2</v>
      </c>
      <c r="D107" s="251"/>
    </row>
    <row r="108" spans="1:4" x14ac:dyDescent="0.3">
      <c r="A108" s="2">
        <v>42522</v>
      </c>
      <c r="B108">
        <v>76.048950000000005</v>
      </c>
      <c r="C108" s="1">
        <f t="shared" si="3"/>
        <v>-5.1451526208749862E-2</v>
      </c>
      <c r="D108" s="251"/>
    </row>
    <row r="109" spans="1:4" x14ac:dyDescent="0.3">
      <c r="A109" s="2">
        <v>42552</v>
      </c>
      <c r="B109">
        <v>80.447379999999995</v>
      </c>
      <c r="C109" s="1">
        <f t="shared" si="3"/>
        <v>5.7836827464415881E-2</v>
      </c>
      <c r="D109" s="251"/>
    </row>
    <row r="110" spans="1:4" x14ac:dyDescent="0.3">
      <c r="A110" s="2">
        <v>42583</v>
      </c>
      <c r="B110">
        <v>88.672698999999994</v>
      </c>
      <c r="C110" s="3">
        <f t="shared" si="3"/>
        <v>0.10224470952316905</v>
      </c>
      <c r="D110" s="251"/>
    </row>
    <row r="111" spans="1:4" x14ac:dyDescent="0.3">
      <c r="A111" s="2">
        <v>42614</v>
      </c>
      <c r="B111">
        <v>86.311958000000004</v>
      </c>
      <c r="C111" s="4">
        <f t="shared" si="3"/>
        <v>-2.662308722552801E-2</v>
      </c>
      <c r="D111" s="251" t="s">
        <v>51</v>
      </c>
    </row>
    <row r="112" spans="1:4" x14ac:dyDescent="0.3">
      <c r="A112" s="2">
        <v>42644</v>
      </c>
      <c r="B112">
        <v>85.690712000000005</v>
      </c>
      <c r="C112" s="1">
        <f t="shared" si="3"/>
        <v>-7.1976816931901746E-3</v>
      </c>
      <c r="D112" s="251"/>
    </row>
    <row r="113" spans="1:4" x14ac:dyDescent="0.3">
      <c r="A113" s="2">
        <v>42675</v>
      </c>
      <c r="B113">
        <v>88.299957000000006</v>
      </c>
      <c r="C113" s="1">
        <f t="shared" si="3"/>
        <v>3.0449566109335177E-2</v>
      </c>
      <c r="D113" s="251"/>
    </row>
    <row r="114" spans="1:4" x14ac:dyDescent="0.3">
      <c r="A114" s="2">
        <v>42705</v>
      </c>
      <c r="B114">
        <v>96.748908999999998</v>
      </c>
      <c r="C114" s="1">
        <f t="shared" si="3"/>
        <v>9.5684667207708726E-2</v>
      </c>
      <c r="D114" s="251"/>
    </row>
    <row r="115" spans="1:4" x14ac:dyDescent="0.3">
      <c r="A115" s="2">
        <v>42736</v>
      </c>
      <c r="B115">
        <v>96.293319999999994</v>
      </c>
      <c r="C115" s="1">
        <f t="shared" si="3"/>
        <v>-4.7089833333418089E-3</v>
      </c>
      <c r="D115" s="251"/>
    </row>
    <row r="116" spans="1:4" x14ac:dyDescent="0.3">
      <c r="A116" s="2">
        <v>42767</v>
      </c>
      <c r="B116">
        <v>101.718895</v>
      </c>
      <c r="C116" s="1">
        <f t="shared" si="3"/>
        <v>5.6344251086160591E-2</v>
      </c>
      <c r="D116" s="251"/>
    </row>
    <row r="117" spans="1:4" x14ac:dyDescent="0.3">
      <c r="A117" s="2">
        <v>42795</v>
      </c>
      <c r="B117">
        <v>109.569672</v>
      </c>
      <c r="C117" s="1">
        <f t="shared" si="3"/>
        <v>7.7181107797130444E-2</v>
      </c>
      <c r="D117" s="251"/>
    </row>
    <row r="118" spans="1:4" x14ac:dyDescent="0.3">
      <c r="A118" s="2">
        <v>42826</v>
      </c>
      <c r="B118">
        <v>112.30038500000001</v>
      </c>
      <c r="C118" s="1">
        <f t="shared" si="3"/>
        <v>2.4922160942491538E-2</v>
      </c>
      <c r="D118" s="251"/>
    </row>
    <row r="119" spans="1:4" x14ac:dyDescent="0.3">
      <c r="A119" s="2">
        <v>42856</v>
      </c>
      <c r="B119">
        <v>108.417664</v>
      </c>
      <c r="C119" s="1">
        <f t="shared" si="3"/>
        <v>-3.4574422874863731E-2</v>
      </c>
      <c r="D119" s="251"/>
    </row>
    <row r="120" spans="1:4" x14ac:dyDescent="0.3">
      <c r="A120" s="2">
        <v>42887</v>
      </c>
      <c r="B120">
        <v>102.700233</v>
      </c>
      <c r="C120" s="1">
        <f t="shared" si="3"/>
        <v>-5.273523509969745E-2</v>
      </c>
      <c r="D120" s="251"/>
    </row>
    <row r="121" spans="1:4" x14ac:dyDescent="0.3">
      <c r="A121" s="2">
        <v>42917</v>
      </c>
      <c r="B121">
        <v>97.921501000000006</v>
      </c>
      <c r="C121" s="1">
        <f t="shared" si="3"/>
        <v>-4.653087788028671E-2</v>
      </c>
      <c r="D121" s="251"/>
    </row>
    <row r="122" spans="1:4" x14ac:dyDescent="0.3">
      <c r="A122" s="2">
        <v>42948</v>
      </c>
      <c r="B122">
        <v>93.697433000000004</v>
      </c>
      <c r="C122" s="3">
        <f t="shared" si="3"/>
        <v>-4.3137288101823545E-2</v>
      </c>
      <c r="D122" s="251"/>
    </row>
    <row r="123" spans="1:4" x14ac:dyDescent="0.3">
      <c r="A123" s="2">
        <v>42979</v>
      </c>
      <c r="B123">
        <v>101.718887</v>
      </c>
      <c r="C123" s="4">
        <f t="shared" si="3"/>
        <v>8.5610178882915514E-2</v>
      </c>
      <c r="D123" s="251" t="s">
        <v>52</v>
      </c>
    </row>
    <row r="124" spans="1:4" x14ac:dyDescent="0.3">
      <c r="A124" s="2">
        <v>43009</v>
      </c>
      <c r="B124">
        <v>104.534927</v>
      </c>
      <c r="C124" s="1">
        <f t="shared" si="3"/>
        <v>2.768453414162899E-2</v>
      </c>
      <c r="D124" s="251"/>
    </row>
    <row r="125" spans="1:4" x14ac:dyDescent="0.3">
      <c r="A125" s="2">
        <v>43040</v>
      </c>
      <c r="B125">
        <v>97.452156000000002</v>
      </c>
      <c r="C125" s="1">
        <f t="shared" si="3"/>
        <v>-6.7755067165254673E-2</v>
      </c>
      <c r="D125" s="251"/>
    </row>
    <row r="126" spans="1:4" x14ac:dyDescent="0.3">
      <c r="A126" s="2">
        <v>43070</v>
      </c>
      <c r="B126">
        <v>99.11618</v>
      </c>
      <c r="C126" s="1">
        <f t="shared" si="3"/>
        <v>1.7075291797546251E-2</v>
      </c>
      <c r="D126" s="251"/>
    </row>
    <row r="127" spans="1:4" x14ac:dyDescent="0.3">
      <c r="A127" s="2">
        <v>43101</v>
      </c>
      <c r="B127">
        <v>104.244804</v>
      </c>
      <c r="C127" s="1">
        <f t="shared" si="3"/>
        <v>5.1743559931385595E-2</v>
      </c>
      <c r="D127" s="251"/>
    </row>
    <row r="128" spans="1:4" x14ac:dyDescent="0.3">
      <c r="A128" s="2">
        <v>43132</v>
      </c>
      <c r="B128">
        <v>92.536879999999996</v>
      </c>
      <c r="C128" s="1">
        <f t="shared" si="3"/>
        <v>-0.11231182323485404</v>
      </c>
      <c r="D128" s="251"/>
    </row>
    <row r="129" spans="1:4" x14ac:dyDescent="0.3">
      <c r="A129" s="2">
        <v>43160</v>
      </c>
      <c r="B129">
        <v>91.097588000000002</v>
      </c>
      <c r="C129" s="1">
        <f t="shared" si="3"/>
        <v>-1.5553712206419696E-2</v>
      </c>
      <c r="D129" s="251"/>
    </row>
    <row r="130" spans="1:4" x14ac:dyDescent="0.3">
      <c r="A130" s="2">
        <v>43191</v>
      </c>
      <c r="B130">
        <v>92.963195999999996</v>
      </c>
      <c r="C130" s="1">
        <f t="shared" si="3"/>
        <v>2.047922498233427E-2</v>
      </c>
      <c r="D130" s="251"/>
    </row>
    <row r="131" spans="1:4" x14ac:dyDescent="0.3">
      <c r="A131" s="2">
        <v>43221</v>
      </c>
      <c r="B131">
        <v>98.119995000000003</v>
      </c>
      <c r="C131" s="1">
        <f t="shared" ref="C131:C162" si="4">(B131-B130)/B130</f>
        <v>5.5471403973675851E-2</v>
      </c>
      <c r="D131" s="251"/>
    </row>
    <row r="132" spans="1:4" x14ac:dyDescent="0.3">
      <c r="A132" s="2">
        <v>43252</v>
      </c>
      <c r="B132">
        <v>99.633598000000006</v>
      </c>
      <c r="C132" s="1">
        <f t="shared" si="4"/>
        <v>1.5426040329496585E-2</v>
      </c>
      <c r="D132" s="251"/>
    </row>
    <row r="133" spans="1:4" x14ac:dyDescent="0.3">
      <c r="A133" s="2">
        <v>43282</v>
      </c>
      <c r="B133">
        <v>106.268799</v>
      </c>
      <c r="C133" s="1">
        <f t="shared" si="4"/>
        <v>6.6596019146071536E-2</v>
      </c>
      <c r="D133" s="251"/>
    </row>
    <row r="134" spans="1:4" x14ac:dyDescent="0.3">
      <c r="A134" s="2">
        <v>43313</v>
      </c>
      <c r="B134">
        <v>98.542396999999994</v>
      </c>
      <c r="C134" s="3">
        <f t="shared" si="4"/>
        <v>-7.2706213608380074E-2</v>
      </c>
      <c r="D134" s="251"/>
    </row>
    <row r="135" spans="1:4" x14ac:dyDescent="0.3">
      <c r="A135" s="2">
        <v>43344</v>
      </c>
      <c r="B135">
        <v>97.099189999999993</v>
      </c>
      <c r="C135" s="4">
        <f t="shared" si="4"/>
        <v>-1.4645543887064174E-2</v>
      </c>
      <c r="D135" s="251" t="s">
        <v>53</v>
      </c>
    </row>
    <row r="136" spans="1:4" x14ac:dyDescent="0.3">
      <c r="A136" s="2">
        <v>43374</v>
      </c>
      <c r="B136">
        <v>89.513587999999999</v>
      </c>
      <c r="C136" s="1">
        <f t="shared" si="4"/>
        <v>-7.8122196487941817E-2</v>
      </c>
      <c r="D136" s="251"/>
    </row>
    <row r="137" spans="1:4" x14ac:dyDescent="0.3">
      <c r="A137" s="2">
        <v>43405</v>
      </c>
      <c r="B137">
        <v>90.111999999999995</v>
      </c>
      <c r="C137" s="1">
        <f t="shared" si="4"/>
        <v>6.6851526496736584E-3</v>
      </c>
      <c r="D137" s="251"/>
    </row>
    <row r="138" spans="1:4" x14ac:dyDescent="0.3">
      <c r="A138" s="2">
        <v>43435</v>
      </c>
      <c r="B138">
        <v>85.694396999999995</v>
      </c>
      <c r="C138" s="1">
        <f t="shared" si="4"/>
        <v>-4.902347079190341E-2</v>
      </c>
      <c r="D138" s="251"/>
    </row>
    <row r="139" spans="1:4" x14ac:dyDescent="0.3">
      <c r="A139" s="2">
        <v>43466</v>
      </c>
      <c r="B139">
        <v>84.286392000000006</v>
      </c>
      <c r="C139" s="1">
        <f t="shared" si="4"/>
        <v>-1.6430537459759344E-2</v>
      </c>
      <c r="D139" s="251"/>
    </row>
    <row r="140" spans="1:4" x14ac:dyDescent="0.3">
      <c r="A140" s="2">
        <v>43497</v>
      </c>
      <c r="B140">
        <v>87.943618999999998</v>
      </c>
      <c r="C140" s="1">
        <f t="shared" si="4"/>
        <v>4.3390479924683353E-2</v>
      </c>
      <c r="D140" s="251"/>
    </row>
    <row r="141" spans="1:4" x14ac:dyDescent="0.3">
      <c r="A141" s="2">
        <v>43525</v>
      </c>
      <c r="B141">
        <v>87.769797999999994</v>
      </c>
      <c r="C141" s="1">
        <f t="shared" si="4"/>
        <v>-1.9765049696215454E-3</v>
      </c>
      <c r="D141" s="251"/>
    </row>
    <row r="142" spans="1:4" x14ac:dyDescent="0.3">
      <c r="A142" s="2">
        <v>43556</v>
      </c>
      <c r="B142">
        <v>97.650069999999999</v>
      </c>
      <c r="C142" s="1">
        <f t="shared" si="4"/>
        <v>0.11257029439671271</v>
      </c>
      <c r="D142" s="251"/>
    </row>
    <row r="143" spans="1:4" x14ac:dyDescent="0.3">
      <c r="A143" s="2">
        <v>43586</v>
      </c>
      <c r="B143">
        <v>92.801422000000002</v>
      </c>
      <c r="C143" s="1">
        <f t="shared" si="4"/>
        <v>-4.9653297739571486E-2</v>
      </c>
      <c r="D143" s="251"/>
    </row>
    <row r="144" spans="1:4" x14ac:dyDescent="0.3">
      <c r="A144" s="2">
        <v>43617</v>
      </c>
      <c r="B144">
        <v>95.692313999999996</v>
      </c>
      <c r="C144" s="1">
        <f t="shared" si="4"/>
        <v>3.115137610714622E-2</v>
      </c>
      <c r="D144" s="251"/>
    </row>
    <row r="145" spans="1:4" x14ac:dyDescent="0.3">
      <c r="A145" s="2">
        <v>43647</v>
      </c>
      <c r="B145">
        <v>90.560066000000006</v>
      </c>
      <c r="C145" s="1">
        <f t="shared" si="4"/>
        <v>-5.3632813184975231E-2</v>
      </c>
      <c r="D145" s="251"/>
    </row>
    <row r="146" spans="1:4" x14ac:dyDescent="0.3">
      <c r="A146" s="2">
        <v>43678</v>
      </c>
      <c r="B146">
        <v>83.204741999999996</v>
      </c>
      <c r="C146" s="3">
        <f t="shared" si="4"/>
        <v>-8.1220391336729036E-2</v>
      </c>
      <c r="D146" s="251"/>
    </row>
    <row r="147" spans="1:4" x14ac:dyDescent="0.3">
      <c r="A147" s="2">
        <v>43709</v>
      </c>
      <c r="B147">
        <v>89.883087000000003</v>
      </c>
      <c r="C147" s="4">
        <f t="shared" si="4"/>
        <v>8.0263995049705314E-2</v>
      </c>
      <c r="D147" s="251" t="s">
        <v>54</v>
      </c>
    </row>
    <row r="148" spans="1:4" x14ac:dyDescent="0.3">
      <c r="A148" s="2">
        <v>43739</v>
      </c>
      <c r="B148">
        <v>94.576210000000003</v>
      </c>
      <c r="C148" s="1">
        <f t="shared" si="4"/>
        <v>5.2213638367805501E-2</v>
      </c>
      <c r="D148" s="251"/>
    </row>
    <row r="149" spans="1:4" x14ac:dyDescent="0.3">
      <c r="A149" s="2">
        <v>43770</v>
      </c>
      <c r="B149">
        <v>107.14613300000001</v>
      </c>
      <c r="C149" s="1">
        <f t="shared" si="4"/>
        <v>0.13290787397803319</v>
      </c>
      <c r="D149" s="251"/>
    </row>
    <row r="150" spans="1:4" x14ac:dyDescent="0.3">
      <c r="A150" s="2">
        <v>43800</v>
      </c>
      <c r="B150">
        <v>106.615517</v>
      </c>
      <c r="C150" s="1">
        <f t="shared" si="4"/>
        <v>-4.9522645861611175E-3</v>
      </c>
      <c r="D150" s="251"/>
    </row>
    <row r="151" spans="1:4" x14ac:dyDescent="0.3">
      <c r="A151" s="2">
        <v>43831</v>
      </c>
      <c r="B151">
        <v>102.132805</v>
      </c>
      <c r="C151" s="1">
        <f t="shared" si="4"/>
        <v>-4.2045587041518472E-2</v>
      </c>
      <c r="D151" s="251"/>
    </row>
    <row r="152" spans="1:4" x14ac:dyDescent="0.3">
      <c r="A152" s="2">
        <v>43862</v>
      </c>
      <c r="B152">
        <v>85.263130000000004</v>
      </c>
      <c r="C152" s="1">
        <f t="shared" si="4"/>
        <v>-0.16517391253476296</v>
      </c>
      <c r="D152" s="251"/>
    </row>
    <row r="153" spans="1:4" x14ac:dyDescent="0.3">
      <c r="A153" s="2">
        <v>43891</v>
      </c>
      <c r="B153">
        <v>73.389579999999995</v>
      </c>
      <c r="C153" s="1">
        <f t="shared" si="4"/>
        <v>-0.13925773074481324</v>
      </c>
      <c r="D153" s="251"/>
    </row>
    <row r="154" spans="1:4" x14ac:dyDescent="0.3">
      <c r="A154" s="2">
        <v>43922</v>
      </c>
      <c r="B154">
        <v>80.219818000000004</v>
      </c>
      <c r="C154" s="1">
        <f t="shared" si="4"/>
        <v>9.3068225761749945E-2</v>
      </c>
      <c r="D154" s="251"/>
    </row>
    <row r="155" spans="1:4" x14ac:dyDescent="0.3">
      <c r="A155" s="2">
        <v>43952</v>
      </c>
      <c r="B155">
        <v>93.340323999999995</v>
      </c>
      <c r="C155" s="1">
        <f t="shared" si="4"/>
        <v>0.16355691557415389</v>
      </c>
      <c r="D155" s="251"/>
    </row>
    <row r="156" spans="1:4" x14ac:dyDescent="0.3">
      <c r="A156" s="2">
        <v>43983</v>
      </c>
      <c r="B156">
        <v>99.242187999999999</v>
      </c>
      <c r="C156" s="1">
        <f t="shared" si="4"/>
        <v>6.3229521251715423E-2</v>
      </c>
      <c r="D156" s="251"/>
    </row>
    <row r="157" spans="1:4" x14ac:dyDescent="0.3">
      <c r="A157" s="2">
        <v>44013</v>
      </c>
      <c r="B157">
        <v>102.614677</v>
      </c>
      <c r="C157" s="1">
        <f t="shared" si="4"/>
        <v>3.3982412802103894E-2</v>
      </c>
      <c r="D157" s="251"/>
    </row>
    <row r="158" spans="1:4" x14ac:dyDescent="0.3">
      <c r="A158" s="2">
        <v>44044</v>
      </c>
      <c r="B158">
        <v>109.56806899999999</v>
      </c>
      <c r="C158" s="3">
        <f t="shared" si="4"/>
        <v>6.776215842885705E-2</v>
      </c>
      <c r="D158" s="251"/>
    </row>
    <row r="159" spans="1:4" x14ac:dyDescent="0.3">
      <c r="A159" s="2">
        <v>44075</v>
      </c>
      <c r="B159">
        <v>102.197845</v>
      </c>
      <c r="C159" s="4">
        <f t="shared" si="4"/>
        <v>-6.7266166751556E-2</v>
      </c>
      <c r="D159" s="251" t="s">
        <v>55</v>
      </c>
    </row>
    <row r="160" spans="1:4" x14ac:dyDescent="0.3">
      <c r="A160" s="2">
        <v>44105</v>
      </c>
      <c r="B160">
        <v>95.396027000000004</v>
      </c>
      <c r="C160" s="1">
        <f t="shared" si="4"/>
        <v>-6.6555395566315484E-2</v>
      </c>
      <c r="D160" s="251"/>
    </row>
    <row r="161" spans="1:4" x14ac:dyDescent="0.3">
      <c r="A161" s="2">
        <v>44136</v>
      </c>
      <c r="B161">
        <v>106.10084500000001</v>
      </c>
      <c r="C161" s="1">
        <f t="shared" si="4"/>
        <v>0.11221450553700735</v>
      </c>
      <c r="D161" s="251"/>
    </row>
    <row r="162" spans="1:4" x14ac:dyDescent="0.3">
      <c r="A162" s="2">
        <v>44166</v>
      </c>
      <c r="B162">
        <v>111.330101</v>
      </c>
      <c r="C162" s="1">
        <f t="shared" si="4"/>
        <v>4.9285714925267482E-2</v>
      </c>
      <c r="D162" s="251"/>
    </row>
    <row r="163" spans="1:4" x14ac:dyDescent="0.3">
      <c r="A163" s="2">
        <v>44197</v>
      </c>
      <c r="B163">
        <v>121.20127100000001</v>
      </c>
      <c r="C163" s="1">
        <f t="shared" ref="C163:C182" si="5">(B163-B162)/B162</f>
        <v>8.8665777820501626E-2</v>
      </c>
      <c r="D163" s="251"/>
    </row>
    <row r="164" spans="1:4" x14ac:dyDescent="0.3">
      <c r="A164" s="2">
        <v>44228</v>
      </c>
      <c r="B164">
        <v>121.239166</v>
      </c>
      <c r="C164" s="1">
        <f t="shared" si="5"/>
        <v>3.1266173768088452E-4</v>
      </c>
      <c r="D164" s="251"/>
    </row>
    <row r="165" spans="1:4" x14ac:dyDescent="0.3">
      <c r="A165" s="2">
        <v>44256</v>
      </c>
      <c r="B165">
        <v>136.12939499999999</v>
      </c>
      <c r="C165" s="1">
        <f t="shared" si="5"/>
        <v>0.12281698638540611</v>
      </c>
      <c r="D165" s="251"/>
    </row>
    <row r="166" spans="1:4" x14ac:dyDescent="0.3">
      <c r="A166" s="2">
        <v>44287</v>
      </c>
      <c r="B166">
        <v>134.98202499999999</v>
      </c>
      <c r="C166" s="1">
        <f t="shared" si="5"/>
        <v>-8.4285249339424093E-3</v>
      </c>
      <c r="D166" s="251"/>
    </row>
    <row r="167" spans="1:4" x14ac:dyDescent="0.3">
      <c r="A167" s="2">
        <v>44317</v>
      </c>
      <c r="B167">
        <v>128.97287</v>
      </c>
      <c r="C167" s="1">
        <f t="shared" si="5"/>
        <v>-4.4518186773386995E-2</v>
      </c>
      <c r="D167" s="251"/>
    </row>
    <row r="168" spans="1:4" x14ac:dyDescent="0.3">
      <c r="A168" s="2">
        <v>44348</v>
      </c>
      <c r="B168">
        <v>129.925781</v>
      </c>
      <c r="C168" s="1">
        <f t="shared" si="5"/>
        <v>7.3884608445171475E-3</v>
      </c>
      <c r="D168" s="251"/>
    </row>
    <row r="169" spans="1:4" x14ac:dyDescent="0.3">
      <c r="A169" s="2">
        <v>44378</v>
      </c>
      <c r="B169">
        <v>127.942184</v>
      </c>
      <c r="C169" s="1">
        <f t="shared" si="5"/>
        <v>-1.5267154715044608E-2</v>
      </c>
      <c r="D169" s="251"/>
    </row>
    <row r="170" spans="1:4" x14ac:dyDescent="0.3">
      <c r="A170" s="2">
        <v>44409</v>
      </c>
      <c r="B170">
        <v>136.946167</v>
      </c>
      <c r="C170" s="3">
        <f t="shared" si="5"/>
        <v>7.0375404878190953E-2</v>
      </c>
      <c r="D170" s="251"/>
    </row>
    <row r="171" spans="1:4" x14ac:dyDescent="0.3">
      <c r="A171" s="2">
        <v>44440</v>
      </c>
      <c r="B171">
        <v>137.996307</v>
      </c>
      <c r="C171" s="4">
        <f t="shared" si="5"/>
        <v>7.6682686562523431E-3</v>
      </c>
      <c r="D171" s="251" t="s">
        <v>56</v>
      </c>
    </row>
    <row r="172" spans="1:4" x14ac:dyDescent="0.3">
      <c r="A172" s="2">
        <v>44470</v>
      </c>
      <c r="B172">
        <v>136.401657</v>
      </c>
      <c r="C172" s="1">
        <f t="shared" si="5"/>
        <v>-1.1555744024367272E-2</v>
      </c>
      <c r="D172" s="251"/>
    </row>
    <row r="173" spans="1:4" x14ac:dyDescent="0.3">
      <c r="A173" s="2">
        <v>44501</v>
      </c>
      <c r="B173">
        <v>137.374008</v>
      </c>
      <c r="C173" s="1">
        <f t="shared" si="5"/>
        <v>7.1285864217910735E-3</v>
      </c>
      <c r="D173" s="251"/>
    </row>
    <row r="174" spans="1:4" x14ac:dyDescent="0.3">
      <c r="A174" s="2">
        <v>44531</v>
      </c>
      <c r="B174">
        <v>148.45881700000001</v>
      </c>
      <c r="C174" s="1">
        <f t="shared" si="5"/>
        <v>8.0690730083379431E-2</v>
      </c>
      <c r="D174" s="251"/>
    </row>
    <row r="175" spans="1:4" x14ac:dyDescent="0.3">
      <c r="A175" s="2">
        <v>44562</v>
      </c>
      <c r="B175">
        <v>136.012711</v>
      </c>
      <c r="C175" s="1">
        <f t="shared" si="5"/>
        <v>-8.3835411405710006E-2</v>
      </c>
      <c r="D175" s="251"/>
    </row>
    <row r="176" spans="1:4" x14ac:dyDescent="0.3">
      <c r="A176" s="2">
        <v>44593</v>
      </c>
      <c r="B176">
        <v>123.15821099999999</v>
      </c>
      <c r="C176" s="1">
        <f t="shared" si="5"/>
        <v>-9.4509549184708205E-2</v>
      </c>
      <c r="D176" s="251"/>
    </row>
    <row r="177" spans="1:4" x14ac:dyDescent="0.3">
      <c r="A177" s="2">
        <v>44621</v>
      </c>
      <c r="B177">
        <v>125.660004</v>
      </c>
      <c r="C177" s="1">
        <f t="shared" si="5"/>
        <v>2.0313651681738105E-2</v>
      </c>
      <c r="D177" s="251"/>
    </row>
    <row r="178" spans="1:4" x14ac:dyDescent="0.3">
      <c r="A178" s="2">
        <v>44652</v>
      </c>
      <c r="B178">
        <v>117.779999</v>
      </c>
      <c r="C178" s="1">
        <f t="shared" si="5"/>
        <v>-6.2708934817477774E-2</v>
      </c>
      <c r="D178" s="251"/>
    </row>
    <row r="179" spans="1:4" x14ac:dyDescent="0.3">
      <c r="A179" s="2">
        <v>44682</v>
      </c>
      <c r="B179">
        <v>122.44000200000001</v>
      </c>
      <c r="C179" s="1">
        <f t="shared" si="5"/>
        <v>3.9565317028063512E-2</v>
      </c>
      <c r="D179" s="251"/>
    </row>
    <row r="180" spans="1:4" x14ac:dyDescent="0.3">
      <c r="A180" s="2">
        <v>44713</v>
      </c>
      <c r="B180">
        <v>97.089995999999999</v>
      </c>
      <c r="C180" s="1">
        <f t="shared" si="5"/>
        <v>-0.20704022856843801</v>
      </c>
      <c r="D180" s="251"/>
    </row>
    <row r="181" spans="1:4" x14ac:dyDescent="0.3">
      <c r="A181" s="2">
        <v>44743</v>
      </c>
      <c r="B181">
        <v>108.540001</v>
      </c>
      <c r="C181" s="1">
        <f t="shared" si="5"/>
        <v>0.11793187219824383</v>
      </c>
      <c r="D181" s="251"/>
    </row>
    <row r="182" spans="1:4" x14ac:dyDescent="0.3">
      <c r="A182" s="2">
        <v>44774</v>
      </c>
      <c r="B182">
        <v>101.08000199999999</v>
      </c>
      <c r="C182" s="3">
        <f t="shared" si="5"/>
        <v>-6.873041211783304E-2</v>
      </c>
      <c r="D182" s="251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9FD1-2E6F-466C-B383-12564F3656A4}">
  <dimension ref="A1:E182"/>
  <sheetViews>
    <sheetView zoomScale="130" zoomScaleNormal="130" workbookViewId="0">
      <selection activeCell="A27" sqref="A27:L50"/>
    </sheetView>
  </sheetViews>
  <sheetFormatPr defaultColWidth="11.19921875" defaultRowHeight="15.6" x14ac:dyDescent="0.3"/>
  <cols>
    <col min="3" max="3" width="16.19921875" bestFit="1" customWidth="1"/>
  </cols>
  <sheetData>
    <row r="1" spans="1:5" x14ac:dyDescent="0.3">
      <c r="A1" t="s">
        <v>39</v>
      </c>
      <c r="B1" t="s">
        <v>114</v>
      </c>
      <c r="C1" s="1" t="s">
        <v>133</v>
      </c>
      <c r="D1" s="7"/>
      <c r="E1" s="33" t="s">
        <v>138</v>
      </c>
    </row>
    <row r="2" spans="1:5" x14ac:dyDescent="0.3">
      <c r="A2" s="2">
        <v>39295</v>
      </c>
      <c r="B2">
        <v>64.352737000000005</v>
      </c>
      <c r="C2" s="1"/>
      <c r="D2" s="7"/>
    </row>
    <row r="3" spans="1:5" x14ac:dyDescent="0.3">
      <c r="A3" s="2">
        <v>39326</v>
      </c>
      <c r="B3">
        <v>68.858490000000003</v>
      </c>
      <c r="C3" s="1">
        <f t="shared" ref="C3:C34" si="0">(B3-B2)/B2</f>
        <v>7.0016493626370524E-2</v>
      </c>
      <c r="D3" s="252" t="s">
        <v>42</v>
      </c>
    </row>
    <row r="4" spans="1:5" x14ac:dyDescent="0.3">
      <c r="A4" s="2">
        <v>39356</v>
      </c>
      <c r="B4">
        <v>67.840575999999999</v>
      </c>
      <c r="C4" s="1">
        <f t="shared" si="0"/>
        <v>-1.4782694189198814E-2</v>
      </c>
      <c r="D4" s="252"/>
    </row>
    <row r="5" spans="1:5" x14ac:dyDescent="0.3">
      <c r="A5" s="2">
        <v>39387</v>
      </c>
      <c r="B5">
        <v>71.051490999999999</v>
      </c>
      <c r="C5" s="1">
        <f t="shared" si="0"/>
        <v>4.7330302737995621E-2</v>
      </c>
      <c r="D5" s="252"/>
    </row>
    <row r="6" spans="1:5" x14ac:dyDescent="0.3">
      <c r="A6" s="2">
        <v>39417</v>
      </c>
      <c r="B6">
        <v>73.334297000000007</v>
      </c>
      <c r="C6" s="1">
        <f t="shared" si="0"/>
        <v>3.21288964928267E-2</v>
      </c>
      <c r="D6" s="252"/>
    </row>
    <row r="7" spans="1:5" x14ac:dyDescent="0.3">
      <c r="A7" s="2">
        <v>39448</v>
      </c>
      <c r="B7">
        <v>61.718150999999999</v>
      </c>
      <c r="C7" s="1">
        <f t="shared" si="0"/>
        <v>-0.1583999093902817</v>
      </c>
      <c r="D7" s="252"/>
    </row>
    <row r="8" spans="1:5" x14ac:dyDescent="0.3">
      <c r="A8" s="2">
        <v>39479</v>
      </c>
      <c r="B8">
        <v>58.918914999999998</v>
      </c>
      <c r="C8" s="1">
        <f t="shared" si="0"/>
        <v>-4.5355150059501956E-2</v>
      </c>
      <c r="D8" s="252"/>
    </row>
    <row r="9" spans="1:5" x14ac:dyDescent="0.3">
      <c r="A9" s="2">
        <v>39508</v>
      </c>
      <c r="B9">
        <v>60.20628</v>
      </c>
      <c r="C9" s="1">
        <f t="shared" si="0"/>
        <v>2.1849774389090519E-2</v>
      </c>
      <c r="D9" s="252"/>
    </row>
    <row r="10" spans="1:5" x14ac:dyDescent="0.3">
      <c r="A10" s="2">
        <v>39539</v>
      </c>
      <c r="B10">
        <v>57.040283000000002</v>
      </c>
      <c r="C10" s="1">
        <f t="shared" si="0"/>
        <v>-5.2585826594833587E-2</v>
      </c>
      <c r="D10" s="252"/>
    </row>
    <row r="11" spans="1:5" x14ac:dyDescent="0.3">
      <c r="A11" s="2">
        <v>39569</v>
      </c>
      <c r="B11">
        <v>59.659827999999997</v>
      </c>
      <c r="C11" s="1">
        <f t="shared" si="0"/>
        <v>4.5924474112444269E-2</v>
      </c>
      <c r="D11" s="252"/>
    </row>
    <row r="12" spans="1:5" x14ac:dyDescent="0.3">
      <c r="A12" s="2">
        <v>39600</v>
      </c>
      <c r="B12">
        <v>52.703831000000001</v>
      </c>
      <c r="C12" s="1">
        <f t="shared" si="0"/>
        <v>-0.11659431870973541</v>
      </c>
      <c r="D12" s="252"/>
    </row>
    <row r="13" spans="1:5" x14ac:dyDescent="0.3">
      <c r="A13" s="2">
        <v>39630</v>
      </c>
      <c r="B13">
        <v>51.407215000000001</v>
      </c>
      <c r="C13" s="1">
        <f t="shared" si="0"/>
        <v>-2.4601930740101231E-2</v>
      </c>
      <c r="D13" s="252"/>
    </row>
    <row r="14" spans="1:5" x14ac:dyDescent="0.3">
      <c r="A14" s="2">
        <v>39661</v>
      </c>
      <c r="B14">
        <v>51.796199999999999</v>
      </c>
      <c r="C14" s="3">
        <f t="shared" si="0"/>
        <v>7.566739415858224E-3</v>
      </c>
      <c r="D14" s="252"/>
    </row>
    <row r="15" spans="1:5" x14ac:dyDescent="0.3">
      <c r="A15" s="2">
        <v>39692</v>
      </c>
      <c r="B15">
        <v>52.818232999999999</v>
      </c>
      <c r="C15" s="4">
        <f t="shared" si="0"/>
        <v>1.9731814302979763E-2</v>
      </c>
      <c r="D15" s="252" t="s">
        <v>43</v>
      </c>
    </row>
    <row r="16" spans="1:5" x14ac:dyDescent="0.3">
      <c r="A16" s="2">
        <v>39722</v>
      </c>
      <c r="B16">
        <v>45.011817999999998</v>
      </c>
      <c r="C16" s="1">
        <f t="shared" si="0"/>
        <v>-0.14779773113576142</v>
      </c>
      <c r="D16" s="252"/>
    </row>
    <row r="17" spans="1:4" x14ac:dyDescent="0.3">
      <c r="A17" s="2">
        <v>39753</v>
      </c>
      <c r="B17">
        <v>48.554648999999998</v>
      </c>
      <c r="C17" s="1">
        <f t="shared" si="0"/>
        <v>7.8708907069694453E-2</v>
      </c>
      <c r="D17" s="252"/>
    </row>
    <row r="18" spans="1:4" x14ac:dyDescent="0.3">
      <c r="A18" s="2">
        <v>39783</v>
      </c>
      <c r="B18">
        <v>47.517341999999999</v>
      </c>
      <c r="C18" s="1">
        <f t="shared" si="0"/>
        <v>-2.136370093005921E-2</v>
      </c>
      <c r="D18" s="252"/>
    </row>
    <row r="19" spans="1:4" x14ac:dyDescent="0.3">
      <c r="A19" s="2">
        <v>39814</v>
      </c>
      <c r="B19">
        <v>39.737628999999998</v>
      </c>
      <c r="C19" s="1">
        <f t="shared" si="0"/>
        <v>-0.16372365693350444</v>
      </c>
      <c r="D19" s="252"/>
    </row>
    <row r="20" spans="1:4" x14ac:dyDescent="0.3">
      <c r="A20" s="2">
        <v>39845</v>
      </c>
      <c r="B20">
        <v>39.142707999999999</v>
      </c>
      <c r="C20" s="1">
        <f t="shared" si="0"/>
        <v>-1.4971225384383134E-2</v>
      </c>
      <c r="D20" s="252"/>
    </row>
    <row r="21" spans="1:4" x14ac:dyDescent="0.3">
      <c r="A21" s="2">
        <v>39873</v>
      </c>
      <c r="B21">
        <v>39.508803999999998</v>
      </c>
      <c r="C21" s="1">
        <f t="shared" si="0"/>
        <v>9.3528531546667355E-3</v>
      </c>
      <c r="D21" s="252"/>
    </row>
    <row r="22" spans="1:4" x14ac:dyDescent="0.3">
      <c r="A22" s="2">
        <v>39904</v>
      </c>
      <c r="B22">
        <v>41.354584000000003</v>
      </c>
      <c r="C22" s="1">
        <f t="shared" si="0"/>
        <v>4.6718194759831376E-2</v>
      </c>
      <c r="D22" s="252"/>
    </row>
    <row r="23" spans="1:4" x14ac:dyDescent="0.3">
      <c r="A23" s="2">
        <v>39934</v>
      </c>
      <c r="B23">
        <v>43.769756000000001</v>
      </c>
      <c r="C23" s="1">
        <f t="shared" si="0"/>
        <v>5.8401554710355644E-2</v>
      </c>
      <c r="D23" s="252"/>
    </row>
    <row r="24" spans="1:4" x14ac:dyDescent="0.3">
      <c r="A24" s="2">
        <v>39965</v>
      </c>
      <c r="B24">
        <v>41.796630999999998</v>
      </c>
      <c r="C24" s="1">
        <f t="shared" si="0"/>
        <v>-4.5079643578547775E-2</v>
      </c>
      <c r="D24" s="252"/>
    </row>
    <row r="25" spans="1:4" x14ac:dyDescent="0.3">
      <c r="A25" s="2">
        <v>39995</v>
      </c>
      <c r="B25">
        <v>47.708176000000002</v>
      </c>
      <c r="C25" s="1">
        <f t="shared" si="0"/>
        <v>0.14143592099564206</v>
      </c>
      <c r="D25" s="252"/>
    </row>
    <row r="26" spans="1:4" x14ac:dyDescent="0.3">
      <c r="A26" s="2">
        <v>40026</v>
      </c>
      <c r="B26">
        <v>53.882548999999997</v>
      </c>
      <c r="C26" s="3">
        <f t="shared" si="0"/>
        <v>0.12941959885450233</v>
      </c>
      <c r="D26" s="252"/>
    </row>
    <row r="27" spans="1:4" x14ac:dyDescent="0.3">
      <c r="A27" s="2">
        <v>40057</v>
      </c>
      <c r="B27">
        <v>53.309829999999998</v>
      </c>
      <c r="C27" s="4">
        <f t="shared" si="0"/>
        <v>-1.0629025735215299E-2</v>
      </c>
      <c r="D27" s="252" t="s">
        <v>44</v>
      </c>
    </row>
    <row r="28" spans="1:4" x14ac:dyDescent="0.3">
      <c r="A28" s="2">
        <v>40087</v>
      </c>
      <c r="B28">
        <v>54.659233</v>
      </c>
      <c r="C28" s="1">
        <f t="shared" si="0"/>
        <v>2.5312461135216572E-2</v>
      </c>
      <c r="D28" s="252"/>
    </row>
    <row r="29" spans="1:4" x14ac:dyDescent="0.3">
      <c r="A29" s="2">
        <v>40118</v>
      </c>
      <c r="B29">
        <v>56.691212</v>
      </c>
      <c r="C29" s="1">
        <f t="shared" si="0"/>
        <v>3.7175402735709809E-2</v>
      </c>
      <c r="D29" s="252"/>
    </row>
    <row r="30" spans="1:4" x14ac:dyDescent="0.3">
      <c r="A30" s="2">
        <v>40148</v>
      </c>
      <c r="B30">
        <v>61.194485</v>
      </c>
      <c r="C30" s="1">
        <f t="shared" si="0"/>
        <v>7.9435115975294374E-2</v>
      </c>
      <c r="D30" s="252"/>
    </row>
    <row r="31" spans="1:4" x14ac:dyDescent="0.3">
      <c r="A31" s="2">
        <v>40179</v>
      </c>
      <c r="B31">
        <v>59.978454999999997</v>
      </c>
      <c r="C31" s="1">
        <f t="shared" si="0"/>
        <v>-1.9871561955297174E-2</v>
      </c>
      <c r="D31" s="252"/>
    </row>
    <row r="32" spans="1:4" x14ac:dyDescent="0.3">
      <c r="A32" s="2">
        <v>40210</v>
      </c>
      <c r="B32">
        <v>59.641098</v>
      </c>
      <c r="C32" s="1">
        <f t="shared" si="0"/>
        <v>-5.6246363798466842E-3</v>
      </c>
      <c r="D32" s="252"/>
    </row>
    <row r="33" spans="1:4" x14ac:dyDescent="0.3">
      <c r="A33" s="2">
        <v>40238</v>
      </c>
      <c r="B33">
        <v>61.084667000000003</v>
      </c>
      <c r="C33" s="1">
        <f t="shared" si="0"/>
        <v>2.4204265991213034E-2</v>
      </c>
      <c r="D33" s="252"/>
    </row>
    <row r="34" spans="1:4" x14ac:dyDescent="0.3">
      <c r="A34" s="2">
        <v>40269</v>
      </c>
      <c r="B34">
        <v>61.437702000000002</v>
      </c>
      <c r="C34" s="1">
        <f t="shared" si="0"/>
        <v>5.779437252232191E-3</v>
      </c>
      <c r="D34" s="252"/>
    </row>
    <row r="35" spans="1:4" x14ac:dyDescent="0.3">
      <c r="A35" s="2">
        <v>40299</v>
      </c>
      <c r="B35">
        <v>61.060738000000001</v>
      </c>
      <c r="C35" s="1">
        <f t="shared" ref="C35:C66" si="1">(B35-B34)/B34</f>
        <v>-6.1357112608150764E-3</v>
      </c>
      <c r="D35" s="252"/>
    </row>
    <row r="36" spans="1:4" x14ac:dyDescent="0.3">
      <c r="A36" s="2">
        <v>40330</v>
      </c>
      <c r="B36">
        <v>64.738602</v>
      </c>
      <c r="C36" s="1">
        <f t="shared" si="1"/>
        <v>6.0232878285879865E-2</v>
      </c>
      <c r="D36" s="252"/>
    </row>
    <row r="37" spans="1:4" x14ac:dyDescent="0.3">
      <c r="A37" s="2">
        <v>40360</v>
      </c>
      <c r="B37">
        <v>64.378815000000003</v>
      </c>
      <c r="C37" s="1">
        <f t="shared" si="1"/>
        <v>-5.5575342822509078E-3</v>
      </c>
      <c r="D37" s="252"/>
    </row>
    <row r="38" spans="1:4" x14ac:dyDescent="0.3">
      <c r="A38" s="2">
        <v>40391</v>
      </c>
      <c r="B38">
        <v>62.763741000000003</v>
      </c>
      <c r="C38" s="3">
        <f t="shared" si="1"/>
        <v>-2.5087041443679878E-2</v>
      </c>
      <c r="D38" s="252"/>
    </row>
    <row r="39" spans="1:4" x14ac:dyDescent="0.3">
      <c r="A39" s="2">
        <v>40422</v>
      </c>
      <c r="B39">
        <v>65.945908000000003</v>
      </c>
      <c r="C39" s="4">
        <f t="shared" si="1"/>
        <v>5.0700722252996357E-2</v>
      </c>
      <c r="D39" s="252" t="s">
        <v>45</v>
      </c>
    </row>
    <row r="40" spans="1:4" x14ac:dyDescent="0.3">
      <c r="A40" s="2">
        <v>40452</v>
      </c>
      <c r="B40">
        <v>67.449027999999998</v>
      </c>
      <c r="C40" s="1">
        <f t="shared" si="1"/>
        <v>2.2793226230200598E-2</v>
      </c>
      <c r="D40" s="252"/>
    </row>
    <row r="41" spans="1:4" x14ac:dyDescent="0.3">
      <c r="A41" s="2">
        <v>40483</v>
      </c>
      <c r="B41">
        <v>65.506157000000002</v>
      </c>
      <c r="C41" s="1">
        <f t="shared" si="1"/>
        <v>-2.8805025922686339E-2</v>
      </c>
      <c r="D41" s="252"/>
    </row>
    <row r="42" spans="1:4" x14ac:dyDescent="0.3">
      <c r="A42" s="2">
        <v>40513</v>
      </c>
      <c r="B42">
        <v>66.425635999999997</v>
      </c>
      <c r="C42" s="1">
        <f t="shared" si="1"/>
        <v>1.4036527894622111E-2</v>
      </c>
      <c r="D42" s="252"/>
    </row>
    <row r="43" spans="1:4" x14ac:dyDescent="0.3">
      <c r="A43" s="2">
        <v>40544</v>
      </c>
      <c r="B43">
        <v>67.800835000000006</v>
      </c>
      <c r="C43" s="1">
        <f t="shared" si="1"/>
        <v>2.0702835272815592E-2</v>
      </c>
      <c r="D43" s="252"/>
    </row>
    <row r="44" spans="1:4" x14ac:dyDescent="0.3">
      <c r="A44" s="2">
        <v>40575</v>
      </c>
      <c r="B44">
        <v>67.353104000000002</v>
      </c>
      <c r="C44" s="1">
        <f t="shared" si="1"/>
        <v>-6.6036207371193067E-3</v>
      </c>
      <c r="D44" s="252"/>
    </row>
    <row r="45" spans="1:4" x14ac:dyDescent="0.3">
      <c r="A45" s="2">
        <v>40603</v>
      </c>
      <c r="B45">
        <v>65.722037999999998</v>
      </c>
      <c r="C45" s="1">
        <f t="shared" si="1"/>
        <v>-2.4216641893742626E-2</v>
      </c>
      <c r="D45" s="252"/>
    </row>
    <row r="46" spans="1:4" x14ac:dyDescent="0.3">
      <c r="A46" s="2">
        <v>40634</v>
      </c>
      <c r="B46">
        <v>68.448447999999999</v>
      </c>
      <c r="C46" s="1">
        <f t="shared" si="1"/>
        <v>4.1483953982072212E-2</v>
      </c>
      <c r="D46" s="252"/>
    </row>
    <row r="47" spans="1:4" x14ac:dyDescent="0.3">
      <c r="A47" s="2">
        <v>40664</v>
      </c>
      <c r="B47">
        <v>71.384452999999993</v>
      </c>
      <c r="C47" s="1">
        <f t="shared" si="1"/>
        <v>4.2893667947007282E-2</v>
      </c>
      <c r="D47" s="252"/>
    </row>
    <row r="48" spans="1:4" x14ac:dyDescent="0.3">
      <c r="A48" s="2">
        <v>40695</v>
      </c>
      <c r="B48">
        <v>73.123558000000003</v>
      </c>
      <c r="C48" s="1">
        <f t="shared" si="1"/>
        <v>2.4362517703960123E-2</v>
      </c>
      <c r="D48" s="252"/>
    </row>
    <row r="49" spans="1:4" x14ac:dyDescent="0.3">
      <c r="A49" s="2">
        <v>40725</v>
      </c>
      <c r="B49">
        <v>68.592101999999997</v>
      </c>
      <c r="C49" s="1">
        <f t="shared" si="1"/>
        <v>-6.1969851084106242E-2</v>
      </c>
      <c r="D49" s="252"/>
    </row>
    <row r="50" spans="1:4" x14ac:dyDescent="0.3">
      <c r="A50" s="2">
        <v>40756</v>
      </c>
      <c r="B50">
        <v>61.880668999999997</v>
      </c>
      <c r="C50" s="3">
        <f t="shared" si="1"/>
        <v>-9.7845565368444312E-2</v>
      </c>
      <c r="D50" s="252"/>
    </row>
    <row r="51" spans="1:4" x14ac:dyDescent="0.3">
      <c r="A51" s="2">
        <v>40787</v>
      </c>
      <c r="B51">
        <v>59.912970999999999</v>
      </c>
      <c r="C51" s="4">
        <f t="shared" si="1"/>
        <v>-3.1798266434385165E-2</v>
      </c>
      <c r="D51" s="252" t="s">
        <v>46</v>
      </c>
    </row>
    <row r="52" spans="1:4" x14ac:dyDescent="0.3">
      <c r="A52" s="2">
        <v>40817</v>
      </c>
      <c r="B52">
        <v>65.162909999999997</v>
      </c>
      <c r="C52" s="1">
        <f t="shared" si="1"/>
        <v>8.7626083507025512E-2</v>
      </c>
      <c r="D52" s="252"/>
    </row>
    <row r="53" spans="1:4" x14ac:dyDescent="0.3">
      <c r="A53" s="2">
        <v>40848</v>
      </c>
      <c r="B53">
        <v>65.579307999999997</v>
      </c>
      <c r="C53" s="1">
        <f t="shared" si="1"/>
        <v>6.3901075013378158E-3</v>
      </c>
      <c r="D53" s="252"/>
    </row>
    <row r="54" spans="1:4" x14ac:dyDescent="0.3">
      <c r="A54" s="2">
        <v>40878</v>
      </c>
      <c r="B54">
        <v>65.889579999999995</v>
      </c>
      <c r="C54" s="1">
        <f t="shared" si="1"/>
        <v>4.731248460261241E-3</v>
      </c>
      <c r="D54" s="252"/>
    </row>
    <row r="55" spans="1:4" x14ac:dyDescent="0.3">
      <c r="A55" s="2">
        <v>40909</v>
      </c>
      <c r="B55">
        <v>66.387626999999995</v>
      </c>
      <c r="C55" s="1">
        <f t="shared" si="1"/>
        <v>7.55881278951846E-3</v>
      </c>
      <c r="D55" s="252"/>
    </row>
    <row r="56" spans="1:4" x14ac:dyDescent="0.3">
      <c r="A56" s="2">
        <v>40940</v>
      </c>
      <c r="B56">
        <v>69.898453000000003</v>
      </c>
      <c r="C56" s="1">
        <f t="shared" si="1"/>
        <v>5.2883739917379616E-2</v>
      </c>
      <c r="D56" s="252"/>
    </row>
    <row r="57" spans="1:4" x14ac:dyDescent="0.3">
      <c r="A57" s="2">
        <v>40969</v>
      </c>
      <c r="B57">
        <v>75.515808000000007</v>
      </c>
      <c r="C57" s="1">
        <f t="shared" si="1"/>
        <v>8.0364511071511172E-2</v>
      </c>
      <c r="D57" s="252"/>
    </row>
    <row r="58" spans="1:4" x14ac:dyDescent="0.3">
      <c r="A58" s="2">
        <v>41000</v>
      </c>
      <c r="B58">
        <v>74.209457</v>
      </c>
      <c r="C58" s="1">
        <f t="shared" si="1"/>
        <v>-1.729904022214801E-2</v>
      </c>
      <c r="D58" s="252"/>
    </row>
    <row r="59" spans="1:4" x14ac:dyDescent="0.3">
      <c r="A59" s="2">
        <v>41030</v>
      </c>
      <c r="B59">
        <v>75.859566000000001</v>
      </c>
      <c r="C59" s="1">
        <f t="shared" si="1"/>
        <v>2.223583174850613E-2</v>
      </c>
      <c r="D59" s="252"/>
    </row>
    <row r="60" spans="1:4" x14ac:dyDescent="0.3">
      <c r="A60" s="2">
        <v>41061</v>
      </c>
      <c r="B60">
        <v>76.960921999999997</v>
      </c>
      <c r="C60" s="1">
        <f t="shared" si="1"/>
        <v>1.4518353558732402E-2</v>
      </c>
      <c r="D60" s="252"/>
    </row>
    <row r="61" spans="1:4" x14ac:dyDescent="0.3">
      <c r="A61" s="2">
        <v>41091</v>
      </c>
      <c r="B61">
        <v>81.449753000000001</v>
      </c>
      <c r="C61" s="1">
        <f t="shared" si="1"/>
        <v>5.832610737173867E-2</v>
      </c>
      <c r="D61" s="252"/>
    </row>
    <row r="62" spans="1:4" x14ac:dyDescent="0.3">
      <c r="A62" s="2">
        <v>41122</v>
      </c>
      <c r="B62">
        <v>81.549865999999994</v>
      </c>
      <c r="C62" s="3">
        <f t="shared" si="1"/>
        <v>1.2291381657104992E-3</v>
      </c>
      <c r="D62" s="252"/>
    </row>
    <row r="63" spans="1:4" x14ac:dyDescent="0.3">
      <c r="A63" s="2">
        <v>41153</v>
      </c>
      <c r="B63">
        <v>80.315017999999995</v>
      </c>
      <c r="C63" s="4">
        <f t="shared" si="1"/>
        <v>-1.5142244378427299E-2</v>
      </c>
      <c r="D63" s="252" t="s">
        <v>47</v>
      </c>
    </row>
    <row r="64" spans="1:4" x14ac:dyDescent="0.3">
      <c r="A64" s="2">
        <v>41183</v>
      </c>
      <c r="B64">
        <v>81.992080999999999</v>
      </c>
      <c r="C64" s="1">
        <f t="shared" si="1"/>
        <v>2.0881063613781472E-2</v>
      </c>
      <c r="D64" s="252"/>
    </row>
    <row r="65" spans="1:4" x14ac:dyDescent="0.3">
      <c r="A65" s="2">
        <v>41214</v>
      </c>
      <c r="B65">
        <v>87.064957000000007</v>
      </c>
      <c r="C65" s="1">
        <f t="shared" si="1"/>
        <v>6.1870316476050999E-2</v>
      </c>
      <c r="D65" s="252"/>
    </row>
    <row r="66" spans="1:4" x14ac:dyDescent="0.3">
      <c r="A66" s="2">
        <v>41244</v>
      </c>
      <c r="B66">
        <v>87.523865000000001</v>
      </c>
      <c r="C66" s="1">
        <f t="shared" si="1"/>
        <v>5.2708691971213384E-3</v>
      </c>
      <c r="D66" s="252"/>
    </row>
    <row r="67" spans="1:4" x14ac:dyDescent="0.3">
      <c r="A67" s="2">
        <v>41275</v>
      </c>
      <c r="B67">
        <v>91.278464999999997</v>
      </c>
      <c r="C67" s="1">
        <f t="shared" ref="C67:C98" si="2">(B67-B66)/B66</f>
        <v>4.2898014158766824E-2</v>
      </c>
      <c r="D67" s="252"/>
    </row>
    <row r="68" spans="1:4" x14ac:dyDescent="0.3">
      <c r="A68" s="2">
        <v>41306</v>
      </c>
      <c r="B68">
        <v>95.575385999999995</v>
      </c>
      <c r="C68" s="1">
        <f t="shared" si="2"/>
        <v>4.7074860428470151E-2</v>
      </c>
      <c r="D68" s="252"/>
    </row>
    <row r="69" spans="1:4" x14ac:dyDescent="0.3">
      <c r="A69" s="2">
        <v>41334</v>
      </c>
      <c r="B69">
        <v>103.20972399999999</v>
      </c>
      <c r="C69" s="1">
        <f t="shared" si="2"/>
        <v>7.9877658040533581E-2</v>
      </c>
      <c r="D69" s="252"/>
    </row>
    <row r="70" spans="1:4" x14ac:dyDescent="0.3">
      <c r="A70" s="2">
        <v>41365</v>
      </c>
      <c r="B70">
        <v>112.97168000000001</v>
      </c>
      <c r="C70" s="1">
        <f t="shared" si="2"/>
        <v>9.4583684769857665E-2</v>
      </c>
      <c r="D70" s="252"/>
    </row>
    <row r="71" spans="1:4" x14ac:dyDescent="0.3">
      <c r="A71" s="2">
        <v>41395</v>
      </c>
      <c r="B71">
        <v>108.758194</v>
      </c>
      <c r="C71" s="1">
        <f t="shared" si="2"/>
        <v>-3.729683403840682E-2</v>
      </c>
      <c r="D71" s="252"/>
    </row>
    <row r="72" spans="1:4" x14ac:dyDescent="0.3">
      <c r="A72" s="2">
        <v>41426</v>
      </c>
      <c r="B72">
        <v>107.14941399999999</v>
      </c>
      <c r="C72" s="1">
        <f t="shared" si="2"/>
        <v>-1.4792264755702085E-2</v>
      </c>
      <c r="D72" s="252"/>
    </row>
    <row r="73" spans="1:4" x14ac:dyDescent="0.3">
      <c r="A73" s="2">
        <v>41456</v>
      </c>
      <c r="B73">
        <v>106.89479799999999</v>
      </c>
      <c r="C73" s="1">
        <f t="shared" si="2"/>
        <v>-2.3762705785773E-3</v>
      </c>
      <c r="D73" s="252"/>
    </row>
    <row r="74" spans="1:4" x14ac:dyDescent="0.3">
      <c r="A74" s="2">
        <v>41487</v>
      </c>
      <c r="B74">
        <v>107.14941399999999</v>
      </c>
      <c r="C74" s="3">
        <f t="shared" si="2"/>
        <v>2.381930690397101E-3</v>
      </c>
      <c r="D74" s="252"/>
    </row>
    <row r="75" spans="1:4" x14ac:dyDescent="0.3">
      <c r="A75" s="2">
        <v>41518</v>
      </c>
      <c r="B75">
        <v>107.743515</v>
      </c>
      <c r="C75" s="4">
        <f t="shared" si="2"/>
        <v>5.5446033517272354E-3</v>
      </c>
      <c r="D75" s="252" t="s">
        <v>48</v>
      </c>
    </row>
    <row r="76" spans="1:4" x14ac:dyDescent="0.3">
      <c r="A76" s="2">
        <v>41548</v>
      </c>
      <c r="B76">
        <v>107.06456</v>
      </c>
      <c r="C76" s="1">
        <f t="shared" si="2"/>
        <v>-6.3015857613333108E-3</v>
      </c>
      <c r="D76" s="252"/>
    </row>
    <row r="77" spans="1:4" x14ac:dyDescent="0.3">
      <c r="A77" s="2">
        <v>41579</v>
      </c>
      <c r="B77">
        <v>104.51842499999999</v>
      </c>
      <c r="C77" s="1">
        <f t="shared" si="2"/>
        <v>-2.3781305410492573E-2</v>
      </c>
      <c r="D77" s="252"/>
    </row>
    <row r="78" spans="1:4" x14ac:dyDescent="0.3">
      <c r="A78" s="2">
        <v>41609</v>
      </c>
      <c r="B78">
        <v>108.38005099999999</v>
      </c>
      <c r="C78" s="1">
        <f t="shared" si="2"/>
        <v>3.6946844539611091E-2</v>
      </c>
      <c r="D78" s="252"/>
    </row>
    <row r="79" spans="1:4" x14ac:dyDescent="0.3">
      <c r="A79" s="2">
        <v>41640</v>
      </c>
      <c r="B79">
        <v>103.542419</v>
      </c>
      <c r="C79" s="1">
        <f t="shared" si="2"/>
        <v>-4.4635815866150494E-2</v>
      </c>
      <c r="D79" s="252"/>
    </row>
    <row r="80" spans="1:4" x14ac:dyDescent="0.3">
      <c r="A80" s="2">
        <v>41671</v>
      </c>
      <c r="B80">
        <v>104.17894</v>
      </c>
      <c r="C80" s="1">
        <f t="shared" si="2"/>
        <v>6.1474418518269493E-3</v>
      </c>
      <c r="D80" s="252"/>
    </row>
    <row r="81" spans="1:4" x14ac:dyDescent="0.3">
      <c r="A81" s="2">
        <v>41699</v>
      </c>
      <c r="B81">
        <v>101.59036999999999</v>
      </c>
      <c r="C81" s="1">
        <f t="shared" si="2"/>
        <v>-2.4847344386495048E-2</v>
      </c>
      <c r="D81" s="252"/>
    </row>
    <row r="82" spans="1:4" x14ac:dyDescent="0.3">
      <c r="A82" s="2">
        <v>41730</v>
      </c>
      <c r="B82">
        <v>105.239822</v>
      </c>
      <c r="C82" s="1">
        <f t="shared" si="2"/>
        <v>3.5923208075726187E-2</v>
      </c>
      <c r="D82" s="252"/>
    </row>
    <row r="83" spans="1:4" x14ac:dyDescent="0.3">
      <c r="A83" s="2">
        <v>41760</v>
      </c>
      <c r="B83">
        <v>110.883827</v>
      </c>
      <c r="C83" s="1">
        <f t="shared" si="2"/>
        <v>5.3629936774313366E-2</v>
      </c>
      <c r="D83" s="252"/>
    </row>
    <row r="84" spans="1:4" x14ac:dyDescent="0.3">
      <c r="A84" s="2">
        <v>41791</v>
      </c>
      <c r="B84">
        <v>109.021332</v>
      </c>
      <c r="C84" s="1">
        <f t="shared" si="2"/>
        <v>-1.6796813840128332E-2</v>
      </c>
      <c r="D84" s="252"/>
    </row>
    <row r="85" spans="1:4" x14ac:dyDescent="0.3">
      <c r="A85" s="2">
        <v>41821</v>
      </c>
      <c r="B85">
        <v>109.497787</v>
      </c>
      <c r="C85" s="1">
        <f t="shared" si="2"/>
        <v>4.3702914948791985E-3</v>
      </c>
      <c r="D85" s="252"/>
    </row>
    <row r="86" spans="1:4" x14ac:dyDescent="0.3">
      <c r="A86" s="2">
        <v>41852</v>
      </c>
      <c r="B86">
        <v>109.15125999999999</v>
      </c>
      <c r="C86" s="3">
        <f t="shared" si="2"/>
        <v>-3.1646940955985612E-3</v>
      </c>
      <c r="D86" s="252"/>
    </row>
    <row r="87" spans="1:4" x14ac:dyDescent="0.3">
      <c r="A87" s="2">
        <v>41883</v>
      </c>
      <c r="B87">
        <v>108.89138</v>
      </c>
      <c r="C87" s="4">
        <f t="shared" si="2"/>
        <v>-2.3809161708256547E-3</v>
      </c>
      <c r="D87" s="252" t="s">
        <v>49</v>
      </c>
    </row>
    <row r="88" spans="1:4" x14ac:dyDescent="0.3">
      <c r="A88" s="2">
        <v>41913</v>
      </c>
      <c r="B88">
        <v>108.37161999999999</v>
      </c>
      <c r="C88" s="1">
        <f t="shared" si="2"/>
        <v>-4.7731969233928808E-3</v>
      </c>
      <c r="D88" s="252"/>
    </row>
    <row r="89" spans="1:4" x14ac:dyDescent="0.3">
      <c r="A89" s="2">
        <v>41944</v>
      </c>
      <c r="B89">
        <v>118.8536</v>
      </c>
      <c r="C89" s="1">
        <f t="shared" si="2"/>
        <v>9.6722555222483603E-2</v>
      </c>
      <c r="D89" s="252"/>
    </row>
    <row r="90" spans="1:4" x14ac:dyDescent="0.3">
      <c r="A90" s="2">
        <v>41974</v>
      </c>
      <c r="B90">
        <v>120.672775</v>
      </c>
      <c r="C90" s="1">
        <f t="shared" si="2"/>
        <v>1.5306015131220268E-2</v>
      </c>
      <c r="D90" s="252"/>
    </row>
    <row r="91" spans="1:4" x14ac:dyDescent="0.3">
      <c r="A91" s="2">
        <v>42005</v>
      </c>
      <c r="B91">
        <v>137.78181499999999</v>
      </c>
      <c r="C91" s="1">
        <f t="shared" si="2"/>
        <v>0.1417804471638279</v>
      </c>
      <c r="D91" s="252"/>
    </row>
    <row r="92" spans="1:4" x14ac:dyDescent="0.3">
      <c r="A92" s="2">
        <v>42036</v>
      </c>
      <c r="B92">
        <v>140.55394000000001</v>
      </c>
      <c r="C92" s="1">
        <f t="shared" si="2"/>
        <v>2.0119672541692217E-2</v>
      </c>
      <c r="D92" s="252"/>
    </row>
    <row r="93" spans="1:4" x14ac:dyDescent="0.3">
      <c r="A93" s="2">
        <v>42064</v>
      </c>
      <c r="B93">
        <v>148.43705700000001</v>
      </c>
      <c r="C93" s="1">
        <f t="shared" si="2"/>
        <v>5.6086062048491835E-2</v>
      </c>
      <c r="D93" s="252"/>
    </row>
    <row r="94" spans="1:4" x14ac:dyDescent="0.3">
      <c r="A94" s="2">
        <v>42095</v>
      </c>
      <c r="B94">
        <v>147.65739400000001</v>
      </c>
      <c r="C94" s="1">
        <f t="shared" si="2"/>
        <v>-5.2524822019342464E-3</v>
      </c>
      <c r="D94" s="252"/>
    </row>
    <row r="95" spans="1:4" x14ac:dyDescent="0.3">
      <c r="A95" s="2">
        <v>42125</v>
      </c>
      <c r="B95">
        <v>148.95684800000001</v>
      </c>
      <c r="C95" s="1">
        <f t="shared" si="2"/>
        <v>8.8004668428592007E-3</v>
      </c>
      <c r="D95" s="252"/>
    </row>
    <row r="96" spans="1:4" x14ac:dyDescent="0.3">
      <c r="A96" s="2">
        <v>42156</v>
      </c>
      <c r="B96">
        <v>140.79776000000001</v>
      </c>
      <c r="C96" s="1">
        <f t="shared" si="2"/>
        <v>-5.4774843248562806E-2</v>
      </c>
      <c r="D96" s="252"/>
    </row>
    <row r="97" spans="1:4" x14ac:dyDescent="0.3">
      <c r="A97" s="2">
        <v>42186</v>
      </c>
      <c r="B97">
        <v>149.90564000000001</v>
      </c>
      <c r="C97" s="1">
        <f t="shared" si="2"/>
        <v>6.468767684940438E-2</v>
      </c>
      <c r="D97" s="252"/>
    </row>
    <row r="98" spans="1:4" x14ac:dyDescent="0.3">
      <c r="A98" s="2">
        <v>42217</v>
      </c>
      <c r="B98">
        <v>134.37387100000001</v>
      </c>
      <c r="C98" s="3">
        <f t="shared" si="2"/>
        <v>-0.1036103044555228</v>
      </c>
      <c r="D98" s="252"/>
    </row>
    <row r="99" spans="1:4" x14ac:dyDescent="0.3">
      <c r="A99" s="2">
        <v>42248</v>
      </c>
      <c r="B99">
        <v>136.44184899999999</v>
      </c>
      <c r="C99" s="4">
        <f t="shared" ref="C99:C130" si="3">(B99-B98)/B98</f>
        <v>1.5389733023319557E-2</v>
      </c>
      <c r="D99" s="252" t="s">
        <v>50</v>
      </c>
    </row>
    <row r="100" spans="1:4" x14ac:dyDescent="0.3">
      <c r="A100" s="2">
        <v>42278</v>
      </c>
      <c r="B100">
        <v>146.12170399999999</v>
      </c>
      <c r="C100" s="1">
        <f t="shared" si="3"/>
        <v>7.0944912216778913E-2</v>
      </c>
      <c r="D100" s="252"/>
    </row>
    <row r="101" spans="1:4" x14ac:dyDescent="0.3">
      <c r="A101" s="2">
        <v>42309</v>
      </c>
      <c r="B101">
        <v>147.48567199999999</v>
      </c>
      <c r="C101" s="1">
        <f t="shared" si="3"/>
        <v>9.3344654672244988E-3</v>
      </c>
      <c r="D101" s="252"/>
    </row>
    <row r="102" spans="1:4" x14ac:dyDescent="0.3">
      <c r="A102" s="2">
        <v>42339</v>
      </c>
      <c r="B102">
        <v>136.66184999999999</v>
      </c>
      <c r="C102" s="1">
        <f t="shared" si="3"/>
        <v>-7.3388972998000832E-2</v>
      </c>
      <c r="D102" s="252"/>
    </row>
    <row r="103" spans="1:4" x14ac:dyDescent="0.3">
      <c r="A103" s="2">
        <v>42370</v>
      </c>
      <c r="B103">
        <v>138.64181500000001</v>
      </c>
      <c r="C103" s="1">
        <f t="shared" si="3"/>
        <v>1.4488059396239854E-2</v>
      </c>
      <c r="D103" s="252"/>
    </row>
    <row r="104" spans="1:4" x14ac:dyDescent="0.3">
      <c r="A104" s="2">
        <v>42401</v>
      </c>
      <c r="B104">
        <v>137.27784700000001</v>
      </c>
      <c r="C104" s="1">
        <f t="shared" si="3"/>
        <v>-9.838070859069464E-3</v>
      </c>
      <c r="D104" s="252"/>
    </row>
    <row r="105" spans="1:4" x14ac:dyDescent="0.3">
      <c r="A105" s="2">
        <v>42430</v>
      </c>
      <c r="B105">
        <v>138.55380199999999</v>
      </c>
      <c r="C105" s="1">
        <f t="shared" si="3"/>
        <v>9.2946897688450918E-3</v>
      </c>
      <c r="D105" s="252"/>
    </row>
    <row r="106" spans="1:4" x14ac:dyDescent="0.3">
      <c r="A106" s="2">
        <v>42461</v>
      </c>
      <c r="B106">
        <v>139.43377699999999</v>
      </c>
      <c r="C106" s="1">
        <f t="shared" si="3"/>
        <v>6.3511429300222438E-3</v>
      </c>
      <c r="D106" s="252"/>
    </row>
    <row r="107" spans="1:4" x14ac:dyDescent="0.3">
      <c r="A107" s="2">
        <v>42491</v>
      </c>
      <c r="B107">
        <v>151.46069299999999</v>
      </c>
      <c r="C107" s="1">
        <f t="shared" si="3"/>
        <v>8.6255398503620836E-2</v>
      </c>
      <c r="D107" s="252"/>
    </row>
    <row r="108" spans="1:4" x14ac:dyDescent="0.3">
      <c r="A108" s="2">
        <v>42522</v>
      </c>
      <c r="B108">
        <v>154.240601</v>
      </c>
      <c r="C108" s="1">
        <f t="shared" si="3"/>
        <v>1.8353989704774466E-2</v>
      </c>
      <c r="D108" s="252"/>
    </row>
    <row r="109" spans="1:4" x14ac:dyDescent="0.3">
      <c r="A109" s="2">
        <v>42552</v>
      </c>
      <c r="B109">
        <v>152.67129499999999</v>
      </c>
      <c r="C109" s="1">
        <f t="shared" si="3"/>
        <v>-1.0174402782572221E-2</v>
      </c>
      <c r="D109" s="252"/>
    </row>
    <row r="110" spans="1:4" x14ac:dyDescent="0.3">
      <c r="A110" s="2">
        <v>42583</v>
      </c>
      <c r="B110">
        <v>151.86424299999999</v>
      </c>
      <c r="C110" s="3">
        <f t="shared" si="3"/>
        <v>-5.2862065524498158E-3</v>
      </c>
      <c r="D110" s="252"/>
    </row>
    <row r="111" spans="1:4" x14ac:dyDescent="0.3">
      <c r="A111" s="2">
        <v>42614</v>
      </c>
      <c r="B111">
        <v>150.74328600000001</v>
      </c>
      <c r="C111" s="4">
        <f t="shared" si="3"/>
        <v>-7.3813096345528547E-3</v>
      </c>
      <c r="D111" s="252" t="s">
        <v>51</v>
      </c>
    </row>
    <row r="112" spans="1:4" x14ac:dyDescent="0.3">
      <c r="A112" s="2">
        <v>42644</v>
      </c>
      <c r="B112">
        <v>146.21470600000001</v>
      </c>
      <c r="C112" s="1">
        <f t="shared" si="3"/>
        <v>-3.0041669650215829E-2</v>
      </c>
      <c r="D112" s="252"/>
    </row>
    <row r="113" spans="1:4" x14ac:dyDescent="0.3">
      <c r="A113" s="2">
        <v>42675</v>
      </c>
      <c r="B113">
        <v>144.421234</v>
      </c>
      <c r="C113" s="1">
        <f t="shared" si="3"/>
        <v>-1.2266016525040979E-2</v>
      </c>
      <c r="D113" s="252"/>
    </row>
    <row r="114" spans="1:4" x14ac:dyDescent="0.3">
      <c r="A114" s="2">
        <v>42705</v>
      </c>
      <c r="B114">
        <v>155.496048</v>
      </c>
      <c r="C114" s="1">
        <f t="shared" si="3"/>
        <v>7.6684111423670598E-2</v>
      </c>
      <c r="D114" s="252"/>
    </row>
    <row r="115" spans="1:4" x14ac:dyDescent="0.3">
      <c r="A115" s="2">
        <v>42736</v>
      </c>
      <c r="B115">
        <v>150.96748400000001</v>
      </c>
      <c r="C115" s="1">
        <f t="shared" si="3"/>
        <v>-2.9123338234293829E-2</v>
      </c>
      <c r="D115" s="252"/>
    </row>
    <row r="116" spans="1:4" x14ac:dyDescent="0.3">
      <c r="A116" s="2">
        <v>42767</v>
      </c>
      <c r="B116">
        <v>157.424057</v>
      </c>
      <c r="C116" s="1">
        <f t="shared" si="3"/>
        <v>4.2767971148012188E-2</v>
      </c>
      <c r="D116" s="252"/>
    </row>
    <row r="117" spans="1:4" x14ac:dyDescent="0.3">
      <c r="A117" s="2">
        <v>42795</v>
      </c>
      <c r="B117">
        <v>161.549103</v>
      </c>
      <c r="C117" s="1">
        <f t="shared" si="3"/>
        <v>2.6203402952574124E-2</v>
      </c>
      <c r="D117" s="252"/>
    </row>
    <row r="118" spans="1:4" x14ac:dyDescent="0.3">
      <c r="A118" s="2">
        <v>42826</v>
      </c>
      <c r="B118">
        <v>163.97032200000001</v>
      </c>
      <c r="C118" s="1">
        <f t="shared" si="3"/>
        <v>1.4987511258419106E-2</v>
      </c>
      <c r="D118" s="252"/>
    </row>
    <row r="119" spans="1:4" x14ac:dyDescent="0.3">
      <c r="A119" s="2">
        <v>42856</v>
      </c>
      <c r="B119">
        <v>173.873795</v>
      </c>
      <c r="C119" s="1">
        <f t="shared" si="3"/>
        <v>6.0397960308939264E-2</v>
      </c>
      <c r="D119" s="252"/>
    </row>
    <row r="120" spans="1:4" x14ac:dyDescent="0.3">
      <c r="A120" s="2">
        <v>42887</v>
      </c>
      <c r="B120">
        <v>166.52444499999999</v>
      </c>
      <c r="C120" s="1">
        <f t="shared" si="3"/>
        <v>-4.2268301557460197E-2</v>
      </c>
      <c r="D120" s="252"/>
    </row>
    <row r="121" spans="1:4" x14ac:dyDescent="0.3">
      <c r="A121" s="2">
        <v>42917</v>
      </c>
      <c r="B121">
        <v>159.859802</v>
      </c>
      <c r="C121" s="1">
        <f t="shared" si="3"/>
        <v>-4.0022009981777656E-2</v>
      </c>
      <c r="D121" s="252"/>
    </row>
    <row r="122" spans="1:4" x14ac:dyDescent="0.3">
      <c r="A122" s="2">
        <v>42948</v>
      </c>
      <c r="B122">
        <v>161.913971</v>
      </c>
      <c r="C122" s="3">
        <f t="shared" si="3"/>
        <v>1.2849815740419856E-2</v>
      </c>
      <c r="D122" s="252"/>
    </row>
    <row r="123" spans="1:4" x14ac:dyDescent="0.3">
      <c r="A123" s="2">
        <v>42979</v>
      </c>
      <c r="B123">
        <v>164.24202</v>
      </c>
      <c r="C123" s="4">
        <f t="shared" si="3"/>
        <v>1.4378308342520936E-2</v>
      </c>
      <c r="D123" s="252" t="s">
        <v>52</v>
      </c>
    </row>
    <row r="124" spans="1:4" x14ac:dyDescent="0.3">
      <c r="A124" s="2">
        <v>43009</v>
      </c>
      <c r="B124">
        <v>174.42155500000001</v>
      </c>
      <c r="C124" s="1">
        <f t="shared" si="3"/>
        <v>6.197887118046902E-2</v>
      </c>
      <c r="D124" s="252"/>
    </row>
    <row r="125" spans="1:4" x14ac:dyDescent="0.3">
      <c r="A125" s="2">
        <v>43040</v>
      </c>
      <c r="B125">
        <v>169.62851000000001</v>
      </c>
      <c r="C125" s="1">
        <f t="shared" si="3"/>
        <v>-2.7479659839060637E-2</v>
      </c>
      <c r="D125" s="252"/>
    </row>
    <row r="126" spans="1:4" x14ac:dyDescent="0.3">
      <c r="A126" s="2">
        <v>43070</v>
      </c>
      <c r="B126">
        <v>168.85247799999999</v>
      </c>
      <c r="C126" s="1">
        <f t="shared" si="3"/>
        <v>-4.5748913316518251E-3</v>
      </c>
      <c r="D126" s="252"/>
    </row>
    <row r="127" spans="1:4" x14ac:dyDescent="0.3">
      <c r="A127" s="2">
        <v>43101</v>
      </c>
      <c r="B127">
        <v>167.16351299999999</v>
      </c>
      <c r="C127" s="1">
        <f t="shared" si="3"/>
        <v>-1.0002607127862205E-2</v>
      </c>
      <c r="D127" s="252"/>
    </row>
    <row r="128" spans="1:4" x14ac:dyDescent="0.3">
      <c r="A128" s="2">
        <v>43132</v>
      </c>
      <c r="B128">
        <v>161.64007599999999</v>
      </c>
      <c r="C128" s="1">
        <f t="shared" si="3"/>
        <v>-3.3042120860429638E-2</v>
      </c>
      <c r="D128" s="252"/>
    </row>
    <row r="129" spans="1:4" x14ac:dyDescent="0.3">
      <c r="A129" s="2">
        <v>43160</v>
      </c>
      <c r="B129">
        <v>167.39175399999999</v>
      </c>
      <c r="C129" s="1">
        <f t="shared" si="3"/>
        <v>3.5583242363731622E-2</v>
      </c>
      <c r="D129" s="252"/>
    </row>
    <row r="130" spans="1:4" x14ac:dyDescent="0.3">
      <c r="A130" s="2">
        <v>43191</v>
      </c>
      <c r="B130">
        <v>181.54267899999999</v>
      </c>
      <c r="C130" s="1">
        <f t="shared" si="3"/>
        <v>8.4537766418290847E-2</v>
      </c>
      <c r="D130" s="252"/>
    </row>
    <row r="131" spans="1:4" x14ac:dyDescent="0.3">
      <c r="A131" s="2">
        <v>43221</v>
      </c>
      <c r="B131">
        <v>191.234589</v>
      </c>
      <c r="C131" s="1">
        <f t="shared" ref="C131:C162" si="4">(B131-B130)/B130</f>
        <v>5.3386399569436825E-2</v>
      </c>
      <c r="D131" s="252"/>
    </row>
    <row r="132" spans="1:4" x14ac:dyDescent="0.3">
      <c r="A132" s="2">
        <v>43252</v>
      </c>
      <c r="B132">
        <v>196.722351</v>
      </c>
      <c r="C132" s="1">
        <f t="shared" si="4"/>
        <v>2.8696492766797557E-2</v>
      </c>
      <c r="D132" s="252"/>
    </row>
    <row r="133" spans="1:4" x14ac:dyDescent="0.3">
      <c r="A133" s="2">
        <v>43282</v>
      </c>
      <c r="B133">
        <v>194.86210600000001</v>
      </c>
      <c r="C133" s="1">
        <f t="shared" si="4"/>
        <v>-9.4561954477658302E-3</v>
      </c>
      <c r="D133" s="252"/>
    </row>
    <row r="134" spans="1:4" x14ac:dyDescent="0.3">
      <c r="A134" s="2">
        <v>43313</v>
      </c>
      <c r="B134">
        <v>192.257721</v>
      </c>
      <c r="C134" s="3">
        <f t="shared" si="4"/>
        <v>-1.3365271747601904E-2</v>
      </c>
      <c r="D134" s="252"/>
    </row>
    <row r="135" spans="1:4" x14ac:dyDescent="0.3">
      <c r="A135" s="2">
        <v>43344</v>
      </c>
      <c r="B135">
        <v>193.18786600000001</v>
      </c>
      <c r="C135" s="4">
        <f t="shared" si="4"/>
        <v>4.8380111610706661E-3</v>
      </c>
      <c r="D135" s="252" t="s">
        <v>53</v>
      </c>
    </row>
    <row r="136" spans="1:4" x14ac:dyDescent="0.3">
      <c r="A136" s="2">
        <v>43374</v>
      </c>
      <c r="B136">
        <v>185.00268600000001</v>
      </c>
      <c r="C136" s="1">
        <f t="shared" si="4"/>
        <v>-4.2369017110008358E-2</v>
      </c>
      <c r="D136" s="252"/>
    </row>
    <row r="137" spans="1:4" x14ac:dyDescent="0.3">
      <c r="A137" s="2">
        <v>43405</v>
      </c>
      <c r="B137">
        <v>193.37387100000001</v>
      </c>
      <c r="C137" s="1">
        <f t="shared" si="4"/>
        <v>4.5248991682207231E-2</v>
      </c>
      <c r="D137" s="252"/>
    </row>
    <row r="138" spans="1:4" x14ac:dyDescent="0.3">
      <c r="A138" s="2">
        <v>43435</v>
      </c>
      <c r="B138">
        <v>187.14201399999999</v>
      </c>
      <c r="C138" s="1">
        <f t="shared" si="4"/>
        <v>-3.2226985826849477E-2</v>
      </c>
      <c r="D138" s="252"/>
    </row>
    <row r="139" spans="1:4" x14ac:dyDescent="0.3">
      <c r="A139" s="2">
        <v>43466</v>
      </c>
      <c r="B139">
        <v>195.420151</v>
      </c>
      <c r="C139" s="1">
        <f t="shared" si="4"/>
        <v>4.4234519139032112E-2</v>
      </c>
      <c r="D139" s="252"/>
    </row>
    <row r="140" spans="1:4" x14ac:dyDescent="0.3">
      <c r="A140" s="2">
        <v>43497</v>
      </c>
      <c r="B140">
        <v>206.395691</v>
      </c>
      <c r="C140" s="1">
        <f t="shared" si="4"/>
        <v>5.616380881826253E-2</v>
      </c>
      <c r="D140" s="252"/>
    </row>
    <row r="141" spans="1:4" x14ac:dyDescent="0.3">
      <c r="A141" s="2">
        <v>43525</v>
      </c>
      <c r="B141">
        <v>223.04499799999999</v>
      </c>
      <c r="C141" s="1">
        <f t="shared" si="4"/>
        <v>8.0666931171542694E-2</v>
      </c>
      <c r="D141" s="252"/>
    </row>
    <row r="142" spans="1:4" x14ac:dyDescent="0.3">
      <c r="A142" s="2">
        <v>43556</v>
      </c>
      <c r="B142">
        <v>227.97470100000001</v>
      </c>
      <c r="C142" s="1">
        <f t="shared" si="4"/>
        <v>2.2101831667168871E-2</v>
      </c>
      <c r="D142" s="252"/>
    </row>
    <row r="143" spans="1:4" x14ac:dyDescent="0.3">
      <c r="A143" s="2">
        <v>43586</v>
      </c>
      <c r="B143">
        <v>227.19227599999999</v>
      </c>
      <c r="C143" s="1">
        <f t="shared" si="4"/>
        <v>-3.432069420720581E-3</v>
      </c>
      <c r="D143" s="252"/>
    </row>
    <row r="144" spans="1:4" x14ac:dyDescent="0.3">
      <c r="A144" s="2">
        <v>43617</v>
      </c>
      <c r="B144">
        <v>236.737381</v>
      </c>
      <c r="C144" s="1">
        <f t="shared" si="4"/>
        <v>4.201333411528483E-2</v>
      </c>
      <c r="D144" s="252"/>
    </row>
    <row r="145" spans="1:4" x14ac:dyDescent="0.3">
      <c r="A145" s="2">
        <v>43647</v>
      </c>
      <c r="B145">
        <v>228.70439099999999</v>
      </c>
      <c r="C145" s="1">
        <f t="shared" si="4"/>
        <v>-3.3932072603270087E-2</v>
      </c>
      <c r="D145" s="252"/>
    </row>
    <row r="146" spans="1:4" x14ac:dyDescent="0.3">
      <c r="A146" s="2">
        <v>43678</v>
      </c>
      <c r="B146">
        <v>234.941788</v>
      </c>
      <c r="C146" s="3">
        <f t="shared" si="4"/>
        <v>2.727274702828078E-2</v>
      </c>
      <c r="D146" s="252"/>
    </row>
    <row r="147" spans="1:4" x14ac:dyDescent="0.3">
      <c r="A147" s="2">
        <v>43709</v>
      </c>
      <c r="B147">
        <v>242.78576699999999</v>
      </c>
      <c r="C147" s="4">
        <f t="shared" si="4"/>
        <v>3.3386904333936498E-2</v>
      </c>
      <c r="D147" s="252" t="s">
        <v>54</v>
      </c>
    </row>
    <row r="148" spans="1:4" x14ac:dyDescent="0.3">
      <c r="A148" s="2">
        <v>43739</v>
      </c>
      <c r="B148">
        <v>247.41656499999999</v>
      </c>
      <c r="C148" s="1">
        <f t="shared" si="4"/>
        <v>1.9073597506232724E-2</v>
      </c>
      <c r="D148" s="252"/>
    </row>
    <row r="149" spans="1:4" x14ac:dyDescent="0.3">
      <c r="A149" s="2">
        <v>43770</v>
      </c>
      <c r="B149">
        <v>244.48687699999999</v>
      </c>
      <c r="C149" s="1">
        <f t="shared" si="4"/>
        <v>-1.1841115003758939E-2</v>
      </c>
      <c r="D149" s="252"/>
    </row>
    <row r="150" spans="1:4" x14ac:dyDescent="0.3">
      <c r="A150" s="2">
        <v>43800</v>
      </c>
      <c r="B150">
        <v>249.495667</v>
      </c>
      <c r="C150" s="1">
        <f t="shared" si="4"/>
        <v>2.0486948262666897E-2</v>
      </c>
      <c r="D150" s="252"/>
    </row>
    <row r="151" spans="1:4" x14ac:dyDescent="0.3">
      <c r="A151" s="2">
        <v>43831</v>
      </c>
      <c r="B151">
        <v>238.06047100000001</v>
      </c>
      <c r="C151" s="1">
        <f t="shared" si="4"/>
        <v>-4.5833244871543166E-2</v>
      </c>
      <c r="D151" s="252"/>
    </row>
    <row r="152" spans="1:4" x14ac:dyDescent="0.3">
      <c r="A152" s="2">
        <v>43862</v>
      </c>
      <c r="B152">
        <v>227.75932299999999</v>
      </c>
      <c r="C152" s="1">
        <f t="shared" si="4"/>
        <v>-4.3271140129769847E-2</v>
      </c>
      <c r="D152" s="252"/>
    </row>
    <row r="153" spans="1:4" x14ac:dyDescent="0.3">
      <c r="A153" s="2">
        <v>43891</v>
      </c>
      <c r="B153">
        <v>225.774689</v>
      </c>
      <c r="C153" s="1">
        <f t="shared" si="4"/>
        <v>-8.7137333122473317E-3</v>
      </c>
      <c r="D153" s="252"/>
    </row>
    <row r="154" spans="1:4" x14ac:dyDescent="0.3">
      <c r="A154" s="2">
        <v>43922</v>
      </c>
      <c r="B154">
        <v>250.724243</v>
      </c>
      <c r="C154" s="1">
        <f t="shared" si="4"/>
        <v>0.11050642616542374</v>
      </c>
      <c r="D154" s="252"/>
    </row>
    <row r="155" spans="1:4" x14ac:dyDescent="0.3">
      <c r="A155" s="2">
        <v>43952</v>
      </c>
      <c r="B155">
        <v>251.858734</v>
      </c>
      <c r="C155" s="1">
        <f t="shared" si="4"/>
        <v>4.524855619964907E-3</v>
      </c>
      <c r="D155" s="252"/>
    </row>
    <row r="156" spans="1:4" x14ac:dyDescent="0.3">
      <c r="A156" s="2">
        <v>43983</v>
      </c>
      <c r="B156">
        <v>274.74627700000002</v>
      </c>
      <c r="C156" s="1">
        <f t="shared" si="4"/>
        <v>9.0874525717261886E-2</v>
      </c>
      <c r="D156" s="252"/>
    </row>
    <row r="157" spans="1:4" x14ac:dyDescent="0.3">
      <c r="A157" s="2">
        <v>44013</v>
      </c>
      <c r="B157">
        <v>272.14978000000002</v>
      </c>
      <c r="C157" s="1">
        <f t="shared" si="4"/>
        <v>-9.4505266034960664E-3</v>
      </c>
      <c r="D157" s="252"/>
    </row>
    <row r="158" spans="1:4" x14ac:dyDescent="0.3">
      <c r="A158" s="2">
        <v>44044</v>
      </c>
      <c r="B158">
        <v>269.78436299999998</v>
      </c>
      <c r="C158" s="3">
        <f t="shared" si="4"/>
        <v>-8.6915998976741272E-3</v>
      </c>
      <c r="D158" s="252"/>
    </row>
    <row r="159" spans="1:4" x14ac:dyDescent="0.3">
      <c r="A159" s="2">
        <v>44075</v>
      </c>
      <c r="B159">
        <v>270.46640000000002</v>
      </c>
      <c r="C159" s="4">
        <f t="shared" si="4"/>
        <v>2.5280820297210356E-3</v>
      </c>
      <c r="D159" s="252" t="s">
        <v>55</v>
      </c>
    </row>
    <row r="160" spans="1:4" x14ac:dyDescent="0.3">
      <c r="A160" s="2">
        <v>44105</v>
      </c>
      <c r="B160">
        <v>270.56384300000002</v>
      </c>
      <c r="C160" s="1">
        <f t="shared" si="4"/>
        <v>3.6027765371224812E-4</v>
      </c>
      <c r="D160" s="252"/>
    </row>
    <row r="161" spans="1:4" x14ac:dyDescent="0.3">
      <c r="A161" s="2">
        <v>44136</v>
      </c>
      <c r="B161">
        <v>298.91601600000001</v>
      </c>
      <c r="C161" s="1">
        <f t="shared" si="4"/>
        <v>0.1047892160520502</v>
      </c>
      <c r="D161" s="252"/>
    </row>
    <row r="162" spans="1:4" x14ac:dyDescent="0.3">
      <c r="A162" s="2">
        <v>44166</v>
      </c>
      <c r="B162">
        <v>302.81323200000003</v>
      </c>
      <c r="C162" s="1">
        <f t="shared" si="4"/>
        <v>1.3037829327954158E-2</v>
      </c>
      <c r="D162" s="252"/>
    </row>
    <row r="163" spans="1:4" x14ac:dyDescent="0.3">
      <c r="A163" s="2">
        <v>44197</v>
      </c>
      <c r="B163">
        <v>282.645172</v>
      </c>
      <c r="C163" s="1">
        <f t="shared" ref="C163:C182" si="5">(B163-B162)/B162</f>
        <v>-6.6602307523998899E-2</v>
      </c>
      <c r="D163" s="252"/>
    </row>
    <row r="164" spans="1:4" x14ac:dyDescent="0.3">
      <c r="A164" s="2">
        <v>44228</v>
      </c>
      <c r="B164">
        <v>295.01882899999998</v>
      </c>
      <c r="C164" s="1">
        <f t="shared" si="5"/>
        <v>4.3778058943812349E-2</v>
      </c>
      <c r="D164" s="252"/>
    </row>
    <row r="165" spans="1:4" x14ac:dyDescent="0.3">
      <c r="A165" s="2">
        <v>44256</v>
      </c>
      <c r="B165">
        <v>318.40206899999998</v>
      </c>
      <c r="C165" s="1">
        <f t="shared" si="5"/>
        <v>7.9260161391258188E-2</v>
      </c>
      <c r="D165" s="252"/>
    </row>
    <row r="166" spans="1:4" x14ac:dyDescent="0.3">
      <c r="A166" s="2">
        <v>44287</v>
      </c>
      <c r="B166">
        <v>332.87048299999998</v>
      </c>
      <c r="C166" s="1">
        <f t="shared" si="5"/>
        <v>4.544070346477553E-2</v>
      </c>
      <c r="D166" s="252"/>
    </row>
    <row r="167" spans="1:4" x14ac:dyDescent="0.3">
      <c r="A167" s="2">
        <v>44317</v>
      </c>
      <c r="B167">
        <v>363.07278400000001</v>
      </c>
      <c r="C167" s="1">
        <f t="shared" si="5"/>
        <v>9.0732890245483366E-2</v>
      </c>
      <c r="D167" s="252"/>
    </row>
    <row r="168" spans="1:4" x14ac:dyDescent="0.3">
      <c r="A168" s="2">
        <v>44348</v>
      </c>
      <c r="B168">
        <v>370.466339</v>
      </c>
      <c r="C168" s="1">
        <f t="shared" si="5"/>
        <v>2.036383702062337E-2</v>
      </c>
      <c r="D168" s="252"/>
    </row>
    <row r="169" spans="1:4" x14ac:dyDescent="0.3">
      <c r="A169" s="2">
        <v>44378</v>
      </c>
      <c r="B169">
        <v>380.42300399999999</v>
      </c>
      <c r="C169" s="1">
        <f t="shared" si="5"/>
        <v>2.6876031509032693E-2</v>
      </c>
      <c r="D169" s="252"/>
    </row>
    <row r="170" spans="1:4" x14ac:dyDescent="0.3">
      <c r="A170" s="2">
        <v>44409</v>
      </c>
      <c r="B170">
        <v>390.67538500000001</v>
      </c>
      <c r="C170" s="3">
        <f t="shared" si="5"/>
        <v>2.6949950166525717E-2</v>
      </c>
      <c r="D170" s="252"/>
    </row>
    <row r="171" spans="1:4" x14ac:dyDescent="0.3">
      <c r="A171" s="2">
        <v>44440</v>
      </c>
      <c r="B171">
        <v>351.78530899999998</v>
      </c>
      <c r="C171" s="4">
        <f t="shared" si="5"/>
        <v>-9.954575459111667E-2</v>
      </c>
      <c r="D171" s="252" t="s">
        <v>56</v>
      </c>
    </row>
    <row r="172" spans="1:4" x14ac:dyDescent="0.3">
      <c r="A172" s="2">
        <v>44470</v>
      </c>
      <c r="B172">
        <v>389.34457400000002</v>
      </c>
      <c r="C172" s="1">
        <f t="shared" si="5"/>
        <v>0.10676757681202668</v>
      </c>
      <c r="D172" s="252"/>
    </row>
    <row r="173" spans="1:4" x14ac:dyDescent="0.3">
      <c r="A173" s="2">
        <v>44501</v>
      </c>
      <c r="B173">
        <v>391.85836799999998</v>
      </c>
      <c r="C173" s="1">
        <f t="shared" si="5"/>
        <v>6.4564762625919153E-3</v>
      </c>
      <c r="D173" s="252"/>
    </row>
    <row r="174" spans="1:4" x14ac:dyDescent="0.3">
      <c r="A174" s="2">
        <v>44531</v>
      </c>
      <c r="B174">
        <v>411.03234900000001</v>
      </c>
      <c r="C174" s="1">
        <f t="shared" si="5"/>
        <v>4.893089586898914E-2</v>
      </c>
      <c r="D174" s="252"/>
    </row>
    <row r="175" spans="1:4" x14ac:dyDescent="0.3">
      <c r="A175" s="2">
        <v>44562</v>
      </c>
      <c r="B175">
        <v>371.501465</v>
      </c>
      <c r="C175" s="1">
        <f t="shared" si="5"/>
        <v>-9.6174629797811884E-2</v>
      </c>
      <c r="D175" s="252"/>
    </row>
    <row r="176" spans="1:4" x14ac:dyDescent="0.3">
      <c r="A176" s="2">
        <v>44593</v>
      </c>
      <c r="B176">
        <v>349.96157799999997</v>
      </c>
      <c r="C176" s="1">
        <f t="shared" si="5"/>
        <v>-5.7980624652449277E-2</v>
      </c>
      <c r="D176" s="252"/>
    </row>
    <row r="177" spans="1:4" x14ac:dyDescent="0.3">
      <c r="A177" s="2">
        <v>44621</v>
      </c>
      <c r="B177">
        <v>358.68597399999999</v>
      </c>
      <c r="C177" s="1">
        <f t="shared" si="5"/>
        <v>2.4929582412615631E-2</v>
      </c>
      <c r="D177" s="252"/>
    </row>
    <row r="178" spans="1:4" x14ac:dyDescent="0.3">
      <c r="A178" s="2">
        <v>44652</v>
      </c>
      <c r="B178">
        <v>343.948151</v>
      </c>
      <c r="C178" s="1">
        <f t="shared" si="5"/>
        <v>-4.1088372750254218E-2</v>
      </c>
      <c r="D178" s="252"/>
    </row>
    <row r="179" spans="1:4" x14ac:dyDescent="0.3">
      <c r="A179" s="2">
        <v>44682</v>
      </c>
      <c r="B179">
        <v>328.54998799999998</v>
      </c>
      <c r="C179" s="1">
        <f t="shared" si="5"/>
        <v>-4.4768849476966695E-2</v>
      </c>
      <c r="D179" s="252"/>
    </row>
    <row r="180" spans="1:4" x14ac:dyDescent="0.3">
      <c r="A180" s="2">
        <v>44713</v>
      </c>
      <c r="B180">
        <v>329.29998799999998</v>
      </c>
      <c r="C180" s="1">
        <f t="shared" si="5"/>
        <v>2.2827576545216615E-3</v>
      </c>
      <c r="D180" s="252"/>
    </row>
    <row r="181" spans="1:4" x14ac:dyDescent="0.3">
      <c r="A181" s="2">
        <v>44743</v>
      </c>
      <c r="B181">
        <v>368.10000600000001</v>
      </c>
      <c r="C181" s="1">
        <f t="shared" si="5"/>
        <v>0.11782574981448231</v>
      </c>
      <c r="D181" s="252"/>
    </row>
    <row r="182" spans="1:4" x14ac:dyDescent="0.3">
      <c r="A182" s="2">
        <v>44774</v>
      </c>
      <c r="B182">
        <v>343.25</v>
      </c>
      <c r="C182" s="3">
        <f t="shared" si="5"/>
        <v>-6.7508844322050912E-2</v>
      </c>
      <c r="D182" s="252"/>
    </row>
  </sheetData>
  <mergeCells count="15">
    <mergeCell ref="D147:D158"/>
    <mergeCell ref="D159:D170"/>
    <mergeCell ref="D171:D182"/>
    <mergeCell ref="D75:D86"/>
    <mergeCell ref="D87:D98"/>
    <mergeCell ref="D99:D110"/>
    <mergeCell ref="D111:D122"/>
    <mergeCell ref="D123:D134"/>
    <mergeCell ref="D135:D146"/>
    <mergeCell ref="D63:D74"/>
    <mergeCell ref="D3:D14"/>
    <mergeCell ref="D15:D26"/>
    <mergeCell ref="D27:D38"/>
    <mergeCell ref="D39:D50"/>
    <mergeCell ref="D51:D6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B S V b a Z K s K k A A A A 9 g A A A B I A H A B D b 2 5 m a W c v U G F j a 2 F n Z S 5 4 b W w g o h g A K K A U A A A A A A A A A A A A A A A A A A A A A A A A A A A A h Y + x D o I w F E V / h X S n L W V R 8 i i D k 4 k Y E x P j 2 m C F R n g Y W i z / 5 u A n + Q t i F H V z v O e e 4 d 7 7 9 Q b Z 0 N T B R X f W t J i S i H I S a C z a g 8 E y J b 0 7 h j O S S d i o 4 q R K H Y w y 2 m S w h 5 R U z p 0 T x r z 3 1 M e 0 7 U o m O I / Y P l 9 t i 0 o 3 i n x k 8 1 8 O D V q n s N B E w u 4 1 R g o a 8 T m N u a A c 2 A Q h N / g V x L j 3 2 f 5 A W P S 1 6 z s t N Y b L N b A p A n t / k A 9 Q S w M E F A A C A A g A 6 b B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w U l U o i k e 4 D g A A A B E A A A A T A B w A R m 9 y b X V s Y X M v U 2 V j d G l v b j E u b S C i G A A o o B Q A A A A A A A A A A A A A A A A A A A A A A A A A A A A r T k 0 u y c z P U w i G 0 I b W A F B L A Q I t A B Q A A g A I A O m w U l W 2 m S r C p A A A A P Y A A A A S A A A A A A A A A A A A A A A A A A A A A A B D b 2 5 m a W c v U G F j a 2 F n Z S 5 4 b W x Q S w E C L Q A U A A I A C A D p s F J V D 8 r p q 6 Q A A A D p A A A A E w A A A A A A A A A A A A A A A A D w A A A A W 0 N v b n R l b n R f V H l w Z X N d L n h t b F B L A Q I t A B Q A A g A I A O m w U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Y i h I 9 3 r n u T p v q 7 X Y s 8 d n / A A A A A A I A A A A A A B B m A A A A A Q A A I A A A A N E L q w i X y A x v f I f / y o G h I Y 3 K D U n f 0 u F q 4 5 1 e o L A j 4 Z r R A A A A A A 6 A A A A A A g A A I A A A A E Y F Z + k w U s F c 1 o T 3 7 e 3 7 Q h q f T C d 1 k o G 1 / 5 v 3 B I 6 f 7 V X F U A A A A A p 9 5 h + X J m K t 5 O z H Z P z 1 V C d 5 e p v u 5 t b T T W x 5 z F b o B F 6 L 1 z F A q a J U b b / 7 1 1 T Y s S / r o S S x u c b F V G 5 S Y s J S C V 3 c l t 9 q 7 T / J B I f c N f M x y P b 2 E y z 3 Q A A A A O B f A z k i G 4 L G u K i G w T k L w Z p K b 2 T c o 4 s J 8 u P S u k K O z d K U G 3 T / s r e e Y g W m J R J C K 9 D o B 9 I K K I g Y j t B 8 N F V C W H A j d F M = < / D a t a M a s h u p > 
</file>

<file path=customXml/itemProps1.xml><?xml version="1.0" encoding="utf-8"?>
<ds:datastoreItem xmlns:ds="http://schemas.openxmlformats.org/officeDocument/2006/customXml" ds:itemID="{62E77F6D-0EA2-4854-84E1-29D6207945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 A</vt:lpstr>
      <vt:lpstr>PART B</vt:lpstr>
      <vt:lpstr>PART C </vt:lpstr>
      <vt:lpstr>Mercedes</vt:lpstr>
      <vt:lpstr>Adidas</vt:lpstr>
      <vt:lpstr>Deutsche Post</vt:lpstr>
      <vt:lpstr>Airbus</vt:lpstr>
      <vt:lpstr>Siemens</vt:lpstr>
      <vt:lpstr>L'Oreal</vt:lpstr>
      <vt:lpstr>Danone</vt:lpstr>
      <vt:lpstr>Stellantis</vt:lpstr>
      <vt:lpstr>Essilor luxottica</vt:lpstr>
      <vt:lpstr>LVMH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Navaneeth Reddy Tudi</dc:creator>
  <cp:keywords/>
  <dc:description/>
  <cp:lastModifiedBy>Rohith Ramesh</cp:lastModifiedBy>
  <cp:revision/>
  <dcterms:created xsi:type="dcterms:W3CDTF">2022-10-10T11:35:13Z</dcterms:created>
  <dcterms:modified xsi:type="dcterms:W3CDTF">2023-09-29T10:52:11Z</dcterms:modified>
  <cp:category/>
  <cp:contentStatus/>
</cp:coreProperties>
</file>