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arket sizing" sheetId="1" r:id="rId4"/>
    <sheet state="visible" name="Market sizing_v1" sheetId="2" r:id="rId5"/>
    <sheet state="visible" name="market simulation_v1" sheetId="3" r:id="rId6"/>
    <sheet state="visible" name="graph_v1" sheetId="4" r:id="rId7"/>
    <sheet state="visible" name="market simulation_v2" sheetId="5" r:id="rId8"/>
    <sheet state="visible" name="graph_v2" sheetId="6" r:id="rId9"/>
    <sheet state="visible" name="market simulation_v3" sheetId="7" r:id="rId10"/>
    <sheet state="visible" name="graph_v3" sheetId="8" r:id="rId11"/>
  </sheets>
  <definedNames/>
  <calcPr/>
</workbook>
</file>

<file path=xl/sharedStrings.xml><?xml version="1.0" encoding="utf-8"?>
<sst xmlns="http://schemas.openxmlformats.org/spreadsheetml/2006/main" count="427" uniqueCount="93">
  <si>
    <t xml:space="preserve">European population </t>
  </si>
  <si>
    <t>Penetraion rate in EU</t>
  </si>
  <si>
    <t>From Statista</t>
  </si>
  <si>
    <t>TAM for dating app</t>
  </si>
  <si>
    <t>Market sizing</t>
  </si>
  <si>
    <t>Number of dating app users in europe</t>
  </si>
  <si>
    <t>Number of dating app users for long term relationship</t>
  </si>
  <si>
    <t>Awereness</t>
  </si>
  <si>
    <t>Free Trial</t>
  </si>
  <si>
    <t>Number of in-app purchases (no subscription)</t>
  </si>
  <si>
    <t>Number of subscribers</t>
  </si>
  <si>
    <t>In-App purchases</t>
  </si>
  <si>
    <t>Do some in-app purchases (no subscription)</t>
  </si>
  <si>
    <t>Average in-app purchases in euros (no subscription)</t>
  </si>
  <si>
    <t>Average repeat in euros</t>
  </si>
  <si>
    <t>Repeat</t>
  </si>
  <si>
    <t>First order</t>
  </si>
  <si>
    <t>TAM</t>
  </si>
  <si>
    <t>Subscriptions</t>
  </si>
  <si>
    <t>Take a subscription</t>
  </si>
  <si>
    <t>Average subscription price</t>
  </si>
  <si>
    <t>Average repeat subscription in euros</t>
  </si>
  <si>
    <t>Market sizing in terms of users</t>
  </si>
  <si>
    <t>Number of users for dating app in Europe</t>
  </si>
  <si>
    <t>Month 0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</si>
  <si>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</si>
  <si>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</si>
  <si>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</si>
  <si>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</si>
  <si>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</si>
  <si>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</si>
  <si>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</si>
  <si>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</si>
  <si>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</si>
  <si>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</si>
  <si>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</si>
  <si>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</si>
  <si>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Number of new users through advertisements</t>
  </si>
  <si>
    <t>Number of new users through refferrals</t>
  </si>
  <si>
    <t>Churn</t>
  </si>
  <si>
    <t>Total user base</t>
  </si>
  <si>
    <t>Users purchasing "à la carte" features</t>
  </si>
  <si>
    <t>New Subscribers</t>
  </si>
  <si>
    <t>Total number of subsciber</t>
  </si>
  <si>
    <t>Total paying users</t>
  </si>
  <si>
    <t>Revenue from advertisments and partenrships</t>
  </si>
  <si>
    <t>AOV/month for users having "à la carte" features (after VAT)</t>
  </si>
  <si>
    <t>AOV/month for subscribers (after VAT)</t>
  </si>
  <si>
    <t>Total revenue</t>
  </si>
  <si>
    <t>Development of the app</t>
  </si>
  <si>
    <t>Maintenance and product development</t>
  </si>
  <si>
    <t xml:space="preserve">Hosting </t>
  </si>
  <si>
    <t>Cost of revenue</t>
  </si>
  <si>
    <t>General and administrative expense</t>
  </si>
  <si>
    <t>Customer Support</t>
  </si>
  <si>
    <t>Marketing Budget for app registering</t>
  </si>
  <si>
    <t>Marketing Budget to convert free customers into paying customers</t>
  </si>
  <si>
    <t>Total cost</t>
  </si>
  <si>
    <t>Gross Profit</t>
  </si>
  <si>
    <t>Assumptions</t>
  </si>
  <si>
    <r>
      <rPr/>
      <t>Size of the market in the UK for dating app (</t>
    </r>
    <r>
      <rPr>
        <color rgb="FF1155CC"/>
        <u/>
      </rPr>
      <t>Statista</t>
    </r>
    <r>
      <rPr/>
      <t>)</t>
    </r>
  </si>
  <si>
    <r>
      <rPr/>
      <t>Size of the UK market for serious relationship dating app (</t>
    </r>
    <r>
      <rPr>
        <color rgb="FF1155CC"/>
        <u/>
      </rPr>
      <t>Statista</t>
    </r>
    <r>
      <rPr/>
      <t>)</t>
    </r>
  </si>
  <si>
    <t>Initial K-Fator</t>
  </si>
  <si>
    <t>Improvement of the K-Factor MoM</t>
  </si>
  <si>
    <t>From Awareness to downloads</t>
  </si>
  <si>
    <t>Churn rate first month</t>
  </si>
  <si>
    <t>Churn rate after first month</t>
  </si>
  <si>
    <t>Revenue from ads per month per user</t>
  </si>
  <si>
    <t>% of Users purchasing "à la carte" features</t>
  </si>
  <si>
    <t>AOV/month of users purchasing "à la carte" features (after VAT)</t>
  </si>
  <si>
    <t>% of user going from free user to subsciber</t>
  </si>
  <si>
    <t>% of user going from "à la carte features" to subsciber in N+1 period</t>
  </si>
  <si>
    <t>AOV/month for subscibers (after VAT)</t>
  </si>
  <si>
    <t>Cost of maintenance</t>
  </si>
  <si>
    <t>retention rate of paying users</t>
  </si>
  <si>
    <t>CPI</t>
  </si>
  <si>
    <t xml:space="preserve">Cost to register </t>
  </si>
  <si>
    <t>Cost per conversion on Facebook</t>
  </si>
  <si>
    <t>Conversion rate for engaged non-paying users who become paying users.</t>
  </si>
  <si>
    <t>Cost of hosting</t>
  </si>
  <si>
    <t>Cost of customer support per user per month</t>
  </si>
  <si>
    <t>Total cost of minimum wage</t>
  </si>
  <si>
    <t>Number of employees at the start</t>
  </si>
  <si>
    <t>Cost of revenu (fees)</t>
  </si>
  <si>
    <t>App Development and maintenance</t>
  </si>
  <si>
    <t>General exepnse and customer support</t>
  </si>
  <si>
    <t>Revenue from "à la carte" purchase</t>
  </si>
  <si>
    <t>Revenue from subscription</t>
  </si>
  <si>
    <t>Marketing Budget for app Download</t>
  </si>
  <si>
    <r>
      <rPr/>
      <t>Size of the market in the UK for dating app (</t>
    </r>
    <r>
      <rPr>
        <color rgb="FF1155CC"/>
        <u/>
      </rPr>
      <t>Statista</t>
    </r>
    <r>
      <rPr/>
      <t>)</t>
    </r>
  </si>
  <si>
    <r>
      <rPr/>
      <t>Size of the UK market for serious relationship dating app (</t>
    </r>
    <r>
      <rPr>
        <color rgb="FF1155CC"/>
        <u/>
      </rPr>
      <t>Statista</t>
    </r>
    <r>
      <rPr/>
      <t>)</t>
    </r>
  </si>
  <si>
    <r>
      <rPr/>
      <t>Size of the market in the UK for dating app (</t>
    </r>
    <r>
      <rPr>
        <color rgb="FF1155CC"/>
        <u/>
      </rPr>
      <t>Statista</t>
    </r>
    <r>
      <rPr/>
      <t>)</t>
    </r>
  </si>
  <si>
    <r>
      <rPr/>
      <t>Size of the UK market for serious relationship dating app (</t>
    </r>
    <r>
      <rPr>
        <color rgb="FF1155CC"/>
        <u/>
      </rPr>
      <t>Statista</t>
    </r>
    <r>
      <rPr/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</si>
</sst>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[$€-1]"/>
    <numFmt numFmtId="165" formatCode="#,##0.00\ [$€-1]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sz val="11.0"/>
      <color theme="1"/>
      <name val="Arial"/>
      <scheme val="minor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0" fillId="0" fontId="1" numFmtId="3" xfId="0" applyFont="1" applyNumberFormat="1"/>
    <xf borderId="0" fillId="2" fontId="2" numFmtId="0" xfId="0" applyAlignment="1" applyFill="1" applyFont="1">
      <alignment readingOrder="0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2" fillId="0" fontId="5" numFmtId="0" xfId="0" applyAlignment="1" applyBorder="1" applyFont="1">
      <alignment readingOrder="0" shrinkToFit="0" wrapText="1"/>
    </xf>
    <xf borderId="2" fillId="0" fontId="3" numFmtId="3" xfId="0" applyAlignment="1" applyBorder="1" applyFont="1" applyNumberFormat="1">
      <alignment readingOrder="0"/>
    </xf>
    <xf borderId="2" fillId="0" fontId="3" numFmtId="3" xfId="0" applyBorder="1" applyFont="1" applyNumberFormat="1"/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2" fillId="0" fontId="3" numFmtId="164" xfId="0" applyBorder="1" applyFont="1" applyNumberFormat="1"/>
    <xf borderId="0" fillId="0" fontId="1" numFmtId="10" xfId="0" applyFont="1" applyNumberFormat="1"/>
    <xf borderId="0" fillId="0" fontId="1" numFmtId="164" xfId="0" applyFont="1" applyNumberFormat="1"/>
    <xf borderId="0" fillId="3" fontId="6" numFmtId="0" xfId="0" applyAlignment="1" applyFill="1" applyFont="1">
      <alignment horizontal="left" readingOrder="0" shrinkToFit="0" wrapText="1"/>
    </xf>
    <xf borderId="0" fillId="0" fontId="1" numFmtId="0" xfId="0" applyFont="1"/>
    <xf borderId="2" fillId="0" fontId="3" numFmtId="0" xfId="0" applyBorder="1" applyFont="1"/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3" fillId="0" fontId="7" numFmtId="0" xfId="0" applyAlignment="1" applyBorder="1" applyFont="1">
      <alignment readingOrder="0" shrinkToFit="0" wrapText="1"/>
    </xf>
    <xf borderId="3" fillId="0" fontId="1" numFmtId="0" xfId="0" applyBorder="1" applyFont="1"/>
    <xf borderId="0" fillId="0" fontId="8" numFmtId="0" xfId="0" applyAlignment="1" applyFont="1">
      <alignment readingOrder="0" shrinkToFit="0" wrapText="1"/>
    </xf>
    <xf borderId="0" fillId="0" fontId="1" numFmtId="9" xfId="0" applyFont="1" applyNumberFormat="1"/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User base and Churn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graph_v1!$B$2</c:f>
            </c:strRef>
          </c:tx>
          <c:spPr>
            <a:ln cmpd="sng">
              <a:solidFill>
                <a:schemeClr val="accent4"/>
              </a:solidFill>
            </a:ln>
          </c:spPr>
          <c:marker>
            <c:symbol val="none"/>
          </c:marker>
          <c:dPt>
            <c:idx val="9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graph_v1!$A$4:$A$15</c:f>
            </c:strRef>
          </c:cat>
          <c:val>
            <c:numRef>
              <c:f>graph_v1!$B$3:$B$15</c:f>
              <c:numCache/>
            </c:numRef>
          </c:val>
          <c:smooth val="1"/>
        </c:ser>
        <c:ser>
          <c:idx val="1"/>
          <c:order val="1"/>
          <c:tx>
            <c:strRef>
              <c:f>graph_v1!$C$2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graph_v1!$A$4:$A$15</c:f>
            </c:strRef>
          </c:cat>
          <c:val>
            <c:numRef>
              <c:f>graph_v1!$C$3:$C$15</c:f>
              <c:numCache/>
            </c:numRef>
          </c:val>
          <c:smooth val="1"/>
        </c:ser>
        <c:axId val="1168505652"/>
        <c:axId val="1723062549"/>
      </c:lineChart>
      <c:catAx>
        <c:axId val="11685056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062549"/>
      </c:catAx>
      <c:valAx>
        <c:axId val="1723062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85056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User Acquisition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graph_v1!$B$26</c:f>
            </c:strRef>
          </c:tx>
          <c:spPr>
            <a:ln cmpd="sng">
              <a:solidFill>
                <a:schemeClr val="accent4"/>
              </a:solidFill>
            </a:ln>
          </c:spPr>
          <c:marker>
            <c:symbol val="none"/>
          </c:marker>
          <c:dPt>
            <c:idx val="9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graph_v1!$A$27:$A$39</c:f>
            </c:strRef>
          </c:cat>
          <c:val>
            <c:numRef>
              <c:f>graph_v1!$B$27:$B$39</c:f>
              <c:numCache/>
            </c:numRef>
          </c:val>
          <c:smooth val="1"/>
        </c:ser>
        <c:ser>
          <c:idx val="1"/>
          <c:order val="1"/>
          <c:tx>
            <c:strRef>
              <c:f>graph_v1!$C$26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graph_v1!$A$27:$A$39</c:f>
            </c:strRef>
          </c:cat>
          <c:val>
            <c:numRef>
              <c:f>graph_v1!$C$27:$C$39</c:f>
              <c:numCache/>
            </c:numRef>
          </c:val>
          <c:smooth val="1"/>
        </c:ser>
        <c:axId val="336573329"/>
        <c:axId val="1674736491"/>
      </c:lineChart>
      <c:catAx>
        <c:axId val="336573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4736491"/>
      </c:catAx>
      <c:valAx>
        <c:axId val="1674736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573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Marketing Budget per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graph_v1!$I$51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graph_v1!$A$52:$A$64</c:f>
            </c:strRef>
          </c:cat>
          <c:val>
            <c:numRef>
              <c:f>graph_v1!$I$52:$I$64</c:f>
              <c:numCache/>
            </c:numRef>
          </c:val>
        </c:ser>
        <c:ser>
          <c:idx val="1"/>
          <c:order val="1"/>
          <c:tx>
            <c:strRef>
              <c:f>graph_v1!$J$51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graph_v1!$A$52:$A$64</c:f>
            </c:strRef>
          </c:cat>
          <c:val>
            <c:numRef>
              <c:f>graph_v1!$J$52:$J$64</c:f>
              <c:numCache/>
            </c:numRef>
          </c:val>
        </c:ser>
        <c:axId val="1383889865"/>
        <c:axId val="2018180120"/>
      </c:barChart>
      <c:catAx>
        <c:axId val="1383889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180120"/>
      </c:catAx>
      <c:valAx>
        <c:axId val="2018180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889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Paying users per month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graph_v1!$B$78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graph_v1!$A$27:$A$39</c:f>
            </c:strRef>
          </c:cat>
          <c:val>
            <c:numRef>
              <c:f>graph_v1!$B$79:$B$91</c:f>
              <c:numCache/>
            </c:numRef>
          </c:val>
        </c:ser>
        <c:ser>
          <c:idx val="1"/>
          <c:order val="1"/>
          <c:tx>
            <c:strRef>
              <c:f>graph_v1!$C$78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7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graph_v1!$A$27:$A$39</c:f>
            </c:strRef>
          </c:cat>
          <c:val>
            <c:numRef>
              <c:f>graph_v1!$C$79:$C$91</c:f>
              <c:numCache/>
            </c:numRef>
          </c:val>
        </c:ser>
        <c:overlap val="100"/>
        <c:axId val="889039510"/>
        <c:axId val="454571729"/>
      </c:barChart>
      <c:catAx>
        <c:axId val="889039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4571729"/>
      </c:catAx>
      <c:valAx>
        <c:axId val="454571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90395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support cost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graph_v1!$B$106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graph_v1!$A$27:$A$39</c:f>
            </c:strRef>
          </c:cat>
          <c:val>
            <c:numRef>
              <c:f>graph_v1!$B$107:$B$119</c:f>
              <c:numCache/>
            </c:numRef>
          </c:val>
        </c:ser>
        <c:axId val="222804444"/>
        <c:axId val="912405739"/>
      </c:barChart>
      <c:catAx>
        <c:axId val="222804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2405739"/>
      </c:catAx>
      <c:valAx>
        <c:axId val="912405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2804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Gross profit for each month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graph_v1!$B$135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graph_v1!$A$27:$A$39</c:f>
            </c:strRef>
          </c:cat>
          <c:val>
            <c:numRef>
              <c:f>graph_v1!$B$136:$B$148</c:f>
              <c:numCache/>
            </c:numRef>
          </c:val>
        </c:ser>
        <c:overlap val="100"/>
        <c:axId val="1997287831"/>
        <c:axId val="376636812"/>
      </c:barChart>
      <c:catAx>
        <c:axId val="1997287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636812"/>
      </c:catAx>
      <c:valAx>
        <c:axId val="376636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287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graph_v1!$S$21:$S$23</c:f>
            </c:strRef>
          </c:cat>
          <c:val>
            <c:numRef>
              <c:f>graph_v1!$T$21:$T$23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User base and Churn</a:t>
            </a:r>
          </a:p>
        </c:rich>
      </c:tx>
      <c:overlay val="0"/>
    </c:title>
    <c:plotArea>
      <c:layout/>
      <c:lineChart>
        <c:axId val="1776950000"/>
        <c:axId val="1775860291"/>
      </c:lineChart>
      <c:catAx>
        <c:axId val="177695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5860291"/>
      </c:catAx>
      <c:valAx>
        <c:axId val="177586029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76950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User Acquisition</a:t>
            </a:r>
          </a:p>
        </c:rich>
      </c:tx>
      <c:overlay val="0"/>
    </c:title>
    <c:plotArea>
      <c:layout/>
      <c:lineChart>
        <c:axId val="1510167750"/>
        <c:axId val="925846306"/>
      </c:lineChart>
      <c:catAx>
        <c:axId val="1510167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846306"/>
      </c:catAx>
      <c:valAx>
        <c:axId val="92584630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101677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Marketing Budget per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graph_v2!$I$51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graph_v2!$A$52:$A$63</c:f>
            </c:strRef>
          </c:cat>
          <c:val>
            <c:numRef>
              <c:f>graph_v2!$I$52:$I$63</c:f>
              <c:numCache/>
            </c:numRef>
          </c:val>
        </c:ser>
        <c:ser>
          <c:idx val="1"/>
          <c:order val="1"/>
          <c:tx>
            <c:strRef>
              <c:f>graph_v2!$J$51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graph_v2!$A$52:$A$63</c:f>
            </c:strRef>
          </c:cat>
          <c:val>
            <c:numRef>
              <c:f>graph_v2!$J$52:$J$63</c:f>
              <c:numCache/>
            </c:numRef>
          </c:val>
        </c:ser>
        <c:axId val="198637800"/>
        <c:axId val="1955080435"/>
      </c:barChart>
      <c:catAx>
        <c:axId val="198637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5080435"/>
      </c:catAx>
      <c:valAx>
        <c:axId val="1955080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378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Paying users per month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cat>
            <c:strRef>
              <c:f>graph_v2!$A$26:$A$38</c:f>
            </c:strRef>
          </c:cat>
          <c:val>
            <c:numRef>
              <c:f>graph_v2!$B$78:$B$90</c:f>
              <c:numCache/>
            </c:numRef>
          </c:val>
        </c:ser>
        <c:ser>
          <c:idx val="1"/>
          <c:order val="1"/>
          <c:cat>
            <c:strRef>
              <c:f>graph_v2!$A$26:$A$38</c:f>
            </c:strRef>
          </c:cat>
          <c:val>
            <c:numRef>
              <c:f>graph_v2!$C$78:$C$90</c:f>
              <c:numCache/>
            </c:numRef>
          </c:val>
        </c:ser>
        <c:overlap val="100"/>
        <c:axId val="1378046564"/>
        <c:axId val="2021845024"/>
      </c:barChart>
      <c:catAx>
        <c:axId val="1378046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845024"/>
      </c:catAx>
      <c:valAx>
        <c:axId val="202184502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78046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 support cost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graph_v2!$B$106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graph_v2!$A$27:$A$38</c:f>
            </c:strRef>
          </c:cat>
          <c:val>
            <c:numRef>
              <c:f>graph_v2!$B$107:$B$118</c:f>
              <c:numCache/>
            </c:numRef>
          </c:val>
        </c:ser>
        <c:axId val="1357164364"/>
        <c:axId val="954983578"/>
      </c:barChart>
      <c:catAx>
        <c:axId val="1357164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983578"/>
      </c:catAx>
      <c:valAx>
        <c:axId val="954983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1643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Gross profit for each month with K-Factor at 0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graph_v2!$B$135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graph_v2!$A$27:$A$39</c:f>
            </c:strRef>
          </c:cat>
          <c:val>
            <c:numRef>
              <c:f>graph_v2!$B$136:$B$148</c:f>
              <c:numCache/>
            </c:numRef>
          </c:val>
        </c:ser>
        <c:overlap val="100"/>
        <c:axId val="1223905779"/>
        <c:axId val="2000434830"/>
      </c:barChart>
      <c:catAx>
        <c:axId val="1223905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0434830"/>
      </c:catAx>
      <c:valAx>
        <c:axId val="2000434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9057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User base and Churn</a:t>
            </a:r>
          </a:p>
        </c:rich>
      </c:tx>
      <c:overlay val="0"/>
    </c:title>
    <c:plotArea>
      <c:layout/>
      <c:lineChart>
        <c:axId val="266881864"/>
        <c:axId val="1519359747"/>
      </c:lineChart>
      <c:catAx>
        <c:axId val="266881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359747"/>
      </c:catAx>
      <c:valAx>
        <c:axId val="151935974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668818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User Acquisition</a:t>
            </a:r>
          </a:p>
        </c:rich>
      </c:tx>
      <c:overlay val="0"/>
    </c:title>
    <c:plotArea>
      <c:layout/>
      <c:lineChart>
        <c:axId val="1220361211"/>
        <c:axId val="606009401"/>
      </c:lineChart>
      <c:catAx>
        <c:axId val="12203612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6009401"/>
      </c:catAx>
      <c:valAx>
        <c:axId val="60600940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203612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Marketing Budget per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graph_v3!$I$51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graph_v3!$A$52:$A$63</c:f>
            </c:strRef>
          </c:cat>
          <c:val>
            <c:numRef>
              <c:f>graph_v3!$I$52:$I$63</c:f>
              <c:numCache/>
            </c:numRef>
          </c:val>
        </c:ser>
        <c:ser>
          <c:idx val="1"/>
          <c:order val="1"/>
          <c:tx>
            <c:strRef>
              <c:f>graph_v3!$J$51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graph_v3!$A$52:$A$63</c:f>
            </c:strRef>
          </c:cat>
          <c:val>
            <c:numRef>
              <c:f>graph_v3!$J$52:$J$63</c:f>
              <c:numCache/>
            </c:numRef>
          </c:val>
        </c:ser>
        <c:axId val="2020057883"/>
        <c:axId val="1147504935"/>
      </c:barChart>
      <c:catAx>
        <c:axId val="2020057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504935"/>
      </c:catAx>
      <c:valAx>
        <c:axId val="1147504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0578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Paying users per month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cat>
            <c:strRef>
              <c:f>graph_v3!$A$26:$A$38</c:f>
            </c:strRef>
          </c:cat>
          <c:val>
            <c:numRef>
              <c:f>graph_v3!$B$78:$B$90</c:f>
              <c:numCache/>
            </c:numRef>
          </c:val>
        </c:ser>
        <c:ser>
          <c:idx val="1"/>
          <c:order val="1"/>
          <c:cat>
            <c:strRef>
              <c:f>graph_v3!$A$26:$A$38</c:f>
            </c:strRef>
          </c:cat>
          <c:val>
            <c:numRef>
              <c:f>graph_v3!$C$78:$C$90</c:f>
              <c:numCache/>
            </c:numRef>
          </c:val>
        </c:ser>
        <c:overlap val="100"/>
        <c:axId val="1274801782"/>
        <c:axId val="1212756543"/>
      </c:barChart>
      <c:catAx>
        <c:axId val="1274801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756543"/>
      </c:catAx>
      <c:valAx>
        <c:axId val="121275654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74801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Gross profit for scenario 2 (conversion cost is 200% times higher)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graph_v3!$B$135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graph_v3!$A$27:$A$39</c:f>
            </c:strRef>
          </c:cat>
          <c:val>
            <c:numRef>
              <c:f>graph_v3!$B$136:$B$148</c:f>
              <c:numCache/>
            </c:numRef>
          </c:val>
        </c:ser>
        <c:overlap val="100"/>
        <c:axId val="1783825856"/>
        <c:axId val="882443194"/>
      </c:barChart>
      <c:catAx>
        <c:axId val="178382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443194"/>
      </c:catAx>
      <c:valAx>
        <c:axId val="882443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38258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923925</xdr:colOff>
      <xdr:row>0</xdr:row>
      <xdr:rowOff>0</xdr:rowOff>
    </xdr:from>
    <xdr:ext cx="9629775" cy="52101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933450</xdr:colOff>
      <xdr:row>27</xdr:row>
      <xdr:rowOff>85725</xdr:rowOff>
    </xdr:from>
    <xdr:ext cx="8105775" cy="50196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352425</xdr:colOff>
      <xdr:row>58</xdr:row>
      <xdr:rowOff>180975</xdr:rowOff>
    </xdr:from>
    <xdr:ext cx="9782175" cy="5105400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390525</xdr:colOff>
      <xdr:row>74</xdr:row>
      <xdr:rowOff>95250</xdr:rowOff>
    </xdr:from>
    <xdr:ext cx="8248650" cy="5105400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790575</xdr:colOff>
      <xdr:row>104</xdr:row>
      <xdr:rowOff>38100</xdr:rowOff>
    </xdr:from>
    <xdr:ext cx="8248650" cy="5105400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276225</xdr:colOff>
      <xdr:row>132</xdr:row>
      <xdr:rowOff>57150</xdr:rowOff>
    </xdr:from>
    <xdr:ext cx="8248650" cy="5105400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17</xdr:col>
      <xdr:colOff>266700</xdr:colOff>
      <xdr:row>25</xdr:row>
      <xdr:rowOff>19050</xdr:rowOff>
    </xdr:from>
    <xdr:ext cx="6848475" cy="4238625"/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923925</xdr:colOff>
      <xdr:row>0</xdr:row>
      <xdr:rowOff>0</xdr:rowOff>
    </xdr:from>
    <xdr:ext cx="7419975" cy="4438650"/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</xdr:colOff>
      <xdr:row>23</xdr:row>
      <xdr:rowOff>19050</xdr:rowOff>
    </xdr:from>
    <xdr:ext cx="7419975" cy="4591050"/>
    <xdr:graphicFrame>
      <xdr:nvGraphicFramePr>
        <xdr:cNvPr id="9" name="Chart 9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438150</xdr:colOff>
      <xdr:row>47</xdr:row>
      <xdr:rowOff>161925</xdr:rowOff>
    </xdr:from>
    <xdr:ext cx="7581900" cy="4695825"/>
    <xdr:graphicFrame>
      <xdr:nvGraphicFramePr>
        <xdr:cNvPr id="10" name="Chart 10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390525</xdr:colOff>
      <xdr:row>74</xdr:row>
      <xdr:rowOff>95250</xdr:rowOff>
    </xdr:from>
    <xdr:ext cx="8248650" cy="5105400"/>
    <xdr:graphicFrame>
      <xdr:nvGraphicFramePr>
        <xdr:cNvPr id="11" name="Chart 1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790575</xdr:colOff>
      <xdr:row>104</xdr:row>
      <xdr:rowOff>38100</xdr:rowOff>
    </xdr:from>
    <xdr:ext cx="8248650" cy="5105400"/>
    <xdr:graphicFrame>
      <xdr:nvGraphicFramePr>
        <xdr:cNvPr id="12" name="Chart 1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276225</xdr:colOff>
      <xdr:row>132</xdr:row>
      <xdr:rowOff>57150</xdr:rowOff>
    </xdr:from>
    <xdr:ext cx="8248650" cy="5105400"/>
    <xdr:graphicFrame>
      <xdr:nvGraphicFramePr>
        <xdr:cNvPr id="13" name="Chart 1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923925</xdr:colOff>
      <xdr:row>0</xdr:row>
      <xdr:rowOff>0</xdr:rowOff>
    </xdr:from>
    <xdr:ext cx="7419975" cy="4438650"/>
    <xdr:graphicFrame>
      <xdr:nvGraphicFramePr>
        <xdr:cNvPr id="14" name="Chart 1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</xdr:colOff>
      <xdr:row>23</xdr:row>
      <xdr:rowOff>19050</xdr:rowOff>
    </xdr:from>
    <xdr:ext cx="7419975" cy="4591050"/>
    <xdr:graphicFrame>
      <xdr:nvGraphicFramePr>
        <xdr:cNvPr id="15" name="Chart 1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438150</xdr:colOff>
      <xdr:row>47</xdr:row>
      <xdr:rowOff>161925</xdr:rowOff>
    </xdr:from>
    <xdr:ext cx="7581900" cy="4695825"/>
    <xdr:graphicFrame>
      <xdr:nvGraphicFramePr>
        <xdr:cNvPr id="16" name="Chart 1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390525</xdr:colOff>
      <xdr:row>74</xdr:row>
      <xdr:rowOff>95250</xdr:rowOff>
    </xdr:from>
    <xdr:ext cx="8248650" cy="5105400"/>
    <xdr:graphicFrame>
      <xdr:nvGraphicFramePr>
        <xdr:cNvPr id="17" name="Chart 1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276225</xdr:colOff>
      <xdr:row>132</xdr:row>
      <xdr:rowOff>57150</xdr:rowOff>
    </xdr:from>
    <xdr:ext cx="8248650" cy="5105400"/>
    <xdr:graphicFrame>
      <xdr:nvGraphicFramePr>
        <xdr:cNvPr id="18" name="Chart 1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-statista-com.revproxy.escpeurope.eu/study/40456/dating-services-report/" TargetMode="External"/><Relationship Id="rId2" Type="http://schemas.openxmlformats.org/officeDocument/2006/relationships/hyperlink" Target="https://www-statista-com.revproxy.escpeurope.eu/study/40456/dating-services-report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-statista-com.revproxy.escpeurope.eu/study/40456/dating-services-report/" TargetMode="External"/><Relationship Id="rId2" Type="http://schemas.openxmlformats.org/officeDocument/2006/relationships/hyperlink" Target="https://www-statista-com.revproxy.escpeurope.eu/study/40456/dating-services-report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-statista-com.revproxy.escpeurope.eu/study/40456/dating-services-report/" TargetMode="External"/><Relationship Id="rId2" Type="http://schemas.openxmlformats.org/officeDocument/2006/relationships/hyperlink" Target="https://www-statista-com.revproxy.escpeurope.eu/study/40456/dating-services-report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</cols>
  <sheetData>
    <row r="2">
      <c r="A2" s="1" t="s">
        <v>0</v>
      </c>
      <c r="B2" s="1">
        <v>7.46E8</v>
      </c>
    </row>
    <row r="3">
      <c r="A3" s="2" t="s">
        <v>1</v>
      </c>
      <c r="B3" s="3">
        <v>0.111</v>
      </c>
      <c r="C3" s="1" t="s">
        <v>2</v>
      </c>
    </row>
    <row r="4">
      <c r="A4" s="1" t="s">
        <v>3</v>
      </c>
      <c r="B4" s="4">
        <f>B2*B3</f>
        <v>82806000</v>
      </c>
    </row>
    <row r="6">
      <c r="A6" s="5" t="s">
        <v>4</v>
      </c>
    </row>
    <row r="7">
      <c r="A7" s="1" t="s">
        <v>5</v>
      </c>
      <c r="B7" s="4">
        <v>8.2806E7</v>
      </c>
    </row>
    <row r="8">
      <c r="A8" s="1" t="s">
        <v>6</v>
      </c>
      <c r="B8" s="4">
        <f>0.62*B7</f>
        <v>51339720</v>
      </c>
    </row>
    <row r="9">
      <c r="A9" s="1" t="s">
        <v>7</v>
      </c>
      <c r="B9" s="4">
        <f>0.01*B8</f>
        <v>513397.2</v>
      </c>
    </row>
    <row r="10">
      <c r="A10" s="1" t="s">
        <v>8</v>
      </c>
      <c r="B10" s="4">
        <f>0.25*B9</f>
        <v>128349.3</v>
      </c>
    </row>
    <row r="11">
      <c r="A11" s="1" t="s">
        <v>9</v>
      </c>
      <c r="B11" s="6">
        <f>0.13*B10</f>
        <v>16685.409</v>
      </c>
    </row>
    <row r="12">
      <c r="A12" s="1" t="s">
        <v>10</v>
      </c>
      <c r="B12" s="6">
        <f>0.06*B10</f>
        <v>7700.958</v>
      </c>
    </row>
    <row r="15">
      <c r="A15" s="5" t="s">
        <v>11</v>
      </c>
    </row>
    <row r="16">
      <c r="A16" s="1" t="s">
        <v>12</v>
      </c>
      <c r="B16" s="6">
        <f>B11</f>
        <v>16685.409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1">
      <c r="A21" s="1" t="s">
        <v>16</v>
      </c>
    </row>
    <row r="22">
      <c r="A22" s="1" t="s">
        <v>15</v>
      </c>
    </row>
    <row r="23">
      <c r="A23" s="1" t="s">
        <v>17</v>
      </c>
    </row>
    <row r="26">
      <c r="A26" s="5" t="s">
        <v>18</v>
      </c>
    </row>
    <row r="27">
      <c r="A27" s="1" t="s">
        <v>19</v>
      </c>
      <c r="B27" s="6">
        <f>B12</f>
        <v>7700.958</v>
      </c>
    </row>
    <row r="28">
      <c r="A28" s="1" t="s">
        <v>20</v>
      </c>
    </row>
    <row r="29">
      <c r="A29" s="1" t="s">
        <v>21</v>
      </c>
    </row>
    <row r="30">
      <c r="A30" s="1" t="s">
        <v>15</v>
      </c>
    </row>
    <row r="32">
      <c r="A32" s="1" t="s">
        <v>16</v>
      </c>
    </row>
    <row r="33">
      <c r="A33" s="1" t="s">
        <v>15</v>
      </c>
    </row>
    <row r="34">
      <c r="A34" s="1" t="s">
        <v>17</v>
      </c>
    </row>
  </sheetData>
  <mergeCells count="3">
    <mergeCell ref="A6:B6"/>
    <mergeCell ref="A15:B15"/>
    <mergeCell ref="A26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38"/>
  </cols>
  <sheetData>
    <row r="2">
      <c r="A2" s="1" t="s">
        <v>0</v>
      </c>
      <c r="B2" s="1">
        <v>7.46E8</v>
      </c>
    </row>
    <row r="3">
      <c r="A3" s="2" t="s">
        <v>1</v>
      </c>
      <c r="B3" s="3">
        <v>0.111</v>
      </c>
    </row>
    <row r="4">
      <c r="A4" s="1" t="s">
        <v>3</v>
      </c>
      <c r="B4" s="4">
        <f>B2*B3</f>
        <v>82806000</v>
      </c>
    </row>
    <row r="6">
      <c r="A6" s="5" t="s">
        <v>22</v>
      </c>
    </row>
    <row r="7">
      <c r="A7" s="1" t="s">
        <v>0</v>
      </c>
      <c r="B7" s="7">
        <v>7.46E8</v>
      </c>
    </row>
    <row r="8">
      <c r="A8" s="1" t="s">
        <v>23</v>
      </c>
      <c r="B8" s="4">
        <v>8.2806E7</v>
      </c>
    </row>
    <row r="9">
      <c r="A9" s="1" t="s">
        <v>6</v>
      </c>
      <c r="B9" s="4">
        <f>0.62*B8</f>
        <v>51339720</v>
      </c>
    </row>
    <row r="10">
      <c r="B10" s="4"/>
    </row>
    <row r="11">
      <c r="B11" s="6"/>
    </row>
    <row r="12">
      <c r="B12" s="6"/>
    </row>
  </sheetData>
  <mergeCells count="1">
    <mergeCell ref="A6:B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15" max="15" width="7.63"/>
    <col customWidth="1" min="16" max="16" width="25.0"/>
    <col customWidth="1" min="21" max="21" width="26.63"/>
  </cols>
  <sheetData>
    <row r="1">
      <c r="A1" s="8"/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U1" s="10"/>
    </row>
    <row r="2">
      <c r="A2" s="11" t="s">
        <v>37</v>
      </c>
      <c r="B2" s="12">
        <v>0.0</v>
      </c>
      <c r="C2" s="12">
        <v>130000.0</v>
      </c>
      <c r="D2" s="12">
        <v>130000.0</v>
      </c>
      <c r="E2" s="12">
        <v>130000.0</v>
      </c>
      <c r="F2" s="12">
        <f t="shared" ref="F2:N2" si="1">E2*0.9</f>
        <v>117000</v>
      </c>
      <c r="G2" s="12">
        <f t="shared" si="1"/>
        <v>105300</v>
      </c>
      <c r="H2" s="12">
        <f t="shared" si="1"/>
        <v>94770</v>
      </c>
      <c r="I2" s="12">
        <f t="shared" si="1"/>
        <v>85293</v>
      </c>
      <c r="J2" s="12">
        <f t="shared" si="1"/>
        <v>76763.7</v>
      </c>
      <c r="K2" s="12">
        <f t="shared" si="1"/>
        <v>69087.33</v>
      </c>
      <c r="L2" s="12">
        <f t="shared" si="1"/>
        <v>62178.597</v>
      </c>
      <c r="M2" s="12">
        <f t="shared" si="1"/>
        <v>55960.7373</v>
      </c>
      <c r="N2" s="12">
        <f t="shared" si="1"/>
        <v>50364.66357</v>
      </c>
      <c r="P2" s="10"/>
    </row>
    <row r="3">
      <c r="A3" s="11" t="s">
        <v>38</v>
      </c>
      <c r="B3" s="12">
        <v>0.0</v>
      </c>
      <c r="C3" s="13">
        <f t="shared" ref="C3:C4" si="3">0</f>
        <v>0</v>
      </c>
      <c r="D3" s="13">
        <f>C5*$B$31</f>
        <v>13000</v>
      </c>
      <c r="E3" s="13">
        <f t="shared" ref="E3:N3" si="2">D5*$B$31*(1+$B$32)^(column(E2)-3)</f>
        <v>22808.5</v>
      </c>
      <c r="F3" s="13">
        <f t="shared" si="2"/>
        <v>31542.50385</v>
      </c>
      <c r="G3" s="13">
        <f t="shared" si="2"/>
        <v>38821.59667</v>
      </c>
      <c r="H3" s="13">
        <f t="shared" si="2"/>
        <v>45669.577</v>
      </c>
      <c r="I3" s="13">
        <f t="shared" si="2"/>
        <v>52344.32078</v>
      </c>
      <c r="J3" s="13">
        <f t="shared" si="2"/>
        <v>59058.60449</v>
      </c>
      <c r="K3" s="13">
        <f t="shared" si="2"/>
        <v>66036.55309</v>
      </c>
      <c r="L3" s="13">
        <f t="shared" si="2"/>
        <v>73531.18554</v>
      </c>
      <c r="M3" s="13">
        <f t="shared" si="2"/>
        <v>81843.78847</v>
      </c>
      <c r="N3" s="13">
        <f t="shared" si="2"/>
        <v>91350.53105</v>
      </c>
    </row>
    <row r="4">
      <c r="A4" s="11" t="s">
        <v>39</v>
      </c>
      <c r="B4" s="12">
        <v>0.0</v>
      </c>
      <c r="C4" s="13">
        <f t="shared" si="3"/>
        <v>0</v>
      </c>
      <c r="D4" s="13">
        <f>-C5*$B$34</f>
        <v>-84500</v>
      </c>
      <c r="E4" s="13">
        <f t="shared" ref="E4:N4" si="4">-(C5+D4)*$B$35-(D2+D3)*$B$34</f>
        <v>-104325</v>
      </c>
      <c r="F4" s="13">
        <f t="shared" si="4"/>
        <v>-120369.275</v>
      </c>
      <c r="G4" s="13">
        <f t="shared" si="4"/>
        <v>-125706.1838</v>
      </c>
      <c r="H4" s="13">
        <f t="shared" si="4"/>
        <v>-128541.6741</v>
      </c>
      <c r="I4" s="13">
        <f t="shared" si="4"/>
        <v>-130043.342</v>
      </c>
      <c r="J4" s="13">
        <f t="shared" si="4"/>
        <v>-130820.9342</v>
      </c>
      <c r="K4" s="13">
        <f t="shared" si="4"/>
        <v>-131345.2702</v>
      </c>
      <c r="L4" s="13">
        <f t="shared" si="4"/>
        <v>-132010.5549</v>
      </c>
      <c r="M4" s="13">
        <f t="shared" si="4"/>
        <v>-133169.7216</v>
      </c>
      <c r="N4" s="13">
        <f t="shared" si="4"/>
        <v>-135166.3199</v>
      </c>
    </row>
    <row r="5">
      <c r="A5" s="14" t="s">
        <v>40</v>
      </c>
      <c r="B5" s="15">
        <v>0.0</v>
      </c>
      <c r="C5" s="16">
        <f>C2</f>
        <v>130000</v>
      </c>
      <c r="D5" s="16">
        <f t="shared" ref="D5:N5" si="5">SUM(D2:D4)+C5</f>
        <v>188500</v>
      </c>
      <c r="E5" s="16">
        <f t="shared" si="5"/>
        <v>236983.5</v>
      </c>
      <c r="F5" s="16">
        <f t="shared" si="5"/>
        <v>265156.7289</v>
      </c>
      <c r="G5" s="16">
        <f t="shared" si="5"/>
        <v>283572.1418</v>
      </c>
      <c r="H5" s="16">
        <f t="shared" si="5"/>
        <v>295470.0447</v>
      </c>
      <c r="I5" s="16">
        <f t="shared" si="5"/>
        <v>303064.0235</v>
      </c>
      <c r="J5" s="16">
        <f t="shared" si="5"/>
        <v>308065.3938</v>
      </c>
      <c r="K5" s="16">
        <f t="shared" si="5"/>
        <v>311844.0066</v>
      </c>
      <c r="L5" s="16">
        <f t="shared" si="5"/>
        <v>315543.2343</v>
      </c>
      <c r="M5" s="16">
        <f t="shared" si="5"/>
        <v>320178.0385</v>
      </c>
      <c r="N5" s="16">
        <f t="shared" si="5"/>
        <v>326726.9132</v>
      </c>
    </row>
    <row r="6">
      <c r="A6" s="11" t="s">
        <v>41</v>
      </c>
      <c r="B6" s="12">
        <v>0.0</v>
      </c>
      <c r="C6" s="13">
        <f>C5*$B$37</f>
        <v>19500</v>
      </c>
      <c r="D6" s="13">
        <f t="shared" ref="D6:N6" si="6">sum(D2:D3)*$B$37</f>
        <v>21450</v>
      </c>
      <c r="E6" s="13">
        <f t="shared" si="6"/>
        <v>22921.275</v>
      </c>
      <c r="F6" s="13">
        <f t="shared" si="6"/>
        <v>22281.37558</v>
      </c>
      <c r="G6" s="13">
        <f t="shared" si="6"/>
        <v>21618.2395</v>
      </c>
      <c r="H6" s="13">
        <f t="shared" si="6"/>
        <v>21065.93655</v>
      </c>
      <c r="I6" s="13">
        <f t="shared" si="6"/>
        <v>20645.59812</v>
      </c>
      <c r="J6" s="13">
        <f t="shared" si="6"/>
        <v>20373.34567</v>
      </c>
      <c r="K6" s="13">
        <f t="shared" si="6"/>
        <v>20268.58246</v>
      </c>
      <c r="L6" s="13">
        <f t="shared" si="6"/>
        <v>20356.46738</v>
      </c>
      <c r="M6" s="13">
        <f t="shared" si="6"/>
        <v>20670.67887</v>
      </c>
      <c r="N6" s="13">
        <f t="shared" si="6"/>
        <v>21257.27919</v>
      </c>
    </row>
    <row r="7">
      <c r="A7" s="11" t="s">
        <v>42</v>
      </c>
      <c r="B7" s="17">
        <v>0.0</v>
      </c>
      <c r="C7" s="13">
        <f>$B$39*C5</f>
        <v>10400</v>
      </c>
      <c r="D7" s="13">
        <f t="shared" ref="D7:N7" si="7">sum(D2:D3)*$B$39+$B$40*C6</f>
        <v>21190</v>
      </c>
      <c r="E7" s="13">
        <f t="shared" si="7"/>
        <v>22949.68</v>
      </c>
      <c r="F7" s="13">
        <f t="shared" si="7"/>
        <v>23344.03781</v>
      </c>
      <c r="G7" s="13">
        <f t="shared" si="7"/>
        <v>22670.41552</v>
      </c>
      <c r="H7" s="13">
        <f t="shared" si="7"/>
        <v>22044.28591</v>
      </c>
      <c r="I7" s="13">
        <f t="shared" si="7"/>
        <v>21543.95394</v>
      </c>
      <c r="J7" s="13">
        <f t="shared" si="7"/>
        <v>21188.58342</v>
      </c>
      <c r="K7" s="13">
        <f t="shared" si="7"/>
        <v>20996.58348</v>
      </c>
      <c r="L7" s="13">
        <f t="shared" si="7"/>
        <v>20991.07383</v>
      </c>
      <c r="M7" s="13">
        <f t="shared" si="7"/>
        <v>21202.59575</v>
      </c>
      <c r="N7" s="13">
        <f t="shared" si="7"/>
        <v>21672.555</v>
      </c>
    </row>
    <row r="8">
      <c r="A8" s="11" t="s">
        <v>43</v>
      </c>
      <c r="B8" s="17">
        <v>0.0</v>
      </c>
      <c r="C8" s="13">
        <f t="shared" ref="C8:N8" si="8">C7+(B8*0.8)</f>
        <v>10400</v>
      </c>
      <c r="D8" s="13">
        <f t="shared" si="8"/>
        <v>29510</v>
      </c>
      <c r="E8" s="13">
        <f t="shared" si="8"/>
        <v>46557.68</v>
      </c>
      <c r="F8" s="13">
        <f t="shared" si="8"/>
        <v>60590.18181</v>
      </c>
      <c r="G8" s="13">
        <f t="shared" si="8"/>
        <v>71142.56097</v>
      </c>
      <c r="H8" s="13">
        <f t="shared" si="8"/>
        <v>78958.33469</v>
      </c>
      <c r="I8" s="13">
        <f t="shared" si="8"/>
        <v>84710.62169</v>
      </c>
      <c r="J8" s="13">
        <f t="shared" si="8"/>
        <v>88957.08077</v>
      </c>
      <c r="K8" s="13">
        <f t="shared" si="8"/>
        <v>92162.2481</v>
      </c>
      <c r="L8" s="13">
        <f t="shared" si="8"/>
        <v>94720.87231</v>
      </c>
      <c r="M8" s="13">
        <f t="shared" si="8"/>
        <v>96979.2936</v>
      </c>
      <c r="N8" s="13">
        <f t="shared" si="8"/>
        <v>99255.98988</v>
      </c>
    </row>
    <row r="9">
      <c r="A9" s="14" t="s">
        <v>44</v>
      </c>
      <c r="B9" s="18">
        <v>0.0</v>
      </c>
      <c r="C9" s="16">
        <f t="shared" ref="C9:N9" si="9">C8+C6</f>
        <v>29900</v>
      </c>
      <c r="D9" s="16">
        <f t="shared" si="9"/>
        <v>50960</v>
      </c>
      <c r="E9" s="16">
        <f t="shared" si="9"/>
        <v>69478.955</v>
      </c>
      <c r="F9" s="16">
        <f t="shared" si="9"/>
        <v>82871.55739</v>
      </c>
      <c r="G9" s="16">
        <f t="shared" si="9"/>
        <v>92760.80047</v>
      </c>
      <c r="H9" s="16">
        <f t="shared" si="9"/>
        <v>100024.2712</v>
      </c>
      <c r="I9" s="16">
        <f t="shared" si="9"/>
        <v>105356.2198</v>
      </c>
      <c r="J9" s="16">
        <f t="shared" si="9"/>
        <v>109330.4264</v>
      </c>
      <c r="K9" s="16">
        <f t="shared" si="9"/>
        <v>112430.8306</v>
      </c>
      <c r="L9" s="16">
        <f t="shared" si="9"/>
        <v>115077.3397</v>
      </c>
      <c r="M9" s="16">
        <f t="shared" si="9"/>
        <v>117649.9725</v>
      </c>
      <c r="N9" s="16">
        <f t="shared" si="9"/>
        <v>120513.2691</v>
      </c>
    </row>
    <row r="10">
      <c r="A10" s="11" t="s">
        <v>45</v>
      </c>
      <c r="B10" s="19">
        <v>0.0</v>
      </c>
      <c r="C10" s="20">
        <f t="shared" ref="C10:N10" si="10">C5*$B$36</f>
        <v>118300</v>
      </c>
      <c r="D10" s="20">
        <f t="shared" si="10"/>
        <v>171535</v>
      </c>
      <c r="E10" s="20">
        <f t="shared" si="10"/>
        <v>215654.985</v>
      </c>
      <c r="F10" s="20">
        <f t="shared" si="10"/>
        <v>241292.6233</v>
      </c>
      <c r="G10" s="20">
        <f t="shared" si="10"/>
        <v>258050.649</v>
      </c>
      <c r="H10" s="20">
        <f t="shared" si="10"/>
        <v>268877.7406</v>
      </c>
      <c r="I10" s="20">
        <f t="shared" si="10"/>
        <v>275788.2614</v>
      </c>
      <c r="J10" s="20">
        <f t="shared" si="10"/>
        <v>280339.5083</v>
      </c>
      <c r="K10" s="20">
        <f t="shared" si="10"/>
        <v>283778.046</v>
      </c>
      <c r="L10" s="20">
        <f t="shared" si="10"/>
        <v>287144.3432</v>
      </c>
      <c r="M10" s="20">
        <f t="shared" si="10"/>
        <v>291362.015</v>
      </c>
      <c r="N10" s="20">
        <f t="shared" si="10"/>
        <v>297321.491</v>
      </c>
    </row>
    <row r="11">
      <c r="A11" s="11" t="s">
        <v>46</v>
      </c>
      <c r="B11" s="19">
        <v>0.0</v>
      </c>
      <c r="C11" s="20">
        <f t="shared" ref="C11:N11" si="11">C6*$B$38</f>
        <v>292500</v>
      </c>
      <c r="D11" s="20">
        <f t="shared" si="11"/>
        <v>321750</v>
      </c>
      <c r="E11" s="20">
        <f t="shared" si="11"/>
        <v>343819.125</v>
      </c>
      <c r="F11" s="20">
        <f t="shared" si="11"/>
        <v>334220.6337</v>
      </c>
      <c r="G11" s="20">
        <f t="shared" si="11"/>
        <v>324273.5925</v>
      </c>
      <c r="H11" s="20">
        <f t="shared" si="11"/>
        <v>315989.0483</v>
      </c>
      <c r="I11" s="20">
        <f t="shared" si="11"/>
        <v>309683.9718</v>
      </c>
      <c r="J11" s="20">
        <f t="shared" si="11"/>
        <v>305600.1851</v>
      </c>
      <c r="K11" s="20">
        <f t="shared" si="11"/>
        <v>304028.7369</v>
      </c>
      <c r="L11" s="20">
        <f t="shared" si="11"/>
        <v>305347.0107</v>
      </c>
      <c r="M11" s="20">
        <f t="shared" si="11"/>
        <v>310060.183</v>
      </c>
      <c r="N11" s="20">
        <f t="shared" si="11"/>
        <v>318859.1879</v>
      </c>
    </row>
    <row r="12">
      <c r="A12" s="11" t="s">
        <v>47</v>
      </c>
      <c r="B12" s="19">
        <v>0.0</v>
      </c>
      <c r="C12" s="20">
        <f t="shared" ref="C12:N12" si="12">$B$41*C8</f>
        <v>209906.6667</v>
      </c>
      <c r="D12" s="20">
        <f t="shared" si="12"/>
        <v>595610.1667</v>
      </c>
      <c r="E12" s="20">
        <f t="shared" si="12"/>
        <v>939689.1747</v>
      </c>
      <c r="F12" s="20">
        <f t="shared" si="12"/>
        <v>1222911.836</v>
      </c>
      <c r="G12" s="20">
        <f t="shared" si="12"/>
        <v>1435894.022</v>
      </c>
      <c r="H12" s="20">
        <f t="shared" si="12"/>
        <v>1593642.388</v>
      </c>
      <c r="I12" s="20">
        <f t="shared" si="12"/>
        <v>1709742.714</v>
      </c>
      <c r="J12" s="20">
        <f t="shared" si="12"/>
        <v>1795450.413</v>
      </c>
      <c r="K12" s="20">
        <f t="shared" si="12"/>
        <v>1860141.374</v>
      </c>
      <c r="L12" s="20">
        <f t="shared" si="12"/>
        <v>1911782.94</v>
      </c>
      <c r="M12" s="20">
        <f t="shared" si="12"/>
        <v>1957365.409</v>
      </c>
      <c r="N12" s="20">
        <f t="shared" si="12"/>
        <v>2003316.729</v>
      </c>
    </row>
    <row r="13">
      <c r="A13" s="14" t="s">
        <v>48</v>
      </c>
      <c r="B13" s="18">
        <v>0.0</v>
      </c>
      <c r="C13" s="21">
        <f t="shared" ref="C13:N13" si="13">sum(C10:C12)</f>
        <v>620706.6667</v>
      </c>
      <c r="D13" s="21">
        <f t="shared" si="13"/>
        <v>1088895.167</v>
      </c>
      <c r="E13" s="21">
        <f t="shared" si="13"/>
        <v>1499163.285</v>
      </c>
      <c r="F13" s="21">
        <f t="shared" si="13"/>
        <v>1798425.093</v>
      </c>
      <c r="G13" s="21">
        <f t="shared" si="13"/>
        <v>2018218.264</v>
      </c>
      <c r="H13" s="21">
        <f t="shared" si="13"/>
        <v>2178509.177</v>
      </c>
      <c r="I13" s="21">
        <f t="shared" si="13"/>
        <v>2295214.947</v>
      </c>
      <c r="J13" s="21">
        <f t="shared" si="13"/>
        <v>2381390.107</v>
      </c>
      <c r="K13" s="21">
        <f t="shared" si="13"/>
        <v>2447948.157</v>
      </c>
      <c r="L13" s="21">
        <f t="shared" si="13"/>
        <v>2504274.293</v>
      </c>
      <c r="M13" s="21">
        <f t="shared" si="13"/>
        <v>2558787.607</v>
      </c>
      <c r="N13" s="21">
        <f t="shared" si="13"/>
        <v>2619497.408</v>
      </c>
    </row>
    <row r="14">
      <c r="A14" s="11" t="s">
        <v>49</v>
      </c>
      <c r="B14" s="19">
        <v>-50000.0</v>
      </c>
      <c r="C14" s="1">
        <v>0.0</v>
      </c>
      <c r="D14" s="19">
        <v>0.0</v>
      </c>
      <c r="E14" s="19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</row>
    <row r="15">
      <c r="A15" s="11" t="s">
        <v>50</v>
      </c>
      <c r="B15" s="19">
        <v>0.0</v>
      </c>
      <c r="C15" s="20">
        <f t="shared" ref="C15:N15" si="14">$B$14*$B$42</f>
        <v>-7500</v>
      </c>
      <c r="D15" s="20">
        <f t="shared" si="14"/>
        <v>-7500</v>
      </c>
      <c r="E15" s="20">
        <f t="shared" si="14"/>
        <v>-7500</v>
      </c>
      <c r="F15" s="20">
        <f t="shared" si="14"/>
        <v>-7500</v>
      </c>
      <c r="G15" s="20">
        <f t="shared" si="14"/>
        <v>-7500</v>
      </c>
      <c r="H15" s="20">
        <f t="shared" si="14"/>
        <v>-7500</v>
      </c>
      <c r="I15" s="20">
        <f t="shared" si="14"/>
        <v>-7500</v>
      </c>
      <c r="J15" s="20">
        <f t="shared" si="14"/>
        <v>-7500</v>
      </c>
      <c r="K15" s="20">
        <f t="shared" si="14"/>
        <v>-7500</v>
      </c>
      <c r="L15" s="20">
        <f t="shared" si="14"/>
        <v>-7500</v>
      </c>
      <c r="M15" s="20">
        <f t="shared" si="14"/>
        <v>-7500</v>
      </c>
      <c r="N15" s="20">
        <f t="shared" si="14"/>
        <v>-7500</v>
      </c>
    </row>
    <row r="16">
      <c r="A16" s="11" t="s">
        <v>51</v>
      </c>
      <c r="B16" s="20">
        <f t="shared" ref="B16:N16" si="15">$B$48</f>
        <v>-5000</v>
      </c>
      <c r="C16" s="20">
        <f t="shared" si="15"/>
        <v>-5000</v>
      </c>
      <c r="D16" s="20">
        <f t="shared" si="15"/>
        <v>-5000</v>
      </c>
      <c r="E16" s="20">
        <f t="shared" si="15"/>
        <v>-5000</v>
      </c>
      <c r="F16" s="20">
        <f t="shared" si="15"/>
        <v>-5000</v>
      </c>
      <c r="G16" s="20">
        <f t="shared" si="15"/>
        <v>-5000</v>
      </c>
      <c r="H16" s="20">
        <f t="shared" si="15"/>
        <v>-5000</v>
      </c>
      <c r="I16" s="20">
        <f t="shared" si="15"/>
        <v>-5000</v>
      </c>
      <c r="J16" s="20">
        <f t="shared" si="15"/>
        <v>-5000</v>
      </c>
      <c r="K16" s="20">
        <f t="shared" si="15"/>
        <v>-5000</v>
      </c>
      <c r="L16" s="20">
        <f t="shared" si="15"/>
        <v>-5000</v>
      </c>
      <c r="M16" s="20">
        <f t="shared" si="15"/>
        <v>-5000</v>
      </c>
      <c r="N16" s="20">
        <f t="shared" si="15"/>
        <v>-5000</v>
      </c>
    </row>
    <row r="17">
      <c r="A17" s="11" t="s">
        <v>52</v>
      </c>
      <c r="B17" s="20">
        <f t="shared" ref="B17:N17" si="16">-$B$52*(sum(B11:B12))</f>
        <v>0</v>
      </c>
      <c r="C17" s="20">
        <f t="shared" si="16"/>
        <v>-150722</v>
      </c>
      <c r="D17" s="20">
        <f t="shared" si="16"/>
        <v>-275208.05</v>
      </c>
      <c r="E17" s="20">
        <f t="shared" si="16"/>
        <v>-385052.4899</v>
      </c>
      <c r="F17" s="20">
        <f t="shared" si="16"/>
        <v>-467139.7409</v>
      </c>
      <c r="G17" s="20">
        <f t="shared" si="16"/>
        <v>-528050.2844</v>
      </c>
      <c r="H17" s="20">
        <f t="shared" si="16"/>
        <v>-572889.431</v>
      </c>
      <c r="I17" s="20">
        <f t="shared" si="16"/>
        <v>-605828.0058</v>
      </c>
      <c r="J17" s="20">
        <f t="shared" si="16"/>
        <v>-630315.1796</v>
      </c>
      <c r="K17" s="20">
        <f t="shared" si="16"/>
        <v>-649251.0333</v>
      </c>
      <c r="L17" s="20">
        <f t="shared" si="16"/>
        <v>-665138.9851</v>
      </c>
      <c r="M17" s="20">
        <f t="shared" si="16"/>
        <v>-680227.6777</v>
      </c>
      <c r="N17" s="20">
        <f t="shared" si="16"/>
        <v>-696652.7751</v>
      </c>
    </row>
    <row r="18">
      <c r="A18" s="11" t="s">
        <v>53</v>
      </c>
      <c r="B18" s="19">
        <f>-$B$50*$B$51</f>
        <v>-13440</v>
      </c>
      <c r="C18" s="19">
        <f t="shared" ref="C18:N18" si="17">-$B$50*($B$51+column(A1))</f>
        <v>-15680</v>
      </c>
      <c r="D18" s="19">
        <f t="shared" si="17"/>
        <v>-17920</v>
      </c>
      <c r="E18" s="19">
        <f t="shared" si="17"/>
        <v>-20160</v>
      </c>
      <c r="F18" s="19">
        <f t="shared" si="17"/>
        <v>-22400</v>
      </c>
      <c r="G18" s="19">
        <f t="shared" si="17"/>
        <v>-24640</v>
      </c>
      <c r="H18" s="19">
        <f t="shared" si="17"/>
        <v>-26880</v>
      </c>
      <c r="I18" s="19">
        <f t="shared" si="17"/>
        <v>-29120</v>
      </c>
      <c r="J18" s="19">
        <f t="shared" si="17"/>
        <v>-31360</v>
      </c>
      <c r="K18" s="19">
        <f t="shared" si="17"/>
        <v>-33600</v>
      </c>
      <c r="L18" s="19">
        <f t="shared" si="17"/>
        <v>-35840</v>
      </c>
      <c r="M18" s="19">
        <f t="shared" si="17"/>
        <v>-38080</v>
      </c>
      <c r="N18" s="19">
        <f t="shared" si="17"/>
        <v>-40320</v>
      </c>
      <c r="P18" s="22">
        <f>sum(B20:N21)</f>
        <v>-8460410.739</v>
      </c>
    </row>
    <row r="19">
      <c r="A19" s="11" t="s">
        <v>54</v>
      </c>
      <c r="B19" s="19">
        <v>0.0</v>
      </c>
      <c r="C19" s="20">
        <f t="shared" ref="C19:N19" si="18">-$B$49*C5</f>
        <v>-6500</v>
      </c>
      <c r="D19" s="20">
        <f t="shared" si="18"/>
        <v>-9425</v>
      </c>
      <c r="E19" s="20">
        <f t="shared" si="18"/>
        <v>-11849.175</v>
      </c>
      <c r="F19" s="20">
        <f t="shared" si="18"/>
        <v>-13257.83644</v>
      </c>
      <c r="G19" s="20">
        <f t="shared" si="18"/>
        <v>-14178.60709</v>
      </c>
      <c r="H19" s="20">
        <f t="shared" si="18"/>
        <v>-14773.50223</v>
      </c>
      <c r="I19" s="20">
        <f t="shared" si="18"/>
        <v>-15153.20117</v>
      </c>
      <c r="J19" s="20">
        <f t="shared" si="18"/>
        <v>-15403.26969</v>
      </c>
      <c r="K19" s="20">
        <f t="shared" si="18"/>
        <v>-15592.20033</v>
      </c>
      <c r="L19" s="20">
        <f t="shared" si="18"/>
        <v>-15777.16171</v>
      </c>
      <c r="M19" s="20">
        <f t="shared" si="18"/>
        <v>-16008.90192</v>
      </c>
      <c r="N19" s="20">
        <f t="shared" si="18"/>
        <v>-16336.34566</v>
      </c>
      <c r="P19" s="23">
        <f>sum(B20:N21)</f>
        <v>-8460410.739</v>
      </c>
    </row>
    <row r="20">
      <c r="A20" s="11" t="s">
        <v>55</v>
      </c>
      <c r="B20" s="19">
        <v>0.0</v>
      </c>
      <c r="C20" s="20">
        <f t="shared" ref="C20:N20" si="19">-C2*$B$45</f>
        <v>-572000</v>
      </c>
      <c r="D20" s="20">
        <f t="shared" si="19"/>
        <v>-572000</v>
      </c>
      <c r="E20" s="20">
        <f t="shared" si="19"/>
        <v>-572000</v>
      </c>
      <c r="F20" s="20">
        <f t="shared" si="19"/>
        <v>-514800</v>
      </c>
      <c r="G20" s="20">
        <f t="shared" si="19"/>
        <v>-463320</v>
      </c>
      <c r="H20" s="20">
        <f t="shared" si="19"/>
        <v>-416988</v>
      </c>
      <c r="I20" s="20">
        <f t="shared" si="19"/>
        <v>-375289.2</v>
      </c>
      <c r="J20" s="20">
        <f t="shared" si="19"/>
        <v>-337760.28</v>
      </c>
      <c r="K20" s="20">
        <f t="shared" si="19"/>
        <v>-303984.252</v>
      </c>
      <c r="L20" s="20">
        <f t="shared" si="19"/>
        <v>-273585.8268</v>
      </c>
      <c r="M20" s="20">
        <f t="shared" si="19"/>
        <v>-246227.2441</v>
      </c>
      <c r="N20" s="20">
        <f t="shared" si="19"/>
        <v>-221604.5197</v>
      </c>
    </row>
    <row r="21">
      <c r="A21" s="24" t="s">
        <v>56</v>
      </c>
      <c r="B21" s="19">
        <v>0.0</v>
      </c>
      <c r="C21" s="20">
        <f t="shared" ref="C21:N21" si="20">-((sum(C2:C3)*0.35)*$B$47)*$B$46</f>
        <v>-277413.5</v>
      </c>
      <c r="D21" s="20">
        <f t="shared" si="20"/>
        <v>-305154.85</v>
      </c>
      <c r="E21" s="20">
        <f t="shared" si="20"/>
        <v>-326085.6986</v>
      </c>
      <c r="F21" s="20">
        <f t="shared" si="20"/>
        <v>-316982.2761</v>
      </c>
      <c r="G21" s="20">
        <f t="shared" si="20"/>
        <v>-307548.2812</v>
      </c>
      <c r="H21" s="20">
        <f t="shared" si="20"/>
        <v>-299691.0353</v>
      </c>
      <c r="I21" s="20">
        <f t="shared" si="20"/>
        <v>-293711.1607</v>
      </c>
      <c r="J21" s="20">
        <f t="shared" si="20"/>
        <v>-289838.0067</v>
      </c>
      <c r="K21" s="20">
        <f t="shared" si="20"/>
        <v>-288347.6103</v>
      </c>
      <c r="L21" s="20">
        <f t="shared" si="20"/>
        <v>-289597.8904</v>
      </c>
      <c r="M21" s="20">
        <f t="shared" si="20"/>
        <v>-294067.9678</v>
      </c>
      <c r="N21" s="20">
        <f t="shared" si="20"/>
        <v>-302413.1396</v>
      </c>
      <c r="P21" s="25">
        <f>sum(C20:N21)/sum(C13:N13)</f>
        <v>-0.352355175</v>
      </c>
    </row>
    <row r="22">
      <c r="A22" s="14" t="s">
        <v>57</v>
      </c>
      <c r="B22" s="21">
        <f>SUM(B14:B21)</f>
        <v>-68440</v>
      </c>
      <c r="C22" s="26">
        <f t="shared" ref="C22:N22" si="21">sum(C14:C21)</f>
        <v>-1034815.5</v>
      </c>
      <c r="D22" s="21">
        <f t="shared" si="21"/>
        <v>-1192207.9</v>
      </c>
      <c r="E22" s="21">
        <f t="shared" si="21"/>
        <v>-1327647.363</v>
      </c>
      <c r="F22" s="21">
        <f t="shared" si="21"/>
        <v>-1347079.853</v>
      </c>
      <c r="G22" s="21">
        <f t="shared" si="21"/>
        <v>-1350237.173</v>
      </c>
      <c r="H22" s="21">
        <f t="shared" si="21"/>
        <v>-1343721.969</v>
      </c>
      <c r="I22" s="21">
        <f t="shared" si="21"/>
        <v>-1331601.568</v>
      </c>
      <c r="J22" s="21">
        <f t="shared" si="21"/>
        <v>-1317176.736</v>
      </c>
      <c r="K22" s="21">
        <f t="shared" si="21"/>
        <v>-1303275.096</v>
      </c>
      <c r="L22" s="21">
        <f t="shared" si="21"/>
        <v>-1292439.864</v>
      </c>
      <c r="M22" s="21">
        <f t="shared" si="21"/>
        <v>-1287111.791</v>
      </c>
      <c r="N22" s="21">
        <f t="shared" si="21"/>
        <v>-1289826.78</v>
      </c>
    </row>
    <row r="23">
      <c r="A23" s="27" t="s">
        <v>58</v>
      </c>
      <c r="B23" s="20">
        <f>B22</f>
        <v>-68440</v>
      </c>
      <c r="C23" s="20">
        <f t="shared" ref="C23:N23" si="22">sum(C13:C21)</f>
        <v>-414108.8333</v>
      </c>
      <c r="D23" s="20">
        <f t="shared" si="22"/>
        <v>-103312.7333</v>
      </c>
      <c r="E23" s="20">
        <f t="shared" si="22"/>
        <v>171515.9212</v>
      </c>
      <c r="F23" s="20">
        <f t="shared" si="22"/>
        <v>451345.2396</v>
      </c>
      <c r="G23" s="20">
        <f t="shared" si="22"/>
        <v>667981.091</v>
      </c>
      <c r="H23" s="20">
        <f t="shared" si="22"/>
        <v>834787.2087</v>
      </c>
      <c r="I23" s="20">
        <f t="shared" si="22"/>
        <v>963613.3798</v>
      </c>
      <c r="J23" s="20">
        <f t="shared" si="22"/>
        <v>1064213.371</v>
      </c>
      <c r="K23" s="20">
        <f t="shared" si="22"/>
        <v>1144673.061</v>
      </c>
      <c r="L23" s="20">
        <f t="shared" si="22"/>
        <v>1211834.429</v>
      </c>
      <c r="M23" s="20">
        <f t="shared" si="22"/>
        <v>1271675.816</v>
      </c>
      <c r="N23" s="20">
        <f t="shared" si="22"/>
        <v>1329670.628</v>
      </c>
    </row>
    <row r="24">
      <c r="A24" s="28"/>
    </row>
    <row r="25">
      <c r="A25" s="10"/>
    </row>
    <row r="26">
      <c r="A26" s="10"/>
    </row>
    <row r="27">
      <c r="A27" s="10"/>
      <c r="U27" s="10"/>
    </row>
    <row r="28">
      <c r="A28" s="29" t="s">
        <v>59</v>
      </c>
      <c r="B28" s="30"/>
      <c r="U28" s="10"/>
    </row>
    <row r="29">
      <c r="A29" s="31" t="s">
        <v>60</v>
      </c>
      <c r="B29" s="7">
        <v>1.5E7</v>
      </c>
      <c r="U29" s="10"/>
    </row>
    <row r="30">
      <c r="A30" s="31" t="s">
        <v>61</v>
      </c>
      <c r="B30" s="4">
        <f>0.62*B29</f>
        <v>9300000</v>
      </c>
      <c r="U30" s="10"/>
    </row>
    <row r="31">
      <c r="A31" s="28" t="s">
        <v>62</v>
      </c>
      <c r="B31" s="1">
        <v>0.1</v>
      </c>
      <c r="U31" s="10"/>
    </row>
    <row r="32">
      <c r="A32" s="28" t="s">
        <v>63</v>
      </c>
      <c r="B32" s="32">
        <f>10%</f>
        <v>0.1</v>
      </c>
      <c r="U32" s="10"/>
    </row>
    <row r="33">
      <c r="A33" s="28" t="s">
        <v>64</v>
      </c>
      <c r="B33" s="33">
        <v>0.05</v>
      </c>
      <c r="U33" s="10"/>
    </row>
    <row r="34">
      <c r="A34" s="28" t="s">
        <v>65</v>
      </c>
      <c r="B34" s="33">
        <v>0.65</v>
      </c>
      <c r="U34" s="10"/>
    </row>
    <row r="35">
      <c r="A35" s="28" t="s">
        <v>66</v>
      </c>
      <c r="B35" s="33">
        <v>0.25</v>
      </c>
      <c r="U35" s="10"/>
    </row>
    <row r="36">
      <c r="A36" s="28" t="s">
        <v>67</v>
      </c>
      <c r="B36" s="34">
        <v>0.91</v>
      </c>
      <c r="U36" s="10"/>
    </row>
    <row r="37">
      <c r="A37" s="28" t="s">
        <v>68</v>
      </c>
      <c r="B37" s="25">
        <f>15%</f>
        <v>0.15</v>
      </c>
      <c r="U37" s="10"/>
    </row>
    <row r="38">
      <c r="A38" s="28" t="s">
        <v>69</v>
      </c>
      <c r="B38" s="34">
        <f>18/1.2</f>
        <v>15</v>
      </c>
      <c r="U38" s="10"/>
    </row>
    <row r="39">
      <c r="A39" s="28" t="s">
        <v>70</v>
      </c>
      <c r="B39" s="1">
        <v>0.08</v>
      </c>
      <c r="U39" s="10"/>
    </row>
    <row r="40">
      <c r="A40" s="28" t="s">
        <v>71</v>
      </c>
      <c r="B40" s="1">
        <v>0.5</v>
      </c>
      <c r="U40" s="10"/>
    </row>
    <row r="41">
      <c r="A41" s="28" t="s">
        <v>72</v>
      </c>
      <c r="B41" s="34">
        <f>24.22/1.2</f>
        <v>20.18333333</v>
      </c>
      <c r="U41" s="10"/>
    </row>
    <row r="42">
      <c r="A42" s="28" t="s">
        <v>73</v>
      </c>
      <c r="B42" s="33">
        <v>0.15</v>
      </c>
      <c r="U42" s="10"/>
    </row>
    <row r="43">
      <c r="A43" s="28" t="s">
        <v>74</v>
      </c>
      <c r="B43" s="33">
        <v>0.8</v>
      </c>
      <c r="U43" s="10"/>
    </row>
    <row r="44">
      <c r="A44" s="28" t="s">
        <v>75</v>
      </c>
      <c r="B44" s="34">
        <f>2.2</f>
        <v>2.2</v>
      </c>
      <c r="U44" s="10"/>
    </row>
    <row r="45">
      <c r="A45" s="28" t="s">
        <v>76</v>
      </c>
      <c r="B45" s="35">
        <f>B44*2</f>
        <v>4.4</v>
      </c>
      <c r="U45" s="10"/>
    </row>
    <row r="46">
      <c r="A46" s="28" t="s">
        <v>77</v>
      </c>
      <c r="B46" s="34">
        <f>1.34*7</f>
        <v>9.38</v>
      </c>
      <c r="U46" s="10"/>
    </row>
    <row r="47">
      <c r="A47" s="28" t="s">
        <v>78</v>
      </c>
      <c r="B47" s="33">
        <v>0.65</v>
      </c>
      <c r="U47" s="10"/>
    </row>
    <row r="48">
      <c r="A48" s="28" t="s">
        <v>79</v>
      </c>
      <c r="B48" s="34">
        <v>-5000.0</v>
      </c>
      <c r="U48" s="10"/>
    </row>
    <row r="49">
      <c r="A49" s="28" t="s">
        <v>80</v>
      </c>
      <c r="B49" s="34">
        <v>0.05</v>
      </c>
      <c r="U49" s="10"/>
    </row>
    <row r="50">
      <c r="A50" s="28" t="s">
        <v>81</v>
      </c>
      <c r="B50" s="35">
        <f>2240</f>
        <v>2240</v>
      </c>
      <c r="U50" s="10"/>
    </row>
    <row r="51">
      <c r="A51" s="28" t="s">
        <v>82</v>
      </c>
      <c r="B51" s="1">
        <v>6.0</v>
      </c>
      <c r="U51" s="10"/>
    </row>
    <row r="52">
      <c r="A52" s="28" t="s">
        <v>83</v>
      </c>
      <c r="B52" s="32">
        <f>30%</f>
        <v>0.3</v>
      </c>
      <c r="U52" s="10"/>
    </row>
    <row r="53">
      <c r="A53" s="10"/>
      <c r="U53" s="10"/>
    </row>
    <row r="54">
      <c r="A54" s="10"/>
      <c r="U54" s="10"/>
    </row>
    <row r="55">
      <c r="A55" s="10"/>
      <c r="U55" s="10"/>
    </row>
    <row r="56">
      <c r="A56" s="10"/>
      <c r="U56" s="10"/>
    </row>
    <row r="57">
      <c r="A57" s="10"/>
      <c r="U57" s="10"/>
    </row>
    <row r="58">
      <c r="A58" s="10"/>
      <c r="U58" s="10"/>
    </row>
    <row r="59">
      <c r="A59" s="10"/>
      <c r="U59" s="10"/>
    </row>
    <row r="60">
      <c r="A60" s="10"/>
      <c r="U60" s="10"/>
    </row>
    <row r="61">
      <c r="A61" s="10"/>
      <c r="U61" s="10"/>
    </row>
    <row r="62">
      <c r="A62" s="10"/>
      <c r="U62" s="10"/>
    </row>
    <row r="63">
      <c r="A63" s="10"/>
      <c r="U63" s="10"/>
    </row>
    <row r="64">
      <c r="A64" s="10"/>
      <c r="U64" s="10"/>
    </row>
    <row r="65">
      <c r="A65" s="10"/>
      <c r="U65" s="10"/>
    </row>
    <row r="66">
      <c r="A66" s="10"/>
      <c r="U66" s="10"/>
    </row>
    <row r="67">
      <c r="A67" s="10"/>
      <c r="U67" s="10"/>
    </row>
    <row r="68">
      <c r="A68" s="10"/>
      <c r="U68" s="10"/>
    </row>
    <row r="69">
      <c r="A69" s="10"/>
      <c r="U69" s="10"/>
    </row>
    <row r="70">
      <c r="A70" s="10"/>
      <c r="U70" s="10"/>
    </row>
    <row r="71">
      <c r="A71" s="10"/>
      <c r="U71" s="10"/>
    </row>
    <row r="72">
      <c r="A72" s="10"/>
      <c r="U72" s="10"/>
    </row>
    <row r="73">
      <c r="A73" s="10"/>
      <c r="U73" s="10"/>
    </row>
    <row r="74">
      <c r="A74" s="10"/>
      <c r="U74" s="10"/>
    </row>
    <row r="75">
      <c r="A75" s="10"/>
      <c r="U75" s="10"/>
    </row>
    <row r="76">
      <c r="A76" s="10"/>
      <c r="U76" s="10"/>
    </row>
    <row r="77">
      <c r="A77" s="10"/>
      <c r="U77" s="10"/>
    </row>
    <row r="78">
      <c r="A78" s="10"/>
      <c r="U78" s="10"/>
    </row>
    <row r="79">
      <c r="A79" s="10"/>
      <c r="U79" s="10"/>
    </row>
    <row r="80">
      <c r="A80" s="10"/>
      <c r="U80" s="10"/>
    </row>
    <row r="81">
      <c r="A81" s="10"/>
      <c r="U81" s="10"/>
    </row>
    <row r="82">
      <c r="A82" s="10"/>
      <c r="U82" s="10"/>
    </row>
    <row r="83">
      <c r="A83" s="10"/>
      <c r="U83" s="10"/>
    </row>
    <row r="84">
      <c r="A84" s="10"/>
      <c r="U84" s="10"/>
    </row>
    <row r="85">
      <c r="A85" s="10"/>
      <c r="U85" s="10"/>
    </row>
    <row r="86">
      <c r="A86" s="10"/>
      <c r="U86" s="10"/>
    </row>
    <row r="87">
      <c r="A87" s="10"/>
      <c r="U87" s="10"/>
    </row>
    <row r="88">
      <c r="A88" s="10"/>
      <c r="U88" s="10"/>
    </row>
    <row r="89">
      <c r="A89" s="10"/>
      <c r="U89" s="10"/>
    </row>
    <row r="90">
      <c r="A90" s="10"/>
      <c r="U90" s="10"/>
    </row>
    <row r="91">
      <c r="A91" s="10"/>
      <c r="U91" s="10"/>
    </row>
    <row r="92">
      <c r="A92" s="10"/>
      <c r="U92" s="10"/>
    </row>
    <row r="93">
      <c r="A93" s="10"/>
      <c r="U93" s="10"/>
    </row>
    <row r="94">
      <c r="A94" s="10"/>
      <c r="U94" s="10"/>
    </row>
    <row r="95">
      <c r="A95" s="10"/>
      <c r="U95" s="10"/>
    </row>
    <row r="96">
      <c r="A96" s="10"/>
      <c r="U96" s="10"/>
    </row>
    <row r="97">
      <c r="A97" s="10"/>
      <c r="U97" s="10"/>
    </row>
    <row r="98">
      <c r="A98" s="10"/>
      <c r="U98" s="10"/>
    </row>
    <row r="99">
      <c r="A99" s="10"/>
      <c r="U99" s="10"/>
    </row>
    <row r="100">
      <c r="A100" s="10"/>
      <c r="U100" s="10"/>
    </row>
    <row r="101">
      <c r="A101" s="10"/>
      <c r="U101" s="10"/>
    </row>
    <row r="102">
      <c r="A102" s="10"/>
      <c r="U102" s="10"/>
    </row>
    <row r="103">
      <c r="A103" s="10"/>
      <c r="U103" s="10"/>
    </row>
    <row r="104">
      <c r="A104" s="10"/>
      <c r="U104" s="10"/>
    </row>
    <row r="105">
      <c r="A105" s="10"/>
      <c r="U105" s="10"/>
    </row>
    <row r="106">
      <c r="A106" s="10"/>
      <c r="U106" s="10"/>
    </row>
    <row r="107">
      <c r="A107" s="10"/>
      <c r="U107" s="10"/>
    </row>
    <row r="108">
      <c r="A108" s="10"/>
      <c r="U108" s="10"/>
    </row>
    <row r="109">
      <c r="A109" s="10"/>
      <c r="U109" s="10"/>
    </row>
    <row r="110">
      <c r="A110" s="10"/>
      <c r="U110" s="10"/>
    </row>
    <row r="111">
      <c r="A111" s="10"/>
      <c r="U111" s="10"/>
    </row>
    <row r="112">
      <c r="A112" s="10"/>
      <c r="U112" s="10"/>
    </row>
    <row r="113">
      <c r="A113" s="10"/>
      <c r="U113" s="10"/>
    </row>
    <row r="114">
      <c r="A114" s="10"/>
      <c r="U114" s="10"/>
    </row>
    <row r="115">
      <c r="A115" s="10"/>
      <c r="U115" s="10"/>
    </row>
    <row r="116">
      <c r="A116" s="10"/>
      <c r="U116" s="10"/>
    </row>
    <row r="117">
      <c r="A117" s="10"/>
      <c r="U117" s="10"/>
    </row>
    <row r="118">
      <c r="A118" s="10"/>
      <c r="U118" s="10"/>
    </row>
    <row r="119">
      <c r="A119" s="10"/>
      <c r="U119" s="10"/>
    </row>
    <row r="120">
      <c r="A120" s="10"/>
      <c r="U120" s="10"/>
    </row>
    <row r="121">
      <c r="A121" s="10"/>
      <c r="U121" s="10"/>
    </row>
    <row r="122">
      <c r="A122" s="10"/>
      <c r="U122" s="10"/>
    </row>
    <row r="123">
      <c r="A123" s="10"/>
      <c r="U123" s="10"/>
    </row>
    <row r="124">
      <c r="A124" s="10"/>
      <c r="U124" s="10"/>
    </row>
    <row r="125">
      <c r="A125" s="10"/>
      <c r="U125" s="10"/>
    </row>
    <row r="126">
      <c r="A126" s="10"/>
      <c r="U126" s="10"/>
    </row>
    <row r="127">
      <c r="A127" s="10"/>
      <c r="U127" s="10"/>
    </row>
    <row r="128">
      <c r="A128" s="10"/>
      <c r="U128" s="10"/>
    </row>
    <row r="129">
      <c r="A129" s="10"/>
      <c r="U129" s="10"/>
    </row>
    <row r="130">
      <c r="A130" s="10"/>
      <c r="U130" s="10"/>
    </row>
    <row r="131">
      <c r="A131" s="10"/>
      <c r="U131" s="10"/>
    </row>
    <row r="132">
      <c r="A132" s="10"/>
      <c r="U132" s="10"/>
    </row>
    <row r="133">
      <c r="A133" s="10"/>
      <c r="U133" s="10"/>
    </row>
    <row r="134">
      <c r="A134" s="10"/>
      <c r="U134" s="10"/>
    </row>
    <row r="135">
      <c r="A135" s="10"/>
      <c r="U135" s="10"/>
    </row>
    <row r="136">
      <c r="A136" s="10"/>
      <c r="U136" s="10"/>
    </row>
    <row r="137">
      <c r="A137" s="10"/>
      <c r="U137" s="10"/>
    </row>
    <row r="138">
      <c r="A138" s="10"/>
      <c r="U138" s="10"/>
    </row>
    <row r="139">
      <c r="A139" s="10"/>
      <c r="U139" s="10"/>
    </row>
    <row r="140">
      <c r="A140" s="10"/>
      <c r="U140" s="10"/>
    </row>
    <row r="141">
      <c r="A141" s="10"/>
      <c r="U141" s="10"/>
    </row>
    <row r="142">
      <c r="A142" s="10"/>
      <c r="U142" s="10"/>
    </row>
    <row r="143">
      <c r="A143" s="10"/>
      <c r="U143" s="10"/>
    </row>
    <row r="144">
      <c r="A144" s="10"/>
      <c r="U144" s="10"/>
    </row>
    <row r="145">
      <c r="A145" s="10"/>
      <c r="U145" s="10"/>
    </row>
    <row r="146">
      <c r="A146" s="10"/>
      <c r="U146" s="10"/>
    </row>
    <row r="147">
      <c r="A147" s="10"/>
      <c r="U147" s="10"/>
    </row>
    <row r="148">
      <c r="A148" s="10"/>
      <c r="U148" s="10"/>
    </row>
    <row r="149">
      <c r="A149" s="10"/>
      <c r="U149" s="10"/>
    </row>
    <row r="150">
      <c r="A150" s="10"/>
      <c r="U150" s="10"/>
    </row>
    <row r="151">
      <c r="A151" s="10"/>
      <c r="U151" s="10"/>
    </row>
    <row r="152">
      <c r="A152" s="10"/>
      <c r="U152" s="10"/>
    </row>
    <row r="153">
      <c r="A153" s="10"/>
      <c r="U153" s="10"/>
    </row>
    <row r="154">
      <c r="A154" s="10"/>
      <c r="U154" s="10"/>
    </row>
    <row r="155">
      <c r="A155" s="10"/>
      <c r="U155" s="10"/>
    </row>
    <row r="156">
      <c r="A156" s="10"/>
      <c r="U156" s="10"/>
    </row>
    <row r="157">
      <c r="A157" s="10"/>
      <c r="U157" s="10"/>
    </row>
    <row r="158">
      <c r="A158" s="10"/>
      <c r="U158" s="10"/>
    </row>
    <row r="159">
      <c r="A159" s="10"/>
      <c r="U159" s="10"/>
    </row>
    <row r="160">
      <c r="A160" s="10"/>
      <c r="U160" s="10"/>
    </row>
    <row r="161">
      <c r="A161" s="10"/>
      <c r="U161" s="10"/>
    </row>
    <row r="162">
      <c r="A162" s="10"/>
      <c r="U162" s="10"/>
    </row>
    <row r="163">
      <c r="A163" s="10"/>
      <c r="U163" s="10"/>
    </row>
    <row r="164">
      <c r="A164" s="10"/>
      <c r="U164" s="10"/>
    </row>
    <row r="165">
      <c r="A165" s="10"/>
      <c r="U165" s="10"/>
    </row>
    <row r="166">
      <c r="A166" s="10"/>
      <c r="U166" s="10"/>
    </row>
    <row r="167">
      <c r="A167" s="10"/>
      <c r="U167" s="10"/>
    </row>
    <row r="168">
      <c r="A168" s="10"/>
      <c r="U168" s="10"/>
    </row>
    <row r="169">
      <c r="A169" s="10"/>
      <c r="U169" s="10"/>
    </row>
    <row r="170">
      <c r="A170" s="10"/>
      <c r="U170" s="10"/>
    </row>
    <row r="171">
      <c r="A171" s="10"/>
      <c r="U171" s="10"/>
    </row>
    <row r="172">
      <c r="A172" s="10"/>
      <c r="U172" s="10"/>
    </row>
    <row r="173">
      <c r="A173" s="10"/>
      <c r="U173" s="10"/>
    </row>
    <row r="174">
      <c r="A174" s="10"/>
      <c r="U174" s="10"/>
    </row>
    <row r="175">
      <c r="A175" s="10"/>
      <c r="U175" s="10"/>
    </row>
    <row r="176">
      <c r="A176" s="10"/>
      <c r="U176" s="10"/>
    </row>
    <row r="177">
      <c r="A177" s="10"/>
      <c r="U177" s="10"/>
    </row>
    <row r="178">
      <c r="A178" s="10"/>
      <c r="U178" s="10"/>
    </row>
    <row r="179">
      <c r="A179" s="10"/>
      <c r="U179" s="10"/>
    </row>
    <row r="180">
      <c r="A180" s="10"/>
      <c r="U180" s="10"/>
    </row>
    <row r="181">
      <c r="A181" s="10"/>
      <c r="U181" s="10"/>
    </row>
    <row r="182">
      <c r="A182" s="10"/>
      <c r="U182" s="10"/>
    </row>
    <row r="183">
      <c r="A183" s="10"/>
      <c r="U183" s="10"/>
    </row>
    <row r="184">
      <c r="A184" s="10"/>
      <c r="U184" s="10"/>
    </row>
    <row r="185">
      <c r="A185" s="10"/>
      <c r="U185" s="10"/>
    </row>
    <row r="186">
      <c r="A186" s="10"/>
      <c r="U186" s="10"/>
    </row>
    <row r="187">
      <c r="A187" s="10"/>
      <c r="U187" s="10"/>
    </row>
    <row r="188">
      <c r="A188" s="10"/>
      <c r="U188" s="10"/>
    </row>
    <row r="189">
      <c r="A189" s="10"/>
      <c r="U189" s="10"/>
    </row>
    <row r="190">
      <c r="A190" s="10"/>
      <c r="U190" s="10"/>
    </row>
    <row r="191">
      <c r="A191" s="10"/>
      <c r="U191" s="10"/>
    </row>
    <row r="192">
      <c r="A192" s="10"/>
      <c r="U192" s="10"/>
    </row>
    <row r="193">
      <c r="A193" s="10"/>
      <c r="U193" s="10"/>
    </row>
    <row r="194">
      <c r="A194" s="10"/>
      <c r="U194" s="10"/>
    </row>
    <row r="195">
      <c r="A195" s="10"/>
      <c r="U195" s="10"/>
    </row>
    <row r="196">
      <c r="A196" s="10"/>
      <c r="U196" s="10"/>
    </row>
    <row r="197">
      <c r="A197" s="10"/>
      <c r="U197" s="10"/>
    </row>
    <row r="198">
      <c r="A198" s="10"/>
      <c r="U198" s="10"/>
    </row>
    <row r="199">
      <c r="A199" s="10"/>
      <c r="U199" s="10"/>
    </row>
    <row r="200">
      <c r="A200" s="10"/>
      <c r="U200" s="10"/>
    </row>
    <row r="201">
      <c r="A201" s="10"/>
      <c r="U201" s="10"/>
    </row>
    <row r="202">
      <c r="A202" s="10"/>
      <c r="U202" s="10"/>
    </row>
    <row r="203">
      <c r="A203" s="10"/>
      <c r="U203" s="10"/>
    </row>
    <row r="204">
      <c r="A204" s="10"/>
      <c r="U204" s="10"/>
    </row>
    <row r="205">
      <c r="A205" s="10"/>
      <c r="U205" s="10"/>
    </row>
    <row r="206">
      <c r="A206" s="10"/>
      <c r="U206" s="10"/>
    </row>
    <row r="207">
      <c r="A207" s="10"/>
      <c r="U207" s="10"/>
    </row>
    <row r="208">
      <c r="A208" s="10"/>
      <c r="U208" s="10"/>
    </row>
    <row r="209">
      <c r="A209" s="10"/>
      <c r="U209" s="10"/>
    </row>
    <row r="210">
      <c r="A210" s="10"/>
      <c r="U210" s="10"/>
    </row>
    <row r="211">
      <c r="A211" s="10"/>
      <c r="U211" s="10"/>
    </row>
    <row r="212">
      <c r="A212" s="10"/>
      <c r="U212" s="10"/>
    </row>
    <row r="213">
      <c r="A213" s="10"/>
      <c r="U213" s="10"/>
    </row>
    <row r="214">
      <c r="A214" s="10"/>
      <c r="U214" s="10"/>
    </row>
    <row r="215">
      <c r="A215" s="10"/>
      <c r="U215" s="10"/>
    </row>
    <row r="216">
      <c r="A216" s="10"/>
      <c r="U216" s="10"/>
    </row>
    <row r="217">
      <c r="A217" s="10"/>
      <c r="U217" s="10"/>
    </row>
    <row r="218">
      <c r="A218" s="10"/>
      <c r="U218" s="10"/>
    </row>
    <row r="219">
      <c r="A219" s="10"/>
      <c r="U219" s="10"/>
    </row>
    <row r="220">
      <c r="A220" s="10"/>
      <c r="U220" s="10"/>
    </row>
    <row r="221">
      <c r="A221" s="10"/>
      <c r="U221" s="10"/>
    </row>
    <row r="222">
      <c r="A222" s="10"/>
      <c r="U222" s="10"/>
    </row>
    <row r="223">
      <c r="A223" s="10"/>
      <c r="U223" s="10"/>
    </row>
    <row r="224">
      <c r="A224" s="10"/>
      <c r="U224" s="10"/>
    </row>
    <row r="225">
      <c r="A225" s="10"/>
      <c r="U225" s="10"/>
    </row>
    <row r="226">
      <c r="A226" s="10"/>
      <c r="U226" s="10"/>
    </row>
    <row r="227">
      <c r="A227" s="10"/>
      <c r="U227" s="10"/>
    </row>
    <row r="228">
      <c r="A228" s="10"/>
      <c r="U228" s="10"/>
    </row>
    <row r="229">
      <c r="A229" s="10"/>
      <c r="U229" s="10"/>
    </row>
    <row r="230">
      <c r="A230" s="10"/>
      <c r="U230" s="10"/>
    </row>
    <row r="231">
      <c r="A231" s="10"/>
      <c r="U231" s="10"/>
    </row>
    <row r="232">
      <c r="A232" s="10"/>
      <c r="U232" s="10"/>
    </row>
    <row r="233">
      <c r="A233" s="10"/>
      <c r="U233" s="10"/>
    </row>
    <row r="234">
      <c r="A234" s="10"/>
      <c r="U234" s="10"/>
    </row>
    <row r="235">
      <c r="A235" s="10"/>
      <c r="U235" s="10"/>
    </row>
    <row r="236">
      <c r="A236" s="10"/>
      <c r="U236" s="10"/>
    </row>
    <row r="237">
      <c r="A237" s="10"/>
      <c r="U237" s="10"/>
    </row>
    <row r="238">
      <c r="A238" s="10"/>
      <c r="U238" s="10"/>
    </row>
    <row r="239">
      <c r="A239" s="10"/>
      <c r="U239" s="10"/>
    </row>
    <row r="240">
      <c r="A240" s="10"/>
      <c r="U240" s="10"/>
    </row>
    <row r="241">
      <c r="A241" s="10"/>
      <c r="U241" s="10"/>
    </row>
    <row r="242">
      <c r="A242" s="10"/>
      <c r="U242" s="10"/>
    </row>
    <row r="243">
      <c r="A243" s="10"/>
      <c r="U243" s="10"/>
    </row>
    <row r="244">
      <c r="A244" s="10"/>
      <c r="U244" s="10"/>
    </row>
    <row r="245">
      <c r="A245" s="10"/>
      <c r="U245" s="10"/>
    </row>
    <row r="246">
      <c r="A246" s="10"/>
      <c r="U246" s="10"/>
    </row>
    <row r="247">
      <c r="A247" s="10"/>
      <c r="U247" s="10"/>
    </row>
    <row r="248">
      <c r="A248" s="10"/>
      <c r="U248" s="10"/>
    </row>
    <row r="249">
      <c r="A249" s="10"/>
      <c r="U249" s="10"/>
    </row>
    <row r="250">
      <c r="A250" s="10"/>
      <c r="U250" s="10"/>
    </row>
    <row r="251">
      <c r="A251" s="10"/>
      <c r="U251" s="10"/>
    </row>
    <row r="252">
      <c r="A252" s="10"/>
      <c r="U252" s="10"/>
    </row>
    <row r="253">
      <c r="A253" s="10"/>
      <c r="U253" s="10"/>
    </row>
    <row r="254">
      <c r="A254" s="10"/>
      <c r="U254" s="10"/>
    </row>
    <row r="255">
      <c r="A255" s="10"/>
      <c r="U255" s="10"/>
    </row>
    <row r="256">
      <c r="A256" s="10"/>
      <c r="U256" s="10"/>
    </row>
    <row r="257">
      <c r="A257" s="10"/>
      <c r="U257" s="10"/>
    </row>
    <row r="258">
      <c r="A258" s="10"/>
      <c r="U258" s="10"/>
    </row>
    <row r="259">
      <c r="A259" s="10"/>
      <c r="U259" s="10"/>
    </row>
    <row r="260">
      <c r="A260" s="10"/>
      <c r="U260" s="10"/>
    </row>
    <row r="261">
      <c r="A261" s="10"/>
      <c r="U261" s="10"/>
    </row>
    <row r="262">
      <c r="A262" s="10"/>
      <c r="U262" s="10"/>
    </row>
    <row r="263">
      <c r="A263" s="10"/>
      <c r="U263" s="10"/>
    </row>
    <row r="264">
      <c r="A264" s="10"/>
      <c r="U264" s="10"/>
    </row>
    <row r="265">
      <c r="A265" s="10"/>
      <c r="U265" s="10"/>
    </row>
    <row r="266">
      <c r="A266" s="10"/>
      <c r="U266" s="10"/>
    </row>
    <row r="267">
      <c r="A267" s="10"/>
      <c r="U267" s="10"/>
    </row>
    <row r="268">
      <c r="A268" s="10"/>
      <c r="U268" s="10"/>
    </row>
    <row r="269">
      <c r="A269" s="10"/>
      <c r="U269" s="10"/>
    </row>
    <row r="270">
      <c r="A270" s="10"/>
      <c r="U270" s="10"/>
    </row>
    <row r="271">
      <c r="A271" s="10"/>
      <c r="U271" s="10"/>
    </row>
    <row r="272">
      <c r="A272" s="10"/>
      <c r="U272" s="10"/>
    </row>
    <row r="273">
      <c r="A273" s="10"/>
      <c r="U273" s="10"/>
    </row>
    <row r="274">
      <c r="A274" s="10"/>
      <c r="U274" s="10"/>
    </row>
    <row r="275">
      <c r="A275" s="10"/>
      <c r="U275" s="10"/>
    </row>
    <row r="276">
      <c r="A276" s="10"/>
      <c r="U276" s="10"/>
    </row>
    <row r="277">
      <c r="A277" s="10"/>
      <c r="U277" s="10"/>
    </row>
    <row r="278">
      <c r="A278" s="10"/>
      <c r="U278" s="10"/>
    </row>
    <row r="279">
      <c r="A279" s="10"/>
      <c r="U279" s="10"/>
    </row>
    <row r="280">
      <c r="A280" s="10"/>
      <c r="U280" s="10"/>
    </row>
    <row r="281">
      <c r="A281" s="10"/>
      <c r="U281" s="10"/>
    </row>
    <row r="282">
      <c r="A282" s="10"/>
      <c r="U282" s="10"/>
    </row>
    <row r="283">
      <c r="A283" s="10"/>
      <c r="U283" s="10"/>
    </row>
    <row r="284">
      <c r="A284" s="10"/>
      <c r="U284" s="10"/>
    </row>
    <row r="285">
      <c r="A285" s="10"/>
      <c r="U285" s="10"/>
    </row>
    <row r="286">
      <c r="A286" s="10"/>
      <c r="U286" s="10"/>
    </row>
    <row r="287">
      <c r="A287" s="10"/>
      <c r="U287" s="10"/>
    </row>
    <row r="288">
      <c r="A288" s="10"/>
      <c r="U288" s="10"/>
    </row>
    <row r="289">
      <c r="A289" s="10"/>
      <c r="U289" s="10"/>
    </row>
    <row r="290">
      <c r="A290" s="10"/>
      <c r="U290" s="10"/>
    </row>
    <row r="291">
      <c r="A291" s="10"/>
      <c r="U291" s="10"/>
    </row>
    <row r="292">
      <c r="A292" s="10"/>
      <c r="U292" s="10"/>
    </row>
    <row r="293">
      <c r="A293" s="10"/>
      <c r="U293" s="10"/>
    </row>
    <row r="294">
      <c r="A294" s="10"/>
      <c r="U294" s="10"/>
    </row>
    <row r="295">
      <c r="A295" s="10"/>
      <c r="U295" s="10"/>
    </row>
    <row r="296">
      <c r="A296" s="10"/>
      <c r="U296" s="10"/>
    </row>
    <row r="297">
      <c r="A297" s="10"/>
      <c r="U297" s="10"/>
    </row>
    <row r="298">
      <c r="A298" s="10"/>
      <c r="U298" s="10"/>
    </row>
    <row r="299">
      <c r="A299" s="10"/>
      <c r="U299" s="10"/>
    </row>
    <row r="300">
      <c r="A300" s="10"/>
      <c r="U300" s="10"/>
    </row>
    <row r="301">
      <c r="A301" s="10"/>
      <c r="U301" s="10"/>
    </row>
    <row r="302">
      <c r="A302" s="10"/>
      <c r="U302" s="10"/>
    </row>
    <row r="303">
      <c r="A303" s="10"/>
      <c r="U303" s="10"/>
    </row>
    <row r="304">
      <c r="A304" s="10"/>
      <c r="U304" s="10"/>
    </row>
    <row r="305">
      <c r="A305" s="10"/>
      <c r="U305" s="10"/>
    </row>
    <row r="306">
      <c r="A306" s="10"/>
      <c r="U306" s="10"/>
    </row>
    <row r="307">
      <c r="A307" s="10"/>
      <c r="U307" s="10"/>
    </row>
    <row r="308">
      <c r="A308" s="10"/>
      <c r="U308" s="10"/>
    </row>
    <row r="309">
      <c r="A309" s="10"/>
      <c r="U309" s="10"/>
    </row>
    <row r="310">
      <c r="A310" s="10"/>
      <c r="U310" s="10"/>
    </row>
    <row r="311">
      <c r="A311" s="10"/>
      <c r="U311" s="10"/>
    </row>
    <row r="312">
      <c r="A312" s="10"/>
      <c r="U312" s="10"/>
    </row>
    <row r="313">
      <c r="A313" s="10"/>
      <c r="U313" s="10"/>
    </row>
    <row r="314">
      <c r="A314" s="10"/>
      <c r="U314" s="10"/>
    </row>
    <row r="315">
      <c r="A315" s="10"/>
      <c r="U315" s="10"/>
    </row>
    <row r="316">
      <c r="A316" s="10"/>
      <c r="U316" s="10"/>
    </row>
    <row r="317">
      <c r="A317" s="10"/>
      <c r="U317" s="10"/>
    </row>
    <row r="318">
      <c r="A318" s="10"/>
      <c r="U318" s="10"/>
    </row>
    <row r="319">
      <c r="A319" s="10"/>
      <c r="U319" s="10"/>
    </row>
    <row r="320">
      <c r="A320" s="10"/>
      <c r="U320" s="10"/>
    </row>
    <row r="321">
      <c r="A321" s="10"/>
      <c r="U321" s="10"/>
    </row>
    <row r="322">
      <c r="A322" s="10"/>
      <c r="U322" s="10"/>
    </row>
    <row r="323">
      <c r="A323" s="10"/>
      <c r="U323" s="10"/>
    </row>
    <row r="324">
      <c r="A324" s="10"/>
      <c r="U324" s="10"/>
    </row>
    <row r="325">
      <c r="A325" s="10"/>
      <c r="U325" s="10"/>
    </row>
    <row r="326">
      <c r="A326" s="10"/>
      <c r="U326" s="10"/>
    </row>
    <row r="327">
      <c r="A327" s="10"/>
      <c r="U327" s="10"/>
    </row>
    <row r="328">
      <c r="A328" s="10"/>
      <c r="U328" s="10"/>
    </row>
    <row r="329">
      <c r="A329" s="10"/>
      <c r="U329" s="10"/>
    </row>
    <row r="330">
      <c r="A330" s="10"/>
      <c r="U330" s="10"/>
    </row>
    <row r="331">
      <c r="A331" s="10"/>
      <c r="U331" s="10"/>
    </row>
    <row r="332">
      <c r="A332" s="10"/>
      <c r="U332" s="10"/>
    </row>
    <row r="333">
      <c r="A333" s="10"/>
      <c r="U333" s="10"/>
    </row>
    <row r="334">
      <c r="A334" s="10"/>
      <c r="U334" s="10"/>
    </row>
    <row r="335">
      <c r="A335" s="10"/>
      <c r="U335" s="10"/>
    </row>
    <row r="336">
      <c r="A336" s="10"/>
      <c r="U336" s="10"/>
    </row>
    <row r="337">
      <c r="A337" s="10"/>
      <c r="U337" s="10"/>
    </row>
    <row r="338">
      <c r="A338" s="10"/>
      <c r="U338" s="10"/>
    </row>
    <row r="339">
      <c r="A339" s="10"/>
      <c r="U339" s="10"/>
    </row>
    <row r="340">
      <c r="A340" s="10"/>
      <c r="U340" s="10"/>
    </row>
    <row r="341">
      <c r="A341" s="10"/>
      <c r="U341" s="10"/>
    </row>
    <row r="342">
      <c r="A342" s="10"/>
      <c r="U342" s="10"/>
    </row>
    <row r="343">
      <c r="A343" s="10"/>
      <c r="U343" s="10"/>
    </row>
    <row r="344">
      <c r="A344" s="10"/>
      <c r="U344" s="10"/>
    </row>
    <row r="345">
      <c r="A345" s="10"/>
      <c r="U345" s="10"/>
    </row>
    <row r="346">
      <c r="A346" s="10"/>
      <c r="U346" s="10"/>
    </row>
    <row r="347">
      <c r="A347" s="10"/>
      <c r="U347" s="10"/>
    </row>
    <row r="348">
      <c r="A348" s="10"/>
      <c r="U348" s="10"/>
    </row>
    <row r="349">
      <c r="A349" s="10"/>
      <c r="U349" s="10"/>
    </row>
    <row r="350">
      <c r="A350" s="10"/>
      <c r="U350" s="10"/>
    </row>
    <row r="351">
      <c r="A351" s="10"/>
      <c r="U351" s="10"/>
    </row>
    <row r="352">
      <c r="A352" s="10"/>
      <c r="U352" s="10"/>
    </row>
    <row r="353">
      <c r="A353" s="10"/>
      <c r="U353" s="10"/>
    </row>
    <row r="354">
      <c r="A354" s="10"/>
      <c r="U354" s="10"/>
    </row>
    <row r="355">
      <c r="A355" s="10"/>
      <c r="U355" s="10"/>
    </row>
    <row r="356">
      <c r="A356" s="10"/>
      <c r="U356" s="10"/>
    </row>
    <row r="357">
      <c r="A357" s="10"/>
      <c r="U357" s="10"/>
    </row>
    <row r="358">
      <c r="A358" s="10"/>
      <c r="U358" s="10"/>
    </row>
    <row r="359">
      <c r="A359" s="10"/>
      <c r="U359" s="10"/>
    </row>
    <row r="360">
      <c r="A360" s="10"/>
      <c r="U360" s="10"/>
    </row>
    <row r="361">
      <c r="A361" s="10"/>
      <c r="U361" s="10"/>
    </row>
    <row r="362">
      <c r="A362" s="10"/>
      <c r="U362" s="10"/>
    </row>
    <row r="363">
      <c r="A363" s="10"/>
      <c r="U363" s="10"/>
    </row>
    <row r="364">
      <c r="A364" s="10"/>
      <c r="U364" s="10"/>
    </row>
    <row r="365">
      <c r="A365" s="10"/>
      <c r="U365" s="10"/>
    </row>
    <row r="366">
      <c r="A366" s="10"/>
      <c r="U366" s="10"/>
    </row>
    <row r="367">
      <c r="A367" s="10"/>
      <c r="U367" s="10"/>
    </row>
    <row r="368">
      <c r="A368" s="10"/>
      <c r="U368" s="10"/>
    </row>
    <row r="369">
      <c r="A369" s="10"/>
      <c r="U369" s="10"/>
    </row>
    <row r="370">
      <c r="A370" s="10"/>
      <c r="U370" s="10"/>
    </row>
    <row r="371">
      <c r="A371" s="10"/>
      <c r="U371" s="10"/>
    </row>
    <row r="372">
      <c r="A372" s="10"/>
      <c r="U372" s="10"/>
    </row>
    <row r="373">
      <c r="A373" s="10"/>
      <c r="U373" s="10"/>
    </row>
    <row r="374">
      <c r="A374" s="10"/>
      <c r="U374" s="10"/>
    </row>
    <row r="375">
      <c r="A375" s="10"/>
      <c r="U375" s="10"/>
    </row>
    <row r="376">
      <c r="A376" s="10"/>
      <c r="U376" s="10"/>
    </row>
    <row r="377">
      <c r="A377" s="10"/>
      <c r="U377" s="10"/>
    </row>
    <row r="378">
      <c r="A378" s="10"/>
      <c r="U378" s="10"/>
    </row>
    <row r="379">
      <c r="A379" s="10"/>
      <c r="U379" s="10"/>
    </row>
    <row r="380">
      <c r="A380" s="10"/>
      <c r="U380" s="10"/>
    </row>
    <row r="381">
      <c r="A381" s="10"/>
      <c r="U381" s="10"/>
    </row>
    <row r="382">
      <c r="A382" s="10"/>
      <c r="U382" s="10"/>
    </row>
    <row r="383">
      <c r="A383" s="10"/>
      <c r="U383" s="10"/>
    </row>
    <row r="384">
      <c r="A384" s="10"/>
      <c r="U384" s="10"/>
    </row>
    <row r="385">
      <c r="A385" s="10"/>
      <c r="U385" s="10"/>
    </row>
    <row r="386">
      <c r="A386" s="10"/>
      <c r="U386" s="10"/>
    </row>
    <row r="387">
      <c r="A387" s="10"/>
      <c r="U387" s="10"/>
    </row>
    <row r="388">
      <c r="A388" s="10"/>
      <c r="U388" s="10"/>
    </row>
    <row r="389">
      <c r="A389" s="10"/>
      <c r="U389" s="10"/>
    </row>
    <row r="390">
      <c r="A390" s="10"/>
      <c r="U390" s="10"/>
    </row>
    <row r="391">
      <c r="A391" s="10"/>
      <c r="U391" s="10"/>
    </row>
    <row r="392">
      <c r="A392" s="10"/>
      <c r="U392" s="10"/>
    </row>
    <row r="393">
      <c r="A393" s="10"/>
      <c r="U393" s="10"/>
    </row>
    <row r="394">
      <c r="A394" s="10"/>
      <c r="U394" s="10"/>
    </row>
    <row r="395">
      <c r="A395" s="10"/>
      <c r="U395" s="10"/>
    </row>
    <row r="396">
      <c r="A396" s="10"/>
      <c r="U396" s="10"/>
    </row>
    <row r="397">
      <c r="A397" s="10"/>
      <c r="U397" s="10"/>
    </row>
    <row r="398">
      <c r="A398" s="10"/>
      <c r="U398" s="10"/>
    </row>
    <row r="399">
      <c r="A399" s="10"/>
      <c r="U399" s="10"/>
    </row>
    <row r="400">
      <c r="A400" s="10"/>
      <c r="U400" s="10"/>
    </row>
    <row r="401">
      <c r="A401" s="10"/>
      <c r="U401" s="10"/>
    </row>
    <row r="402">
      <c r="A402" s="10"/>
      <c r="U402" s="10"/>
    </row>
    <row r="403">
      <c r="A403" s="10"/>
      <c r="U403" s="10"/>
    </row>
    <row r="404">
      <c r="A404" s="10"/>
      <c r="U404" s="10"/>
    </row>
    <row r="405">
      <c r="A405" s="10"/>
      <c r="U405" s="10"/>
    </row>
    <row r="406">
      <c r="A406" s="10"/>
      <c r="U406" s="10"/>
    </row>
    <row r="407">
      <c r="A407" s="10"/>
      <c r="U407" s="10"/>
    </row>
    <row r="408">
      <c r="A408" s="10"/>
      <c r="U408" s="10"/>
    </row>
    <row r="409">
      <c r="A409" s="10"/>
      <c r="U409" s="10"/>
    </row>
    <row r="410">
      <c r="A410" s="10"/>
      <c r="U410" s="10"/>
    </row>
    <row r="411">
      <c r="A411" s="10"/>
      <c r="U411" s="10"/>
    </row>
    <row r="412">
      <c r="A412" s="10"/>
      <c r="U412" s="10"/>
    </row>
    <row r="413">
      <c r="A413" s="10"/>
      <c r="U413" s="10"/>
    </row>
    <row r="414">
      <c r="A414" s="10"/>
      <c r="U414" s="10"/>
    </row>
    <row r="415">
      <c r="A415" s="10"/>
      <c r="U415" s="10"/>
    </row>
    <row r="416">
      <c r="A416" s="10"/>
      <c r="U416" s="10"/>
    </row>
    <row r="417">
      <c r="A417" s="10"/>
      <c r="U417" s="10"/>
    </row>
    <row r="418">
      <c r="A418" s="10"/>
      <c r="U418" s="10"/>
    </row>
    <row r="419">
      <c r="A419" s="10"/>
      <c r="U419" s="10"/>
    </row>
    <row r="420">
      <c r="A420" s="10"/>
      <c r="U420" s="10"/>
    </row>
    <row r="421">
      <c r="A421" s="10"/>
      <c r="U421" s="10"/>
    </row>
    <row r="422">
      <c r="A422" s="10"/>
      <c r="U422" s="10"/>
    </row>
    <row r="423">
      <c r="A423" s="10"/>
      <c r="U423" s="10"/>
    </row>
    <row r="424">
      <c r="A424" s="10"/>
      <c r="U424" s="10"/>
    </row>
    <row r="425">
      <c r="A425" s="10"/>
      <c r="U425" s="10"/>
    </row>
    <row r="426">
      <c r="A426" s="10"/>
      <c r="U426" s="10"/>
    </row>
    <row r="427">
      <c r="A427" s="10"/>
      <c r="U427" s="10"/>
    </row>
    <row r="428">
      <c r="A428" s="10"/>
      <c r="U428" s="10"/>
    </row>
    <row r="429">
      <c r="A429" s="10"/>
      <c r="U429" s="10"/>
    </row>
    <row r="430">
      <c r="A430" s="10"/>
      <c r="U430" s="10"/>
    </row>
    <row r="431">
      <c r="A431" s="10"/>
      <c r="U431" s="10"/>
    </row>
    <row r="432">
      <c r="A432" s="10"/>
      <c r="U432" s="10"/>
    </row>
    <row r="433">
      <c r="A433" s="10"/>
      <c r="U433" s="10"/>
    </row>
    <row r="434">
      <c r="A434" s="10"/>
      <c r="U434" s="10"/>
    </row>
    <row r="435">
      <c r="A435" s="10"/>
      <c r="U435" s="10"/>
    </row>
    <row r="436">
      <c r="A436" s="10"/>
      <c r="U436" s="10"/>
    </row>
    <row r="437">
      <c r="A437" s="10"/>
      <c r="U437" s="10"/>
    </row>
    <row r="438">
      <c r="A438" s="10"/>
      <c r="U438" s="10"/>
    </row>
    <row r="439">
      <c r="A439" s="10"/>
      <c r="U439" s="10"/>
    </row>
    <row r="440">
      <c r="A440" s="10"/>
      <c r="U440" s="10"/>
    </row>
    <row r="441">
      <c r="A441" s="10"/>
      <c r="U441" s="10"/>
    </row>
    <row r="442">
      <c r="A442" s="10"/>
      <c r="U442" s="10"/>
    </row>
    <row r="443">
      <c r="A443" s="10"/>
      <c r="U443" s="10"/>
    </row>
    <row r="444">
      <c r="A444" s="10"/>
      <c r="U444" s="10"/>
    </row>
    <row r="445">
      <c r="A445" s="10"/>
      <c r="U445" s="10"/>
    </row>
    <row r="446">
      <c r="A446" s="10"/>
      <c r="U446" s="10"/>
    </row>
    <row r="447">
      <c r="A447" s="10"/>
      <c r="U447" s="10"/>
    </row>
    <row r="448">
      <c r="A448" s="10"/>
      <c r="U448" s="10"/>
    </row>
    <row r="449">
      <c r="A449" s="10"/>
      <c r="U449" s="10"/>
    </row>
    <row r="450">
      <c r="A450" s="10"/>
      <c r="U450" s="10"/>
    </row>
    <row r="451">
      <c r="A451" s="10"/>
      <c r="U451" s="10"/>
    </row>
    <row r="452">
      <c r="A452" s="10"/>
      <c r="U452" s="10"/>
    </row>
    <row r="453">
      <c r="A453" s="10"/>
      <c r="U453" s="10"/>
    </row>
    <row r="454">
      <c r="A454" s="10"/>
      <c r="U454" s="10"/>
    </row>
    <row r="455">
      <c r="A455" s="10"/>
      <c r="U455" s="10"/>
    </row>
    <row r="456">
      <c r="A456" s="10"/>
      <c r="U456" s="10"/>
    </row>
    <row r="457">
      <c r="A457" s="10"/>
      <c r="U457" s="10"/>
    </row>
    <row r="458">
      <c r="A458" s="10"/>
      <c r="U458" s="10"/>
    </row>
    <row r="459">
      <c r="A459" s="10"/>
      <c r="U459" s="10"/>
    </row>
    <row r="460">
      <c r="A460" s="10"/>
      <c r="U460" s="10"/>
    </row>
    <row r="461">
      <c r="A461" s="10"/>
      <c r="U461" s="10"/>
    </row>
    <row r="462">
      <c r="A462" s="10"/>
      <c r="U462" s="10"/>
    </row>
    <row r="463">
      <c r="A463" s="10"/>
      <c r="U463" s="10"/>
    </row>
    <row r="464">
      <c r="A464" s="10"/>
      <c r="U464" s="10"/>
    </row>
    <row r="465">
      <c r="A465" s="10"/>
      <c r="U465" s="10"/>
    </row>
    <row r="466">
      <c r="A466" s="10"/>
      <c r="U466" s="10"/>
    </row>
    <row r="467">
      <c r="A467" s="10"/>
      <c r="U467" s="10"/>
    </row>
    <row r="468">
      <c r="A468" s="10"/>
      <c r="U468" s="10"/>
    </row>
    <row r="469">
      <c r="A469" s="10"/>
      <c r="U469" s="10"/>
    </row>
    <row r="470">
      <c r="A470" s="10"/>
      <c r="U470" s="10"/>
    </row>
    <row r="471">
      <c r="A471" s="10"/>
      <c r="U471" s="10"/>
    </row>
    <row r="472">
      <c r="A472" s="10"/>
      <c r="U472" s="10"/>
    </row>
    <row r="473">
      <c r="A473" s="10"/>
      <c r="U473" s="10"/>
    </row>
    <row r="474">
      <c r="A474" s="10"/>
      <c r="U474" s="10"/>
    </row>
    <row r="475">
      <c r="A475" s="10"/>
      <c r="U475" s="10"/>
    </row>
    <row r="476">
      <c r="A476" s="10"/>
      <c r="U476" s="10"/>
    </row>
    <row r="477">
      <c r="A477" s="10"/>
      <c r="U477" s="10"/>
    </row>
    <row r="478">
      <c r="A478" s="10"/>
      <c r="U478" s="10"/>
    </row>
    <row r="479">
      <c r="A479" s="10"/>
      <c r="U479" s="10"/>
    </row>
    <row r="480">
      <c r="A480" s="10"/>
      <c r="U480" s="10"/>
    </row>
    <row r="481">
      <c r="A481" s="10"/>
      <c r="U481" s="10"/>
    </row>
    <row r="482">
      <c r="A482" s="10"/>
      <c r="U482" s="10"/>
    </row>
    <row r="483">
      <c r="A483" s="10"/>
      <c r="U483" s="10"/>
    </row>
    <row r="484">
      <c r="A484" s="10"/>
      <c r="U484" s="10"/>
    </row>
    <row r="485">
      <c r="A485" s="10"/>
      <c r="U485" s="10"/>
    </row>
    <row r="486">
      <c r="A486" s="10"/>
      <c r="U486" s="10"/>
    </row>
    <row r="487">
      <c r="A487" s="10"/>
      <c r="U487" s="10"/>
    </row>
    <row r="488">
      <c r="A488" s="10"/>
      <c r="U488" s="10"/>
    </row>
    <row r="489">
      <c r="A489" s="10"/>
      <c r="U489" s="10"/>
    </row>
    <row r="490">
      <c r="A490" s="10"/>
      <c r="U490" s="10"/>
    </row>
    <row r="491">
      <c r="A491" s="10"/>
      <c r="U491" s="10"/>
    </row>
    <row r="492">
      <c r="A492" s="10"/>
      <c r="U492" s="10"/>
    </row>
    <row r="493">
      <c r="A493" s="10"/>
      <c r="U493" s="10"/>
    </row>
    <row r="494">
      <c r="A494" s="10"/>
      <c r="U494" s="10"/>
    </row>
    <row r="495">
      <c r="A495" s="10"/>
      <c r="U495" s="10"/>
    </row>
    <row r="496">
      <c r="A496" s="10"/>
      <c r="U496" s="10"/>
    </row>
    <row r="497">
      <c r="A497" s="10"/>
      <c r="U497" s="10"/>
    </row>
    <row r="498">
      <c r="A498" s="10"/>
      <c r="U498" s="10"/>
    </row>
    <row r="499">
      <c r="A499" s="10"/>
      <c r="U499" s="10"/>
    </row>
    <row r="500">
      <c r="A500" s="10"/>
      <c r="U500" s="10"/>
    </row>
    <row r="501">
      <c r="A501" s="10"/>
      <c r="U501" s="10"/>
    </row>
    <row r="502">
      <c r="A502" s="10"/>
      <c r="U502" s="10"/>
    </row>
    <row r="503">
      <c r="A503" s="10"/>
      <c r="U503" s="10"/>
    </row>
    <row r="504">
      <c r="A504" s="10"/>
      <c r="U504" s="10"/>
    </row>
    <row r="505">
      <c r="A505" s="10"/>
      <c r="U505" s="10"/>
    </row>
    <row r="506">
      <c r="A506" s="10"/>
      <c r="U506" s="10"/>
    </row>
    <row r="507">
      <c r="A507" s="10"/>
      <c r="U507" s="10"/>
    </row>
    <row r="508">
      <c r="A508" s="10"/>
      <c r="U508" s="10"/>
    </row>
    <row r="509">
      <c r="A509" s="10"/>
      <c r="U509" s="10"/>
    </row>
    <row r="510">
      <c r="A510" s="10"/>
      <c r="U510" s="10"/>
    </row>
    <row r="511">
      <c r="A511" s="10"/>
      <c r="U511" s="10"/>
    </row>
    <row r="512">
      <c r="A512" s="10"/>
      <c r="U512" s="10"/>
    </row>
    <row r="513">
      <c r="A513" s="10"/>
      <c r="U513" s="10"/>
    </row>
    <row r="514">
      <c r="A514" s="10"/>
      <c r="U514" s="10"/>
    </row>
    <row r="515">
      <c r="A515" s="10"/>
      <c r="U515" s="10"/>
    </row>
    <row r="516">
      <c r="A516" s="10"/>
      <c r="U516" s="10"/>
    </row>
    <row r="517">
      <c r="A517" s="10"/>
      <c r="U517" s="10"/>
    </row>
    <row r="518">
      <c r="A518" s="10"/>
      <c r="U518" s="10"/>
    </row>
    <row r="519">
      <c r="A519" s="10"/>
      <c r="U519" s="10"/>
    </row>
    <row r="520">
      <c r="A520" s="10"/>
      <c r="U520" s="10"/>
    </row>
    <row r="521">
      <c r="A521" s="10"/>
      <c r="U521" s="10"/>
    </row>
    <row r="522">
      <c r="A522" s="10"/>
      <c r="U522" s="10"/>
    </row>
    <row r="523">
      <c r="A523" s="10"/>
      <c r="U523" s="10"/>
    </row>
    <row r="524">
      <c r="A524" s="10"/>
      <c r="U524" s="10"/>
    </row>
    <row r="525">
      <c r="A525" s="10"/>
      <c r="U525" s="10"/>
    </row>
    <row r="526">
      <c r="A526" s="10"/>
      <c r="U526" s="10"/>
    </row>
    <row r="527">
      <c r="A527" s="10"/>
      <c r="U527" s="10"/>
    </row>
    <row r="528">
      <c r="A528" s="10"/>
      <c r="U528" s="10"/>
    </row>
    <row r="529">
      <c r="A529" s="10"/>
      <c r="U529" s="10"/>
    </row>
    <row r="530">
      <c r="A530" s="10"/>
      <c r="U530" s="10"/>
    </row>
    <row r="531">
      <c r="A531" s="10"/>
      <c r="U531" s="10"/>
    </row>
    <row r="532">
      <c r="A532" s="10"/>
      <c r="U532" s="10"/>
    </row>
    <row r="533">
      <c r="A533" s="10"/>
      <c r="U533" s="10"/>
    </row>
    <row r="534">
      <c r="A534" s="10"/>
      <c r="U534" s="10"/>
    </row>
    <row r="535">
      <c r="A535" s="10"/>
      <c r="U535" s="10"/>
    </row>
    <row r="536">
      <c r="A536" s="10"/>
      <c r="U536" s="10"/>
    </row>
    <row r="537">
      <c r="A537" s="10"/>
      <c r="U537" s="10"/>
    </row>
    <row r="538">
      <c r="A538" s="10"/>
      <c r="U538" s="10"/>
    </row>
    <row r="539">
      <c r="A539" s="10"/>
      <c r="U539" s="10"/>
    </row>
    <row r="540">
      <c r="A540" s="10"/>
      <c r="U540" s="10"/>
    </row>
    <row r="541">
      <c r="A541" s="10"/>
      <c r="U541" s="10"/>
    </row>
    <row r="542">
      <c r="A542" s="10"/>
      <c r="U542" s="10"/>
    </row>
    <row r="543">
      <c r="A543" s="10"/>
      <c r="U543" s="10"/>
    </row>
    <row r="544">
      <c r="A544" s="10"/>
      <c r="U544" s="10"/>
    </row>
    <row r="545">
      <c r="A545" s="10"/>
      <c r="U545" s="10"/>
    </row>
    <row r="546">
      <c r="A546" s="10"/>
      <c r="U546" s="10"/>
    </row>
    <row r="547">
      <c r="A547" s="10"/>
      <c r="U547" s="10"/>
    </row>
    <row r="548">
      <c r="A548" s="10"/>
      <c r="U548" s="10"/>
    </row>
    <row r="549">
      <c r="A549" s="10"/>
      <c r="U549" s="10"/>
    </row>
    <row r="550">
      <c r="A550" s="10"/>
      <c r="U550" s="10"/>
    </row>
    <row r="551">
      <c r="A551" s="10"/>
      <c r="U551" s="10"/>
    </row>
    <row r="552">
      <c r="A552" s="10"/>
      <c r="U552" s="10"/>
    </row>
    <row r="553">
      <c r="A553" s="10"/>
      <c r="U553" s="10"/>
    </row>
    <row r="554">
      <c r="A554" s="10"/>
      <c r="U554" s="10"/>
    </row>
    <row r="555">
      <c r="A555" s="10"/>
      <c r="U555" s="10"/>
    </row>
    <row r="556">
      <c r="A556" s="10"/>
      <c r="U556" s="10"/>
    </row>
    <row r="557">
      <c r="A557" s="10"/>
      <c r="U557" s="10"/>
    </row>
    <row r="558">
      <c r="A558" s="10"/>
      <c r="U558" s="10"/>
    </row>
    <row r="559">
      <c r="A559" s="10"/>
      <c r="U559" s="10"/>
    </row>
    <row r="560">
      <c r="A560" s="10"/>
      <c r="U560" s="10"/>
    </row>
    <row r="561">
      <c r="A561" s="10"/>
      <c r="U561" s="10"/>
    </row>
    <row r="562">
      <c r="A562" s="10"/>
      <c r="U562" s="10"/>
    </row>
    <row r="563">
      <c r="A563" s="10"/>
      <c r="U563" s="10"/>
    </row>
    <row r="564">
      <c r="A564" s="10"/>
      <c r="U564" s="10"/>
    </row>
    <row r="565">
      <c r="A565" s="10"/>
      <c r="U565" s="10"/>
    </row>
    <row r="566">
      <c r="A566" s="10"/>
      <c r="U566" s="10"/>
    </row>
    <row r="567">
      <c r="A567" s="10"/>
      <c r="U567" s="10"/>
    </row>
    <row r="568">
      <c r="A568" s="10"/>
      <c r="U568" s="10"/>
    </row>
    <row r="569">
      <c r="A569" s="10"/>
      <c r="U569" s="10"/>
    </row>
    <row r="570">
      <c r="A570" s="10"/>
      <c r="U570" s="10"/>
    </row>
    <row r="571">
      <c r="A571" s="10"/>
      <c r="U571" s="10"/>
    </row>
    <row r="572">
      <c r="A572" s="10"/>
      <c r="U572" s="10"/>
    </row>
    <row r="573">
      <c r="A573" s="10"/>
      <c r="U573" s="10"/>
    </row>
    <row r="574">
      <c r="A574" s="10"/>
      <c r="U574" s="10"/>
    </row>
    <row r="575">
      <c r="A575" s="10"/>
      <c r="U575" s="10"/>
    </row>
    <row r="576">
      <c r="A576" s="10"/>
      <c r="U576" s="10"/>
    </row>
    <row r="577">
      <c r="A577" s="10"/>
      <c r="U577" s="10"/>
    </row>
    <row r="578">
      <c r="A578" s="10"/>
      <c r="U578" s="10"/>
    </row>
    <row r="579">
      <c r="A579" s="10"/>
      <c r="U579" s="10"/>
    </row>
    <row r="580">
      <c r="A580" s="10"/>
      <c r="U580" s="10"/>
    </row>
    <row r="581">
      <c r="A581" s="10"/>
      <c r="U581" s="10"/>
    </row>
    <row r="582">
      <c r="A582" s="10"/>
      <c r="U582" s="10"/>
    </row>
    <row r="583">
      <c r="A583" s="10"/>
      <c r="U583" s="10"/>
    </row>
    <row r="584">
      <c r="A584" s="10"/>
      <c r="U584" s="10"/>
    </row>
    <row r="585">
      <c r="A585" s="10"/>
      <c r="U585" s="10"/>
    </row>
    <row r="586">
      <c r="A586" s="10"/>
      <c r="U586" s="10"/>
    </row>
    <row r="587">
      <c r="A587" s="10"/>
      <c r="U587" s="10"/>
    </row>
    <row r="588">
      <c r="A588" s="10"/>
      <c r="U588" s="10"/>
    </row>
    <row r="589">
      <c r="A589" s="10"/>
      <c r="U589" s="10"/>
    </row>
    <row r="590">
      <c r="A590" s="10"/>
      <c r="U590" s="10"/>
    </row>
    <row r="591">
      <c r="A591" s="10"/>
      <c r="U591" s="10"/>
    </row>
    <row r="592">
      <c r="A592" s="10"/>
      <c r="U592" s="10"/>
    </row>
    <row r="593">
      <c r="A593" s="10"/>
      <c r="U593" s="10"/>
    </row>
    <row r="594">
      <c r="A594" s="10"/>
      <c r="U594" s="10"/>
    </row>
    <row r="595">
      <c r="A595" s="10"/>
      <c r="U595" s="10"/>
    </row>
    <row r="596">
      <c r="A596" s="10"/>
      <c r="U596" s="10"/>
    </row>
    <row r="597">
      <c r="A597" s="10"/>
      <c r="U597" s="10"/>
    </row>
    <row r="598">
      <c r="A598" s="10"/>
      <c r="U598" s="10"/>
    </row>
    <row r="599">
      <c r="A599" s="10"/>
      <c r="U599" s="10"/>
    </row>
    <row r="600">
      <c r="A600" s="10"/>
      <c r="U600" s="10"/>
    </row>
    <row r="601">
      <c r="A601" s="10"/>
      <c r="U601" s="10"/>
    </row>
    <row r="602">
      <c r="A602" s="10"/>
      <c r="U602" s="10"/>
    </row>
    <row r="603">
      <c r="A603" s="10"/>
      <c r="U603" s="10"/>
    </row>
    <row r="604">
      <c r="A604" s="10"/>
      <c r="U604" s="10"/>
    </row>
    <row r="605">
      <c r="A605" s="10"/>
      <c r="U605" s="10"/>
    </row>
    <row r="606">
      <c r="A606" s="10"/>
      <c r="U606" s="10"/>
    </row>
    <row r="607">
      <c r="A607" s="10"/>
      <c r="U607" s="10"/>
    </row>
    <row r="608">
      <c r="A608" s="10"/>
      <c r="U608" s="10"/>
    </row>
    <row r="609">
      <c r="A609" s="10"/>
      <c r="U609" s="10"/>
    </row>
    <row r="610">
      <c r="A610" s="10"/>
      <c r="U610" s="10"/>
    </row>
    <row r="611">
      <c r="A611" s="10"/>
      <c r="U611" s="10"/>
    </row>
    <row r="612">
      <c r="A612" s="10"/>
      <c r="U612" s="10"/>
    </row>
    <row r="613">
      <c r="A613" s="10"/>
      <c r="U613" s="10"/>
    </row>
    <row r="614">
      <c r="A614" s="10"/>
      <c r="U614" s="10"/>
    </row>
    <row r="615">
      <c r="A615" s="10"/>
      <c r="U615" s="10"/>
    </row>
    <row r="616">
      <c r="A616" s="10"/>
      <c r="U616" s="10"/>
    </row>
    <row r="617">
      <c r="A617" s="10"/>
      <c r="U617" s="10"/>
    </row>
    <row r="618">
      <c r="A618" s="10"/>
      <c r="U618" s="10"/>
    </row>
    <row r="619">
      <c r="A619" s="10"/>
      <c r="U619" s="10"/>
    </row>
    <row r="620">
      <c r="A620" s="10"/>
      <c r="U620" s="10"/>
    </row>
    <row r="621">
      <c r="A621" s="10"/>
      <c r="U621" s="10"/>
    </row>
    <row r="622">
      <c r="A622" s="10"/>
      <c r="U622" s="10"/>
    </row>
    <row r="623">
      <c r="A623" s="10"/>
      <c r="U623" s="10"/>
    </row>
    <row r="624">
      <c r="A624" s="10"/>
      <c r="U624" s="10"/>
    </row>
    <row r="625">
      <c r="A625" s="10"/>
      <c r="U625" s="10"/>
    </row>
    <row r="626">
      <c r="A626" s="10"/>
      <c r="U626" s="10"/>
    </row>
    <row r="627">
      <c r="A627" s="10"/>
      <c r="U627" s="10"/>
    </row>
    <row r="628">
      <c r="A628" s="10"/>
      <c r="U628" s="10"/>
    </row>
    <row r="629">
      <c r="A629" s="10"/>
      <c r="U629" s="10"/>
    </row>
    <row r="630">
      <c r="A630" s="10"/>
      <c r="U630" s="10"/>
    </row>
    <row r="631">
      <c r="A631" s="10"/>
      <c r="U631" s="10"/>
    </row>
    <row r="632">
      <c r="A632" s="10"/>
      <c r="U632" s="10"/>
    </row>
    <row r="633">
      <c r="A633" s="10"/>
      <c r="U633" s="10"/>
    </row>
    <row r="634">
      <c r="A634" s="10"/>
      <c r="U634" s="10"/>
    </row>
    <row r="635">
      <c r="A635" s="10"/>
      <c r="U635" s="10"/>
    </row>
    <row r="636">
      <c r="A636" s="10"/>
      <c r="U636" s="10"/>
    </row>
    <row r="637">
      <c r="A637" s="10"/>
      <c r="U637" s="10"/>
    </row>
    <row r="638">
      <c r="A638" s="10"/>
      <c r="U638" s="10"/>
    </row>
    <row r="639">
      <c r="A639" s="10"/>
      <c r="U639" s="10"/>
    </row>
    <row r="640">
      <c r="A640" s="10"/>
      <c r="U640" s="10"/>
    </row>
    <row r="641">
      <c r="A641" s="10"/>
      <c r="U641" s="10"/>
    </row>
    <row r="642">
      <c r="A642" s="10"/>
      <c r="U642" s="10"/>
    </row>
    <row r="643">
      <c r="A643" s="10"/>
      <c r="U643" s="10"/>
    </row>
    <row r="644">
      <c r="A644" s="10"/>
      <c r="U644" s="10"/>
    </row>
    <row r="645">
      <c r="A645" s="10"/>
      <c r="U645" s="10"/>
    </row>
    <row r="646">
      <c r="A646" s="10"/>
      <c r="U646" s="10"/>
    </row>
    <row r="647">
      <c r="A647" s="10"/>
      <c r="U647" s="10"/>
    </row>
    <row r="648">
      <c r="A648" s="10"/>
      <c r="U648" s="10"/>
    </row>
    <row r="649">
      <c r="A649" s="10"/>
      <c r="U649" s="10"/>
    </row>
    <row r="650">
      <c r="A650" s="10"/>
      <c r="U650" s="10"/>
    </row>
    <row r="651">
      <c r="A651" s="10"/>
      <c r="U651" s="10"/>
    </row>
    <row r="652">
      <c r="A652" s="10"/>
      <c r="U652" s="10"/>
    </row>
    <row r="653">
      <c r="A653" s="10"/>
      <c r="U653" s="10"/>
    </row>
    <row r="654">
      <c r="A654" s="10"/>
      <c r="U654" s="10"/>
    </row>
    <row r="655">
      <c r="A655" s="10"/>
      <c r="U655" s="10"/>
    </row>
    <row r="656">
      <c r="A656" s="10"/>
      <c r="U656" s="10"/>
    </row>
    <row r="657">
      <c r="A657" s="10"/>
      <c r="U657" s="10"/>
    </row>
    <row r="658">
      <c r="A658" s="10"/>
      <c r="U658" s="10"/>
    </row>
    <row r="659">
      <c r="A659" s="10"/>
      <c r="U659" s="10"/>
    </row>
    <row r="660">
      <c r="A660" s="10"/>
      <c r="U660" s="10"/>
    </row>
    <row r="661">
      <c r="A661" s="10"/>
      <c r="U661" s="10"/>
    </row>
    <row r="662">
      <c r="A662" s="10"/>
      <c r="U662" s="10"/>
    </row>
    <row r="663">
      <c r="A663" s="10"/>
      <c r="U663" s="10"/>
    </row>
    <row r="664">
      <c r="A664" s="10"/>
      <c r="U664" s="10"/>
    </row>
    <row r="665">
      <c r="A665" s="10"/>
      <c r="U665" s="10"/>
    </row>
    <row r="666">
      <c r="A666" s="10"/>
      <c r="U666" s="10"/>
    </row>
    <row r="667">
      <c r="A667" s="10"/>
      <c r="U667" s="10"/>
    </row>
    <row r="668">
      <c r="A668" s="10"/>
      <c r="U668" s="10"/>
    </row>
    <row r="669">
      <c r="A669" s="10"/>
      <c r="U669" s="10"/>
    </row>
    <row r="670">
      <c r="A670" s="10"/>
      <c r="U670" s="10"/>
    </row>
    <row r="671">
      <c r="A671" s="10"/>
      <c r="U671" s="10"/>
    </row>
    <row r="672">
      <c r="A672" s="10"/>
      <c r="U672" s="10"/>
    </row>
    <row r="673">
      <c r="A673" s="10"/>
      <c r="U673" s="10"/>
    </row>
    <row r="674">
      <c r="A674" s="10"/>
      <c r="U674" s="10"/>
    </row>
    <row r="675">
      <c r="A675" s="10"/>
      <c r="U675" s="10"/>
    </row>
    <row r="676">
      <c r="A676" s="10"/>
      <c r="U676" s="10"/>
    </row>
    <row r="677">
      <c r="A677" s="10"/>
      <c r="U677" s="10"/>
    </row>
    <row r="678">
      <c r="A678" s="10"/>
      <c r="U678" s="10"/>
    </row>
    <row r="679">
      <c r="A679" s="10"/>
      <c r="U679" s="10"/>
    </row>
    <row r="680">
      <c r="A680" s="10"/>
      <c r="U680" s="10"/>
    </row>
    <row r="681">
      <c r="A681" s="10"/>
      <c r="U681" s="10"/>
    </row>
    <row r="682">
      <c r="A682" s="10"/>
      <c r="U682" s="10"/>
    </row>
    <row r="683">
      <c r="A683" s="10"/>
      <c r="U683" s="10"/>
    </row>
    <row r="684">
      <c r="A684" s="10"/>
      <c r="U684" s="10"/>
    </row>
    <row r="685">
      <c r="A685" s="10"/>
      <c r="U685" s="10"/>
    </row>
    <row r="686">
      <c r="A686" s="10"/>
      <c r="U686" s="10"/>
    </row>
    <row r="687">
      <c r="A687" s="10"/>
      <c r="U687" s="10"/>
    </row>
    <row r="688">
      <c r="A688" s="10"/>
      <c r="U688" s="10"/>
    </row>
    <row r="689">
      <c r="A689" s="10"/>
      <c r="U689" s="10"/>
    </row>
    <row r="690">
      <c r="A690" s="10"/>
      <c r="U690" s="10"/>
    </row>
    <row r="691">
      <c r="A691" s="10"/>
      <c r="U691" s="10"/>
    </row>
    <row r="692">
      <c r="A692" s="10"/>
      <c r="U692" s="10"/>
    </row>
    <row r="693">
      <c r="A693" s="10"/>
      <c r="U693" s="10"/>
    </row>
    <row r="694">
      <c r="A694" s="10"/>
      <c r="U694" s="10"/>
    </row>
    <row r="695">
      <c r="A695" s="10"/>
      <c r="U695" s="10"/>
    </row>
    <row r="696">
      <c r="A696" s="10"/>
      <c r="U696" s="10"/>
    </row>
    <row r="697">
      <c r="A697" s="10"/>
      <c r="U697" s="10"/>
    </row>
    <row r="698">
      <c r="A698" s="10"/>
      <c r="U698" s="10"/>
    </row>
    <row r="699">
      <c r="A699" s="10"/>
      <c r="U699" s="10"/>
    </row>
    <row r="700">
      <c r="A700" s="10"/>
      <c r="U700" s="10"/>
    </row>
    <row r="701">
      <c r="A701" s="10"/>
      <c r="U701" s="10"/>
    </row>
    <row r="702">
      <c r="A702" s="10"/>
      <c r="U702" s="10"/>
    </row>
    <row r="703">
      <c r="A703" s="10"/>
      <c r="U703" s="10"/>
    </row>
    <row r="704">
      <c r="A704" s="10"/>
      <c r="U704" s="10"/>
    </row>
    <row r="705">
      <c r="A705" s="10"/>
      <c r="U705" s="10"/>
    </row>
    <row r="706">
      <c r="A706" s="10"/>
      <c r="U706" s="10"/>
    </row>
    <row r="707">
      <c r="A707" s="10"/>
      <c r="U707" s="10"/>
    </row>
    <row r="708">
      <c r="A708" s="10"/>
      <c r="U708" s="10"/>
    </row>
    <row r="709">
      <c r="A709" s="10"/>
      <c r="U709" s="10"/>
    </row>
    <row r="710">
      <c r="A710" s="10"/>
      <c r="U710" s="10"/>
    </row>
    <row r="711">
      <c r="A711" s="10"/>
      <c r="U711" s="10"/>
    </row>
    <row r="712">
      <c r="A712" s="10"/>
      <c r="U712" s="10"/>
    </row>
    <row r="713">
      <c r="A713" s="10"/>
      <c r="U713" s="10"/>
    </row>
    <row r="714">
      <c r="A714" s="10"/>
      <c r="U714" s="10"/>
    </row>
    <row r="715">
      <c r="A715" s="10"/>
      <c r="U715" s="10"/>
    </row>
    <row r="716">
      <c r="A716" s="10"/>
      <c r="U716" s="10"/>
    </row>
    <row r="717">
      <c r="A717" s="10"/>
      <c r="U717" s="10"/>
    </row>
    <row r="718">
      <c r="A718" s="10"/>
      <c r="U718" s="10"/>
    </row>
    <row r="719">
      <c r="A719" s="10"/>
      <c r="U719" s="10"/>
    </row>
    <row r="720">
      <c r="A720" s="10"/>
      <c r="U720" s="10"/>
    </row>
    <row r="721">
      <c r="A721" s="10"/>
      <c r="U721" s="10"/>
    </row>
    <row r="722">
      <c r="A722" s="10"/>
      <c r="U722" s="10"/>
    </row>
    <row r="723">
      <c r="A723" s="10"/>
      <c r="U723" s="10"/>
    </row>
    <row r="724">
      <c r="A724" s="10"/>
      <c r="U724" s="10"/>
    </row>
    <row r="725">
      <c r="A725" s="10"/>
      <c r="U725" s="10"/>
    </row>
    <row r="726">
      <c r="A726" s="10"/>
      <c r="U726" s="10"/>
    </row>
    <row r="727">
      <c r="A727" s="10"/>
      <c r="U727" s="10"/>
    </row>
    <row r="728">
      <c r="A728" s="10"/>
      <c r="U728" s="10"/>
    </row>
    <row r="729">
      <c r="A729" s="10"/>
      <c r="U729" s="10"/>
    </row>
    <row r="730">
      <c r="A730" s="10"/>
      <c r="U730" s="10"/>
    </row>
    <row r="731">
      <c r="A731" s="10"/>
      <c r="U731" s="10"/>
    </row>
    <row r="732">
      <c r="A732" s="10"/>
      <c r="U732" s="10"/>
    </row>
    <row r="733">
      <c r="A733" s="10"/>
      <c r="U733" s="10"/>
    </row>
    <row r="734">
      <c r="A734" s="10"/>
      <c r="U734" s="10"/>
    </row>
    <row r="735">
      <c r="A735" s="10"/>
      <c r="U735" s="10"/>
    </row>
    <row r="736">
      <c r="A736" s="10"/>
      <c r="U736" s="10"/>
    </row>
    <row r="737">
      <c r="A737" s="10"/>
      <c r="U737" s="10"/>
    </row>
    <row r="738">
      <c r="A738" s="10"/>
      <c r="U738" s="10"/>
    </row>
    <row r="739">
      <c r="A739" s="10"/>
      <c r="U739" s="10"/>
    </row>
    <row r="740">
      <c r="A740" s="10"/>
      <c r="U740" s="10"/>
    </row>
    <row r="741">
      <c r="A741" s="10"/>
      <c r="U741" s="10"/>
    </row>
    <row r="742">
      <c r="A742" s="10"/>
      <c r="U742" s="10"/>
    </row>
    <row r="743">
      <c r="A743" s="10"/>
      <c r="U743" s="10"/>
    </row>
    <row r="744">
      <c r="A744" s="10"/>
      <c r="U744" s="10"/>
    </row>
    <row r="745">
      <c r="A745" s="10"/>
      <c r="U745" s="10"/>
    </row>
    <row r="746">
      <c r="A746" s="10"/>
      <c r="U746" s="10"/>
    </row>
    <row r="747">
      <c r="A747" s="10"/>
      <c r="U747" s="10"/>
    </row>
    <row r="748">
      <c r="A748" s="10"/>
      <c r="U748" s="10"/>
    </row>
    <row r="749">
      <c r="A749" s="10"/>
      <c r="U749" s="10"/>
    </row>
    <row r="750">
      <c r="A750" s="10"/>
      <c r="U750" s="10"/>
    </row>
    <row r="751">
      <c r="A751" s="10"/>
      <c r="U751" s="10"/>
    </row>
    <row r="752">
      <c r="A752" s="10"/>
      <c r="U752" s="10"/>
    </row>
    <row r="753">
      <c r="A753" s="10"/>
      <c r="U753" s="10"/>
    </row>
    <row r="754">
      <c r="A754" s="10"/>
      <c r="U754" s="10"/>
    </row>
    <row r="755">
      <c r="A755" s="10"/>
      <c r="U755" s="10"/>
    </row>
    <row r="756">
      <c r="A756" s="10"/>
      <c r="U756" s="10"/>
    </row>
    <row r="757">
      <c r="A757" s="10"/>
      <c r="U757" s="10"/>
    </row>
    <row r="758">
      <c r="A758" s="10"/>
      <c r="U758" s="10"/>
    </row>
    <row r="759">
      <c r="A759" s="10"/>
      <c r="U759" s="10"/>
    </row>
    <row r="760">
      <c r="A760" s="10"/>
      <c r="U760" s="10"/>
    </row>
    <row r="761">
      <c r="A761" s="10"/>
      <c r="U761" s="10"/>
    </row>
    <row r="762">
      <c r="A762" s="10"/>
      <c r="U762" s="10"/>
    </row>
    <row r="763">
      <c r="A763" s="10"/>
      <c r="U763" s="10"/>
    </row>
    <row r="764">
      <c r="A764" s="10"/>
      <c r="U764" s="10"/>
    </row>
    <row r="765">
      <c r="A765" s="10"/>
      <c r="U765" s="10"/>
    </row>
    <row r="766">
      <c r="A766" s="10"/>
      <c r="U766" s="10"/>
    </row>
    <row r="767">
      <c r="A767" s="10"/>
      <c r="U767" s="10"/>
    </row>
    <row r="768">
      <c r="A768" s="10"/>
      <c r="U768" s="10"/>
    </row>
    <row r="769">
      <c r="A769" s="10"/>
      <c r="U769" s="10"/>
    </row>
    <row r="770">
      <c r="A770" s="10"/>
      <c r="U770" s="10"/>
    </row>
    <row r="771">
      <c r="A771" s="10"/>
      <c r="U771" s="10"/>
    </row>
    <row r="772">
      <c r="A772" s="10"/>
      <c r="U772" s="10"/>
    </row>
    <row r="773">
      <c r="A773" s="10"/>
      <c r="U773" s="10"/>
    </row>
    <row r="774">
      <c r="A774" s="10"/>
      <c r="U774" s="10"/>
    </row>
    <row r="775">
      <c r="A775" s="10"/>
      <c r="U775" s="10"/>
    </row>
    <row r="776">
      <c r="A776" s="10"/>
      <c r="U776" s="10"/>
    </row>
    <row r="777">
      <c r="A777" s="10"/>
      <c r="U777" s="10"/>
    </row>
    <row r="778">
      <c r="A778" s="10"/>
      <c r="U778" s="10"/>
    </row>
    <row r="779">
      <c r="A779" s="10"/>
      <c r="U779" s="10"/>
    </row>
    <row r="780">
      <c r="A780" s="10"/>
      <c r="U780" s="10"/>
    </row>
    <row r="781">
      <c r="A781" s="10"/>
      <c r="U781" s="10"/>
    </row>
    <row r="782">
      <c r="A782" s="10"/>
      <c r="U782" s="10"/>
    </row>
    <row r="783">
      <c r="A783" s="10"/>
      <c r="U783" s="10"/>
    </row>
    <row r="784">
      <c r="A784" s="10"/>
      <c r="U784" s="10"/>
    </row>
    <row r="785">
      <c r="A785" s="10"/>
      <c r="U785" s="10"/>
    </row>
    <row r="786">
      <c r="A786" s="10"/>
      <c r="U786" s="10"/>
    </row>
    <row r="787">
      <c r="A787" s="10"/>
      <c r="U787" s="10"/>
    </row>
    <row r="788">
      <c r="A788" s="10"/>
      <c r="U788" s="10"/>
    </row>
    <row r="789">
      <c r="A789" s="10"/>
      <c r="U789" s="10"/>
    </row>
    <row r="790">
      <c r="A790" s="10"/>
      <c r="U790" s="10"/>
    </row>
    <row r="791">
      <c r="A791" s="10"/>
      <c r="U791" s="10"/>
    </row>
    <row r="792">
      <c r="A792" s="10"/>
      <c r="U792" s="10"/>
    </row>
    <row r="793">
      <c r="A793" s="10"/>
      <c r="U793" s="10"/>
    </row>
    <row r="794">
      <c r="A794" s="10"/>
      <c r="U794" s="10"/>
    </row>
    <row r="795">
      <c r="A795" s="10"/>
      <c r="U795" s="10"/>
    </row>
    <row r="796">
      <c r="A796" s="10"/>
      <c r="U796" s="10"/>
    </row>
    <row r="797">
      <c r="A797" s="10"/>
      <c r="U797" s="10"/>
    </row>
    <row r="798">
      <c r="A798" s="10"/>
      <c r="U798" s="10"/>
    </row>
    <row r="799">
      <c r="A799" s="10"/>
      <c r="U799" s="10"/>
    </row>
    <row r="800">
      <c r="A800" s="10"/>
      <c r="U800" s="10"/>
    </row>
    <row r="801">
      <c r="A801" s="10"/>
      <c r="U801" s="10"/>
    </row>
    <row r="802">
      <c r="A802" s="10"/>
      <c r="U802" s="10"/>
    </row>
    <row r="803">
      <c r="A803" s="10"/>
      <c r="U803" s="10"/>
    </row>
    <row r="804">
      <c r="A804" s="10"/>
      <c r="U804" s="10"/>
    </row>
    <row r="805">
      <c r="A805" s="10"/>
      <c r="U805" s="10"/>
    </row>
    <row r="806">
      <c r="A806" s="10"/>
      <c r="U806" s="10"/>
    </row>
    <row r="807">
      <c r="A807" s="10"/>
      <c r="U807" s="10"/>
    </row>
    <row r="808">
      <c r="A808" s="10"/>
      <c r="U808" s="10"/>
    </row>
    <row r="809">
      <c r="A809" s="10"/>
      <c r="U809" s="10"/>
    </row>
    <row r="810">
      <c r="A810" s="10"/>
      <c r="U810" s="10"/>
    </row>
    <row r="811">
      <c r="A811" s="10"/>
      <c r="U811" s="10"/>
    </row>
    <row r="812">
      <c r="A812" s="10"/>
      <c r="U812" s="10"/>
    </row>
    <row r="813">
      <c r="A813" s="10"/>
      <c r="U813" s="10"/>
    </row>
    <row r="814">
      <c r="A814" s="10"/>
      <c r="U814" s="10"/>
    </row>
    <row r="815">
      <c r="A815" s="10"/>
      <c r="U815" s="10"/>
    </row>
    <row r="816">
      <c r="A816" s="10"/>
      <c r="U816" s="10"/>
    </row>
    <row r="817">
      <c r="A817" s="10"/>
      <c r="U817" s="10"/>
    </row>
    <row r="818">
      <c r="A818" s="10"/>
      <c r="U818" s="10"/>
    </row>
    <row r="819">
      <c r="A819" s="10"/>
      <c r="U819" s="10"/>
    </row>
    <row r="820">
      <c r="A820" s="10"/>
      <c r="U820" s="10"/>
    </row>
    <row r="821">
      <c r="A821" s="10"/>
      <c r="U821" s="10"/>
    </row>
    <row r="822">
      <c r="A822" s="10"/>
      <c r="U822" s="10"/>
    </row>
    <row r="823">
      <c r="A823" s="10"/>
      <c r="U823" s="10"/>
    </row>
    <row r="824">
      <c r="A824" s="10"/>
      <c r="U824" s="10"/>
    </row>
    <row r="825">
      <c r="A825" s="10"/>
      <c r="U825" s="10"/>
    </row>
    <row r="826">
      <c r="A826" s="10"/>
      <c r="U826" s="10"/>
    </row>
    <row r="827">
      <c r="A827" s="10"/>
      <c r="U827" s="10"/>
    </row>
    <row r="828">
      <c r="A828" s="10"/>
      <c r="U828" s="10"/>
    </row>
    <row r="829">
      <c r="A829" s="10"/>
      <c r="U829" s="10"/>
    </row>
    <row r="830">
      <c r="A830" s="10"/>
      <c r="U830" s="10"/>
    </row>
    <row r="831">
      <c r="A831" s="10"/>
      <c r="U831" s="10"/>
    </row>
    <row r="832">
      <c r="A832" s="10"/>
      <c r="U832" s="10"/>
    </row>
    <row r="833">
      <c r="A833" s="10"/>
      <c r="U833" s="10"/>
    </row>
    <row r="834">
      <c r="A834" s="10"/>
      <c r="U834" s="10"/>
    </row>
    <row r="835">
      <c r="A835" s="10"/>
      <c r="U835" s="10"/>
    </row>
    <row r="836">
      <c r="A836" s="10"/>
      <c r="U836" s="10"/>
    </row>
    <row r="837">
      <c r="A837" s="10"/>
      <c r="U837" s="10"/>
    </row>
    <row r="838">
      <c r="A838" s="10"/>
      <c r="U838" s="10"/>
    </row>
    <row r="839">
      <c r="A839" s="10"/>
      <c r="U839" s="10"/>
    </row>
    <row r="840">
      <c r="A840" s="10"/>
      <c r="U840" s="10"/>
    </row>
    <row r="841">
      <c r="A841" s="10"/>
      <c r="U841" s="10"/>
    </row>
    <row r="842">
      <c r="A842" s="10"/>
      <c r="U842" s="10"/>
    </row>
    <row r="843">
      <c r="A843" s="10"/>
      <c r="U843" s="10"/>
    </row>
    <row r="844">
      <c r="A844" s="10"/>
      <c r="U844" s="10"/>
    </row>
    <row r="845">
      <c r="A845" s="10"/>
      <c r="U845" s="10"/>
    </row>
    <row r="846">
      <c r="A846" s="10"/>
      <c r="U846" s="10"/>
    </row>
    <row r="847">
      <c r="A847" s="10"/>
      <c r="U847" s="10"/>
    </row>
    <row r="848">
      <c r="A848" s="10"/>
      <c r="U848" s="10"/>
    </row>
    <row r="849">
      <c r="A849" s="10"/>
      <c r="U849" s="10"/>
    </row>
    <row r="850">
      <c r="A850" s="10"/>
      <c r="U850" s="10"/>
    </row>
    <row r="851">
      <c r="A851" s="10"/>
      <c r="U851" s="10"/>
    </row>
    <row r="852">
      <c r="A852" s="10"/>
      <c r="U852" s="10"/>
    </row>
    <row r="853">
      <c r="A853" s="10"/>
      <c r="U853" s="10"/>
    </row>
    <row r="854">
      <c r="A854" s="10"/>
      <c r="U854" s="10"/>
    </row>
    <row r="855">
      <c r="A855" s="10"/>
      <c r="U855" s="10"/>
    </row>
    <row r="856">
      <c r="A856" s="10"/>
      <c r="U856" s="10"/>
    </row>
    <row r="857">
      <c r="A857" s="10"/>
      <c r="U857" s="10"/>
    </row>
    <row r="858">
      <c r="A858" s="10"/>
      <c r="U858" s="10"/>
    </row>
    <row r="859">
      <c r="A859" s="10"/>
      <c r="U859" s="10"/>
    </row>
    <row r="860">
      <c r="A860" s="10"/>
      <c r="U860" s="10"/>
    </row>
    <row r="861">
      <c r="A861" s="10"/>
      <c r="U861" s="10"/>
    </row>
    <row r="862">
      <c r="A862" s="10"/>
      <c r="U862" s="10"/>
    </row>
    <row r="863">
      <c r="A863" s="10"/>
      <c r="U863" s="10"/>
    </row>
    <row r="864">
      <c r="A864" s="10"/>
      <c r="U864" s="10"/>
    </row>
    <row r="865">
      <c r="A865" s="10"/>
      <c r="U865" s="10"/>
    </row>
    <row r="866">
      <c r="A866" s="10"/>
      <c r="U866" s="10"/>
    </row>
    <row r="867">
      <c r="A867" s="10"/>
      <c r="U867" s="10"/>
    </row>
    <row r="868">
      <c r="A868" s="10"/>
      <c r="U868" s="10"/>
    </row>
    <row r="869">
      <c r="A869" s="10"/>
      <c r="U869" s="10"/>
    </row>
    <row r="870">
      <c r="A870" s="10"/>
      <c r="U870" s="10"/>
    </row>
    <row r="871">
      <c r="A871" s="10"/>
      <c r="U871" s="10"/>
    </row>
    <row r="872">
      <c r="A872" s="10"/>
      <c r="U872" s="10"/>
    </row>
    <row r="873">
      <c r="A873" s="10"/>
      <c r="U873" s="10"/>
    </row>
    <row r="874">
      <c r="A874" s="10"/>
      <c r="U874" s="10"/>
    </row>
    <row r="875">
      <c r="A875" s="10"/>
      <c r="U875" s="10"/>
    </row>
    <row r="876">
      <c r="A876" s="10"/>
      <c r="U876" s="10"/>
    </row>
    <row r="877">
      <c r="A877" s="10"/>
      <c r="U877" s="10"/>
    </row>
    <row r="878">
      <c r="A878" s="10"/>
      <c r="U878" s="10"/>
    </row>
    <row r="879">
      <c r="A879" s="10"/>
      <c r="U879" s="10"/>
    </row>
    <row r="880">
      <c r="A880" s="10"/>
      <c r="U880" s="10"/>
    </row>
    <row r="881">
      <c r="A881" s="10"/>
      <c r="U881" s="10"/>
    </row>
    <row r="882">
      <c r="A882" s="10"/>
      <c r="U882" s="10"/>
    </row>
    <row r="883">
      <c r="A883" s="10"/>
      <c r="U883" s="10"/>
    </row>
    <row r="884">
      <c r="A884" s="10"/>
      <c r="U884" s="10"/>
    </row>
    <row r="885">
      <c r="A885" s="10"/>
      <c r="U885" s="10"/>
    </row>
    <row r="886">
      <c r="A886" s="10"/>
      <c r="U886" s="10"/>
    </row>
    <row r="887">
      <c r="A887" s="10"/>
      <c r="U887" s="10"/>
    </row>
    <row r="888">
      <c r="A888" s="10"/>
      <c r="U888" s="10"/>
    </row>
    <row r="889">
      <c r="A889" s="10"/>
      <c r="U889" s="10"/>
    </row>
    <row r="890">
      <c r="A890" s="10"/>
      <c r="U890" s="10"/>
    </row>
    <row r="891">
      <c r="A891" s="10"/>
      <c r="U891" s="10"/>
    </row>
    <row r="892">
      <c r="A892" s="10"/>
      <c r="U892" s="10"/>
    </row>
    <row r="893">
      <c r="A893" s="10"/>
      <c r="U893" s="10"/>
    </row>
    <row r="894">
      <c r="A894" s="10"/>
      <c r="U894" s="10"/>
    </row>
    <row r="895">
      <c r="A895" s="10"/>
      <c r="U895" s="10"/>
    </row>
    <row r="896">
      <c r="A896" s="10"/>
      <c r="U896" s="10"/>
    </row>
    <row r="897">
      <c r="A897" s="10"/>
      <c r="U897" s="10"/>
    </row>
    <row r="898">
      <c r="A898" s="10"/>
      <c r="U898" s="10"/>
    </row>
    <row r="899">
      <c r="A899" s="10"/>
      <c r="U899" s="10"/>
    </row>
    <row r="900">
      <c r="A900" s="10"/>
      <c r="U900" s="10"/>
    </row>
    <row r="901">
      <c r="A901" s="10"/>
      <c r="U901" s="10"/>
    </row>
    <row r="902">
      <c r="A902" s="10"/>
      <c r="U902" s="10"/>
    </row>
    <row r="903">
      <c r="A903" s="10"/>
      <c r="U903" s="10"/>
    </row>
    <row r="904">
      <c r="A904" s="10"/>
      <c r="U904" s="10"/>
    </row>
    <row r="905">
      <c r="A905" s="10"/>
      <c r="U905" s="10"/>
    </row>
    <row r="906">
      <c r="A906" s="10"/>
      <c r="U906" s="10"/>
    </row>
    <row r="907">
      <c r="A907" s="10"/>
      <c r="U907" s="10"/>
    </row>
    <row r="908">
      <c r="A908" s="10"/>
      <c r="U908" s="10"/>
    </row>
    <row r="909">
      <c r="A909" s="10"/>
      <c r="U909" s="10"/>
    </row>
    <row r="910">
      <c r="A910" s="10"/>
      <c r="U910" s="10"/>
    </row>
    <row r="911">
      <c r="A911" s="10"/>
      <c r="U911" s="10"/>
    </row>
    <row r="912">
      <c r="A912" s="10"/>
      <c r="U912" s="10"/>
    </row>
    <row r="913">
      <c r="A913" s="10"/>
      <c r="U913" s="10"/>
    </row>
    <row r="914">
      <c r="A914" s="10"/>
      <c r="U914" s="10"/>
    </row>
    <row r="915">
      <c r="A915" s="10"/>
      <c r="U915" s="10"/>
    </row>
    <row r="916">
      <c r="A916" s="10"/>
      <c r="U916" s="10"/>
    </row>
    <row r="917">
      <c r="A917" s="10"/>
      <c r="U917" s="10"/>
    </row>
    <row r="918">
      <c r="A918" s="10"/>
      <c r="U918" s="10"/>
    </row>
    <row r="919">
      <c r="A919" s="10"/>
      <c r="U919" s="10"/>
    </row>
    <row r="920">
      <c r="A920" s="10"/>
      <c r="U920" s="10"/>
    </row>
    <row r="921">
      <c r="A921" s="10"/>
      <c r="U921" s="10"/>
    </row>
    <row r="922">
      <c r="A922" s="10"/>
      <c r="U922" s="10"/>
    </row>
    <row r="923">
      <c r="A923" s="10"/>
      <c r="U923" s="10"/>
    </row>
    <row r="924">
      <c r="A924" s="10"/>
      <c r="U924" s="10"/>
    </row>
    <row r="925">
      <c r="A925" s="10"/>
      <c r="U925" s="10"/>
    </row>
    <row r="926">
      <c r="A926" s="10"/>
      <c r="U926" s="10"/>
    </row>
    <row r="927">
      <c r="A927" s="10"/>
      <c r="U927" s="10"/>
    </row>
    <row r="928">
      <c r="A928" s="10"/>
      <c r="U928" s="10"/>
    </row>
    <row r="929">
      <c r="A929" s="10"/>
      <c r="U929" s="10"/>
    </row>
    <row r="930">
      <c r="A930" s="10"/>
      <c r="U930" s="10"/>
    </row>
    <row r="931">
      <c r="A931" s="10"/>
      <c r="U931" s="10"/>
    </row>
    <row r="932">
      <c r="A932" s="10"/>
      <c r="U932" s="10"/>
    </row>
    <row r="933">
      <c r="A933" s="10"/>
      <c r="U933" s="10"/>
    </row>
    <row r="934">
      <c r="A934" s="10"/>
      <c r="U934" s="10"/>
    </row>
    <row r="935">
      <c r="A935" s="10"/>
      <c r="U935" s="10"/>
    </row>
    <row r="936">
      <c r="A936" s="10"/>
      <c r="U936" s="10"/>
    </row>
    <row r="937">
      <c r="A937" s="10"/>
      <c r="U937" s="10"/>
    </row>
    <row r="938">
      <c r="A938" s="10"/>
      <c r="U938" s="10"/>
    </row>
    <row r="939">
      <c r="A939" s="10"/>
      <c r="U939" s="10"/>
    </row>
    <row r="940">
      <c r="A940" s="10"/>
      <c r="U940" s="10"/>
    </row>
    <row r="941">
      <c r="A941" s="10"/>
      <c r="U941" s="10"/>
    </row>
    <row r="942">
      <c r="A942" s="10"/>
      <c r="U942" s="10"/>
    </row>
    <row r="943">
      <c r="A943" s="10"/>
      <c r="U943" s="10"/>
    </row>
    <row r="944">
      <c r="A944" s="10"/>
      <c r="U944" s="10"/>
    </row>
    <row r="945">
      <c r="A945" s="10"/>
      <c r="U945" s="10"/>
    </row>
    <row r="946">
      <c r="A946" s="10"/>
      <c r="U946" s="10"/>
    </row>
    <row r="947">
      <c r="A947" s="10"/>
      <c r="U947" s="10"/>
    </row>
    <row r="948">
      <c r="A948" s="10"/>
      <c r="U948" s="10"/>
    </row>
    <row r="949">
      <c r="A949" s="10"/>
      <c r="U949" s="10"/>
    </row>
    <row r="950">
      <c r="A950" s="10"/>
      <c r="U950" s="10"/>
    </row>
    <row r="951">
      <c r="A951" s="10"/>
      <c r="U951" s="10"/>
    </row>
    <row r="952">
      <c r="A952" s="10"/>
      <c r="U952" s="10"/>
    </row>
    <row r="953">
      <c r="A953" s="10"/>
      <c r="U953" s="10"/>
    </row>
    <row r="954">
      <c r="A954" s="10"/>
      <c r="U954" s="10"/>
    </row>
    <row r="955">
      <c r="A955" s="10"/>
      <c r="U955" s="10"/>
    </row>
    <row r="956">
      <c r="A956" s="10"/>
      <c r="U956" s="10"/>
    </row>
    <row r="957">
      <c r="A957" s="10"/>
      <c r="U957" s="10"/>
    </row>
    <row r="958">
      <c r="A958" s="10"/>
      <c r="U958" s="10"/>
    </row>
    <row r="959">
      <c r="A959" s="10"/>
      <c r="U959" s="10"/>
    </row>
    <row r="960">
      <c r="A960" s="10"/>
      <c r="U960" s="10"/>
    </row>
    <row r="961">
      <c r="A961" s="10"/>
      <c r="U961" s="10"/>
    </row>
    <row r="962">
      <c r="A962" s="10"/>
      <c r="U962" s="10"/>
    </row>
    <row r="963">
      <c r="A963" s="10"/>
      <c r="U963" s="10"/>
    </row>
    <row r="964">
      <c r="A964" s="10"/>
      <c r="U964" s="10"/>
    </row>
    <row r="965">
      <c r="A965" s="10"/>
      <c r="U965" s="10"/>
    </row>
    <row r="966">
      <c r="A966" s="10"/>
      <c r="U966" s="10"/>
    </row>
    <row r="967">
      <c r="A967" s="10"/>
      <c r="U967" s="10"/>
    </row>
    <row r="968">
      <c r="A968" s="10"/>
      <c r="U968" s="10"/>
    </row>
    <row r="969">
      <c r="A969" s="10"/>
      <c r="U969" s="10"/>
    </row>
    <row r="970">
      <c r="A970" s="10"/>
      <c r="U970" s="10"/>
    </row>
    <row r="971">
      <c r="A971" s="10"/>
      <c r="U971" s="10"/>
    </row>
    <row r="972">
      <c r="A972" s="10"/>
      <c r="U972" s="10"/>
    </row>
    <row r="973">
      <c r="A973" s="10"/>
      <c r="U973" s="10"/>
    </row>
    <row r="974">
      <c r="A974" s="10"/>
      <c r="U974" s="10"/>
    </row>
    <row r="975">
      <c r="A975" s="10"/>
      <c r="U975" s="10"/>
    </row>
    <row r="976">
      <c r="A976" s="10"/>
      <c r="U976" s="10"/>
    </row>
    <row r="977">
      <c r="A977" s="10"/>
      <c r="U977" s="10"/>
    </row>
    <row r="978">
      <c r="A978" s="10"/>
      <c r="U978" s="10"/>
    </row>
    <row r="979">
      <c r="A979" s="10"/>
      <c r="U979" s="10"/>
    </row>
    <row r="980">
      <c r="A980" s="10"/>
      <c r="U980" s="10"/>
    </row>
    <row r="981">
      <c r="A981" s="10"/>
      <c r="U981" s="10"/>
    </row>
    <row r="982">
      <c r="A982" s="10"/>
      <c r="U982" s="10"/>
    </row>
    <row r="983">
      <c r="A983" s="10"/>
      <c r="U983" s="10"/>
    </row>
    <row r="984">
      <c r="A984" s="10"/>
      <c r="U984" s="10"/>
    </row>
    <row r="985">
      <c r="A985" s="10"/>
      <c r="U985" s="10"/>
    </row>
    <row r="986">
      <c r="A986" s="10"/>
      <c r="U986" s="10"/>
    </row>
    <row r="987">
      <c r="A987" s="10"/>
      <c r="U987" s="10"/>
    </row>
    <row r="988">
      <c r="A988" s="10"/>
      <c r="U988" s="10"/>
    </row>
    <row r="989">
      <c r="A989" s="10"/>
      <c r="U989" s="10"/>
    </row>
    <row r="990">
      <c r="A990" s="10"/>
      <c r="U990" s="10"/>
    </row>
    <row r="991">
      <c r="A991" s="10"/>
      <c r="U991" s="10"/>
    </row>
    <row r="992">
      <c r="A992" s="10"/>
      <c r="U992" s="10"/>
    </row>
    <row r="993">
      <c r="A993" s="10"/>
      <c r="U993" s="10"/>
    </row>
    <row r="994">
      <c r="A994" s="10"/>
      <c r="U994" s="10"/>
    </row>
    <row r="995">
      <c r="A995" s="10"/>
      <c r="U995" s="10"/>
    </row>
    <row r="996">
      <c r="A996" s="10"/>
      <c r="U996" s="10"/>
    </row>
    <row r="997">
      <c r="A997" s="10"/>
      <c r="U997" s="10"/>
    </row>
    <row r="998">
      <c r="A998" s="10"/>
      <c r="U998" s="10"/>
    </row>
    <row r="999">
      <c r="A999" s="10"/>
      <c r="U999" s="10"/>
    </row>
    <row r="1000">
      <c r="A1000" s="10"/>
      <c r="U1000" s="10"/>
    </row>
    <row r="1001">
      <c r="A1001" s="10"/>
      <c r="U1001" s="10"/>
    </row>
    <row r="1002">
      <c r="A1002" s="10"/>
      <c r="U1002" s="10"/>
    </row>
    <row r="1003">
      <c r="A1003" s="10"/>
      <c r="U1003" s="10"/>
    </row>
    <row r="1004">
      <c r="A1004" s="10"/>
      <c r="U1004" s="10"/>
    </row>
  </sheetData>
  <conditionalFormatting sqref="B23:N23">
    <cfRule type="colorScale" priority="1">
      <colorScale>
        <cfvo type="min"/>
        <cfvo type="formula" val="0"/>
        <cfvo type="max"/>
        <color rgb="FFEA9999"/>
        <color rgb="FFFFFFFF"/>
        <color rgb="FF57BB8A"/>
      </colorScale>
    </cfRule>
  </conditionalFormatting>
  <conditionalFormatting sqref="B13:N13">
    <cfRule type="colorScale" priority="2">
      <colorScale>
        <cfvo type="min"/>
        <cfvo type="max"/>
        <color rgb="FFD9EAD3"/>
        <color rgb="FF57BB8A"/>
      </colorScale>
    </cfRule>
  </conditionalFormatting>
  <conditionalFormatting sqref="B22:N22">
    <cfRule type="colorScale" priority="3">
      <colorScale>
        <cfvo type="min"/>
        <cfvo type="max"/>
        <color rgb="FFCC0000"/>
        <color rgb="FFF4CCCC"/>
      </colorScale>
    </cfRule>
  </conditionalFormatting>
  <hyperlinks>
    <hyperlink r:id="rId1" ref="A29"/>
    <hyperlink r:id="rId2" ref="A3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19" max="19" width="39.25"/>
  </cols>
  <sheetData>
    <row r="2">
      <c r="A2" s="25" t="str">
        <f t="array" ref="A2:A15">transpose('market simulation_v1'!A1:N1)</f>
        <v/>
      </c>
      <c r="B2" s="25" t="str">
        <f t="array" ref="B2:B15">transpose('market simulation_v1'!A5:N5)</f>
        <v>Total user base</v>
      </c>
      <c r="C2" s="25" t="str">
        <f t="array" ref="C2:C15">transpose('market simulation_v1'!A4:N4)</f>
        <v>Churn</v>
      </c>
    </row>
    <row r="3">
      <c r="A3" s="25" t="s">
        <v>24</v>
      </c>
      <c r="B3" s="4">
        <v>0.0</v>
      </c>
      <c r="C3" s="4">
        <v>0.0</v>
      </c>
    </row>
    <row r="4">
      <c r="A4" s="25" t="s">
        <v>25</v>
      </c>
      <c r="B4" s="4">
        <v>130000.0</v>
      </c>
      <c r="C4" s="4">
        <v>0.0</v>
      </c>
    </row>
    <row r="5">
      <c r="A5" s="25" t="s">
        <v>26</v>
      </c>
      <c r="B5" s="4">
        <v>188500.0</v>
      </c>
      <c r="C5" s="4">
        <v>-84500.0</v>
      </c>
    </row>
    <row r="6">
      <c r="A6" s="25" t="s">
        <v>27</v>
      </c>
      <c r="B6" s="4">
        <v>236983.5</v>
      </c>
      <c r="C6" s="4">
        <v>-104325.0</v>
      </c>
    </row>
    <row r="7">
      <c r="A7" s="25" t="s">
        <v>28</v>
      </c>
      <c r="B7" s="4">
        <v>265156.72885</v>
      </c>
      <c r="C7" s="4">
        <v>-120369.27500000001</v>
      </c>
    </row>
    <row r="8">
      <c r="A8" s="25" t="s">
        <v>29</v>
      </c>
      <c r="B8" s="4">
        <v>283572.14176842856</v>
      </c>
      <c r="C8" s="4">
        <v>-125706.1837525</v>
      </c>
    </row>
    <row r="9">
      <c r="A9" s="25" t="s">
        <v>30</v>
      </c>
      <c r="B9" s="4">
        <v>295470.04466189723</v>
      </c>
      <c r="C9" s="4">
        <v>-128541.67411047855</v>
      </c>
    </row>
    <row r="10">
      <c r="A10" s="25" t="s">
        <v>31</v>
      </c>
      <c r="B10" s="4">
        <v>303064.02347397164</v>
      </c>
      <c r="C10" s="4">
        <v>-130043.34196705319</v>
      </c>
    </row>
    <row r="11">
      <c r="A11" s="25" t="s">
        <v>32</v>
      </c>
      <c r="B11" s="4">
        <v>308065.3937876808</v>
      </c>
      <c r="C11" s="4">
        <v>-130820.93418014393</v>
      </c>
      <c r="S11" s="1" t="s">
        <v>84</v>
      </c>
      <c r="T11" s="25">
        <v>-205000.0</v>
      </c>
    </row>
    <row r="12">
      <c r="A12" s="25" t="s">
        <v>33</v>
      </c>
      <c r="B12" s="4">
        <v>311844.006630371</v>
      </c>
      <c r="C12" s="4">
        <v>-131345.27024446143</v>
      </c>
    </row>
    <row r="13">
      <c r="A13" s="25" t="s">
        <v>34</v>
      </c>
      <c r="B13" s="4">
        <v>315543.2342765448</v>
      </c>
      <c r="C13" s="4">
        <v>-132010.55489245342</v>
      </c>
    </row>
    <row r="14">
      <c r="A14" s="25" t="s">
        <v>35</v>
      </c>
      <c r="B14" s="4">
        <v>320178.03846599336</v>
      </c>
      <c r="C14" s="4">
        <v>-133169.72158458713</v>
      </c>
      <c r="S14" s="25" t="str">
        <f>'market simulation_v1'!A17</f>
        <v>Cost of revenue</v>
      </c>
      <c r="T14" s="23">
        <f>sum('market simulation_v1'!B17:N17)</f>
        <v>-6306475.653</v>
      </c>
    </row>
    <row r="15">
      <c r="A15" s="25" t="s">
        <v>36</v>
      </c>
      <c r="B15" s="4">
        <v>326726.91315756645</v>
      </c>
      <c r="C15" s="4">
        <v>-135166.31992611263</v>
      </c>
      <c r="S15" s="1" t="s">
        <v>85</v>
      </c>
      <c r="T15" s="6">
        <v>-513695.20125362265</v>
      </c>
    </row>
    <row r="17">
      <c r="S17" s="25" t="str">
        <f>'market simulation_v1'!A20</f>
        <v>Marketing Budget for app registering</v>
      </c>
      <c r="T17" s="23">
        <f>sum('market simulation_v1'!B20:N20)</f>
        <v>-4869559.323</v>
      </c>
    </row>
    <row r="18">
      <c r="S18" s="25" t="str">
        <f>'market simulation_v1'!A21</f>
        <v>Marketing Budget to convert free customers into paying customers</v>
      </c>
      <c r="T18" s="23">
        <f>sum('market simulation_v1'!B21:N21)</f>
        <v>-3590851.417</v>
      </c>
    </row>
    <row r="21">
      <c r="S21" s="25" t="str">
        <f>'market simulation_v1'!A10</f>
        <v>Revenue from advertisments and partenrships</v>
      </c>
      <c r="T21" s="23">
        <f>sum('market simulation_v2'!B10:N10)</f>
        <v>2077940.686</v>
      </c>
    </row>
    <row r="22">
      <c r="S22" s="1" t="s">
        <v>86</v>
      </c>
      <c r="T22" s="23">
        <f>sum('market simulation_v2'!B11:N11)</f>
        <v>2490115.563</v>
      </c>
    </row>
    <row r="23">
      <c r="S23" s="1" t="s">
        <v>87</v>
      </c>
      <c r="T23" s="23">
        <f>sum('market simulation_v2'!B12:N12)</f>
        <v>12558590.96</v>
      </c>
    </row>
    <row r="26">
      <c r="A26" s="25" t="str">
        <f t="array" ref="A26:A39">transpose('market simulation_v1'!A1:N1)</f>
        <v/>
      </c>
      <c r="B26" s="25" t="str">
        <f t="array" ref="B26:B39">transpose('market simulation_v1'!A2:N2)</f>
        <v>Number of new users through advertisements</v>
      </c>
      <c r="C26" s="25" t="str">
        <f t="array" ref="C26:C39">transpose('market simulation_v1'!A3:N3)</f>
        <v>Number of new users through refferrals</v>
      </c>
    </row>
    <row r="27">
      <c r="A27" s="25" t="s">
        <v>24</v>
      </c>
      <c r="B27" s="4">
        <v>0.0</v>
      </c>
      <c r="C27" s="4">
        <v>0.0</v>
      </c>
    </row>
    <row r="28">
      <c r="A28" s="25" t="s">
        <v>25</v>
      </c>
      <c r="B28" s="4">
        <v>130000.0</v>
      </c>
      <c r="C28" s="4">
        <v>0.0</v>
      </c>
    </row>
    <row r="29">
      <c r="A29" s="25" t="s">
        <v>26</v>
      </c>
      <c r="B29" s="4">
        <v>130000.0</v>
      </c>
      <c r="C29" s="4">
        <v>13000.0</v>
      </c>
    </row>
    <row r="30">
      <c r="A30" s="25" t="s">
        <v>27</v>
      </c>
      <c r="B30" s="4">
        <v>130000.0</v>
      </c>
      <c r="C30" s="4">
        <v>22808.500000000004</v>
      </c>
    </row>
    <row r="31">
      <c r="A31" s="25" t="s">
        <v>28</v>
      </c>
      <c r="B31" s="4">
        <v>117000.0</v>
      </c>
      <c r="C31" s="4">
        <v>31542.503850000012</v>
      </c>
    </row>
    <row r="32">
      <c r="A32" s="25" t="s">
        <v>29</v>
      </c>
      <c r="B32" s="4">
        <v>105300.0</v>
      </c>
      <c r="C32" s="4">
        <v>38821.59667092851</v>
      </c>
    </row>
    <row r="33">
      <c r="A33" s="25" t="s">
        <v>30</v>
      </c>
      <c r="B33" s="4">
        <v>94770.0</v>
      </c>
      <c r="C33" s="4">
        <v>45669.577003947205</v>
      </c>
    </row>
    <row r="34">
      <c r="A34" s="25" t="s">
        <v>31</v>
      </c>
      <c r="B34" s="4">
        <v>85293.0</v>
      </c>
      <c r="C34" s="4">
        <v>52344.32077912756</v>
      </c>
    </row>
    <row r="35">
      <c r="A35" s="25" t="s">
        <v>32</v>
      </c>
      <c r="B35" s="4">
        <v>76763.7</v>
      </c>
      <c r="C35" s="4">
        <v>59058.60449385303</v>
      </c>
    </row>
    <row r="36">
      <c r="A36" s="25" t="s">
        <v>33</v>
      </c>
      <c r="B36" s="4">
        <v>69087.33</v>
      </c>
      <c r="C36" s="4">
        <v>66036.55308715165</v>
      </c>
    </row>
    <row r="37">
      <c r="A37" s="25" t="s">
        <v>34</v>
      </c>
      <c r="B37" s="4">
        <v>62178.597</v>
      </c>
      <c r="C37" s="4">
        <v>73531.18553862727</v>
      </c>
    </row>
    <row r="38">
      <c r="A38" s="25" t="s">
        <v>35</v>
      </c>
      <c r="B38" s="4">
        <v>55960.7373</v>
      </c>
      <c r="C38" s="4">
        <v>81843.78847403568</v>
      </c>
    </row>
    <row r="39">
      <c r="A39" s="25" t="s">
        <v>36</v>
      </c>
      <c r="B39" s="4">
        <v>50364.663570000004</v>
      </c>
      <c r="C39" s="4">
        <v>91350.53104768567</v>
      </c>
    </row>
    <row r="51">
      <c r="A51" s="25" t="str">
        <f t="array" ref="A51:A64">transpose('market simulation_v1'!A1:N1)</f>
        <v/>
      </c>
      <c r="B51" s="25" t="str">
        <f t="array" ref="B51:B64">transpose('market simulation_v1'!A20:N20)</f>
        <v>Marketing Budget for app registering</v>
      </c>
      <c r="C51" s="25" t="str">
        <f t="array" ref="C51:C64">TRANSPOSE('market simulation_v1'!A21:N21)</f>
        <v>Marketing Budget to convert free customers into paying customers</v>
      </c>
      <c r="H51" s="25" t="str">
        <f t="shared" ref="H51:J51" si="1">A51</f>
        <v/>
      </c>
      <c r="I51" s="25" t="str">
        <f t="shared" si="1"/>
        <v>Marketing Budget for app registering</v>
      </c>
      <c r="J51" s="25" t="str">
        <f t="shared" si="1"/>
        <v>Marketing Budget to convert free customers into paying customers</v>
      </c>
    </row>
    <row r="52">
      <c r="A52" s="25" t="s">
        <v>24</v>
      </c>
      <c r="B52" s="23">
        <v>0.0</v>
      </c>
      <c r="C52" s="23">
        <v>0.0</v>
      </c>
      <c r="H52" s="25" t="str">
        <f t="shared" ref="H52:H64" si="3">A52</f>
        <v>Month 0</v>
      </c>
      <c r="I52" s="23">
        <f t="shared" ref="I52:J52" si="2">-B52</f>
        <v>0</v>
      </c>
      <c r="J52" s="23">
        <f t="shared" si="2"/>
        <v>0</v>
      </c>
    </row>
    <row r="53">
      <c r="A53" s="25" t="s">
        <v>25</v>
      </c>
      <c r="B53" s="23">
        <v>-572000.0</v>
      </c>
      <c r="C53" s="23">
        <v>-277413.5</v>
      </c>
      <c r="H53" s="25" t="str">
        <f t="shared" si="3"/>
        <v>Month 1</v>
      </c>
      <c r="I53" s="23">
        <f t="shared" ref="I53:J53" si="4">-B53</f>
        <v>572000</v>
      </c>
      <c r="J53" s="23">
        <f t="shared" si="4"/>
        <v>277413.5</v>
      </c>
    </row>
    <row r="54">
      <c r="A54" s="25" t="s">
        <v>26</v>
      </c>
      <c r="B54" s="23">
        <v>-572000.0</v>
      </c>
      <c r="C54" s="23">
        <v>-305154.85000000003</v>
      </c>
      <c r="H54" s="25" t="str">
        <f t="shared" si="3"/>
        <v>Month 2</v>
      </c>
      <c r="I54" s="23">
        <f t="shared" ref="I54:J54" si="5">-B54</f>
        <v>572000</v>
      </c>
      <c r="J54" s="23">
        <f t="shared" si="5"/>
        <v>305154.85</v>
      </c>
    </row>
    <row r="55">
      <c r="A55" s="25" t="s">
        <v>27</v>
      </c>
      <c r="B55" s="23">
        <v>-572000.0</v>
      </c>
      <c r="C55" s="23">
        <v>-326085.69857500005</v>
      </c>
      <c r="H55" s="25" t="str">
        <f t="shared" si="3"/>
        <v>Month 3</v>
      </c>
      <c r="I55" s="23">
        <f t="shared" ref="I55:J55" si="6">-B55</f>
        <v>572000</v>
      </c>
      <c r="J55" s="23">
        <f t="shared" si="6"/>
        <v>326085.6986</v>
      </c>
    </row>
    <row r="56">
      <c r="A56" s="25" t="s">
        <v>28</v>
      </c>
      <c r="B56" s="23">
        <v>-514800.00000000006</v>
      </c>
      <c r="C56" s="23">
        <v>-316982.2760907075</v>
      </c>
      <c r="H56" s="25" t="str">
        <f t="shared" si="3"/>
        <v>Month 4</v>
      </c>
      <c r="I56" s="23">
        <f t="shared" ref="I56:J56" si="7">-B56</f>
        <v>514800</v>
      </c>
      <c r="J56" s="23">
        <f t="shared" si="7"/>
        <v>316982.2761</v>
      </c>
    </row>
    <row r="57">
      <c r="A57" s="25" t="s">
        <v>29</v>
      </c>
      <c r="B57" s="23">
        <v>-463320.00000000006</v>
      </c>
      <c r="C57" s="23">
        <v>-307548.281215928</v>
      </c>
      <c r="H57" s="25" t="str">
        <f t="shared" si="3"/>
        <v>Month 5</v>
      </c>
      <c r="I57" s="23">
        <f t="shared" ref="I57:J57" si="8">-B57</f>
        <v>463320</v>
      </c>
      <c r="J57" s="23">
        <f t="shared" si="8"/>
        <v>307548.2812</v>
      </c>
    </row>
    <row r="58">
      <c r="A58" s="25" t="s">
        <v>30</v>
      </c>
      <c r="B58" s="23">
        <v>-416988.00000000006</v>
      </c>
      <c r="C58" s="23">
        <v>-299691.03534757317</v>
      </c>
      <c r="H58" s="25" t="str">
        <f t="shared" si="3"/>
        <v>Month 6</v>
      </c>
      <c r="I58" s="23">
        <f t="shared" ref="I58:J58" si="9">-B58</f>
        <v>416988</v>
      </c>
      <c r="J58" s="23">
        <f t="shared" si="9"/>
        <v>299691.0353</v>
      </c>
    </row>
    <row r="59">
      <c r="A59" s="25" t="s">
        <v>31</v>
      </c>
      <c r="B59" s="23">
        <v>-375289.2</v>
      </c>
      <c r="C59" s="23">
        <v>-293711.1606766193</v>
      </c>
      <c r="H59" s="25" t="str">
        <f t="shared" si="3"/>
        <v>Month 7</v>
      </c>
      <c r="I59" s="23">
        <f t="shared" ref="I59:J59" si="10">-B59</f>
        <v>375289.2</v>
      </c>
      <c r="J59" s="23">
        <f t="shared" si="10"/>
        <v>293711.1607</v>
      </c>
    </row>
    <row r="60">
      <c r="A60" s="25" t="s">
        <v>32</v>
      </c>
      <c r="B60" s="23">
        <v>-337760.28</v>
      </c>
      <c r="C60" s="23">
        <v>-289838.0066746577</v>
      </c>
      <c r="H60" s="25" t="str">
        <f t="shared" si="3"/>
        <v>Month 8</v>
      </c>
      <c r="I60" s="23">
        <f t="shared" ref="I60:J60" si="11">-B60</f>
        <v>337760.28</v>
      </c>
      <c r="J60" s="23">
        <f t="shared" si="11"/>
        <v>289838.0067</v>
      </c>
    </row>
    <row r="61">
      <c r="A61" s="25" t="s">
        <v>33</v>
      </c>
      <c r="B61" s="23">
        <v>-303984.25200000004</v>
      </c>
      <c r="C61" s="23">
        <v>-288347.6103138273</v>
      </c>
      <c r="H61" s="25" t="str">
        <f t="shared" si="3"/>
        <v>Month 9</v>
      </c>
      <c r="I61" s="23">
        <f t="shared" ref="I61:J61" si="12">-B61</f>
        <v>303984.252</v>
      </c>
      <c r="J61" s="23">
        <f t="shared" si="12"/>
        <v>288347.6103</v>
      </c>
    </row>
    <row r="62">
      <c r="A62" s="25" t="s">
        <v>34</v>
      </c>
      <c r="B62" s="23">
        <v>-273585.82680000004</v>
      </c>
      <c r="C62" s="23">
        <v>-289597.8904483037</v>
      </c>
      <c r="H62" s="25" t="str">
        <f t="shared" si="3"/>
        <v>Month 10</v>
      </c>
      <c r="I62" s="23">
        <f t="shared" ref="I62:J62" si="13">-B62</f>
        <v>273585.8268</v>
      </c>
      <c r="J62" s="23">
        <f t="shared" si="13"/>
        <v>289597.8904</v>
      </c>
    </row>
    <row r="63">
      <c r="A63" s="25" t="s">
        <v>35</v>
      </c>
      <c r="B63" s="23">
        <v>-246227.24412000002</v>
      </c>
      <c r="C63" s="23">
        <v>-294067.96777550346</v>
      </c>
      <c r="H63" s="25" t="str">
        <f t="shared" si="3"/>
        <v>Month 11</v>
      </c>
      <c r="I63" s="23">
        <f t="shared" ref="I63:J63" si="14">-B63</f>
        <v>246227.2441</v>
      </c>
      <c r="J63" s="23">
        <f t="shared" si="14"/>
        <v>294067.9678</v>
      </c>
    </row>
    <row r="64">
      <c r="A64" s="25" t="s">
        <v>36</v>
      </c>
      <c r="B64" s="23">
        <v>-221604.51970800004</v>
      </c>
      <c r="C64" s="23">
        <v>-302413.1395544104</v>
      </c>
      <c r="H64" s="25" t="str">
        <f t="shared" si="3"/>
        <v>Month 12</v>
      </c>
      <c r="I64" s="23">
        <f t="shared" ref="I64:J64" si="15">-B64</f>
        <v>221604.5197</v>
      </c>
      <c r="J64" s="23">
        <f t="shared" si="15"/>
        <v>302413.1396</v>
      </c>
    </row>
    <row r="78">
      <c r="A78" s="25" t="str">
        <f t="array" ref="A78:A91">transpose('market simulation_v1'!A1:N1)</f>
        <v/>
      </c>
      <c r="B78" s="25" t="str">
        <f t="array" ref="B78:C91">transpose('market simulation_v1'!A6:N7)</f>
        <v>Users purchasing "à la carte" features</v>
      </c>
      <c r="C78" s="6" t="s">
        <v>42</v>
      </c>
    </row>
    <row r="79">
      <c r="A79" s="25" t="s">
        <v>24</v>
      </c>
      <c r="B79" s="4">
        <v>0.0</v>
      </c>
      <c r="C79" s="6">
        <v>0.0</v>
      </c>
    </row>
    <row r="80">
      <c r="A80" s="25" t="s">
        <v>25</v>
      </c>
      <c r="B80" s="4">
        <v>19500.0</v>
      </c>
      <c r="C80" s="6">
        <v>10400.0</v>
      </c>
    </row>
    <row r="81">
      <c r="A81" s="25" t="s">
        <v>26</v>
      </c>
      <c r="B81" s="4">
        <v>21450.0</v>
      </c>
      <c r="C81" s="6">
        <v>21190.0</v>
      </c>
    </row>
    <row r="82">
      <c r="A82" s="25" t="s">
        <v>27</v>
      </c>
      <c r="B82" s="4">
        <v>22921.274999999998</v>
      </c>
      <c r="C82" s="6">
        <v>22949.68</v>
      </c>
    </row>
    <row r="83">
      <c r="A83" s="25" t="s">
        <v>28</v>
      </c>
      <c r="B83" s="4">
        <v>22281.3755775</v>
      </c>
      <c r="C83" s="6">
        <v>23344.037808</v>
      </c>
    </row>
    <row r="84">
      <c r="A84" s="25" t="s">
        <v>29</v>
      </c>
      <c r="B84" s="4">
        <v>21618.23950063928</v>
      </c>
      <c r="C84" s="6">
        <v>22670.415522424282</v>
      </c>
    </row>
    <row r="85">
      <c r="A85" s="25" t="s">
        <v>30</v>
      </c>
      <c r="B85" s="4">
        <v>21065.93655059208</v>
      </c>
      <c r="C85" s="6">
        <v>22044.285910635415</v>
      </c>
    </row>
    <row r="86">
      <c r="A86" s="25" t="s">
        <v>31</v>
      </c>
      <c r="B86" s="4">
        <v>20645.598116869132</v>
      </c>
      <c r="C86" s="6">
        <v>21543.953937626247</v>
      </c>
    </row>
    <row r="87">
      <c r="A87" s="25" t="s">
        <v>32</v>
      </c>
      <c r="B87" s="4">
        <v>20373.345674077955</v>
      </c>
      <c r="C87" s="6">
        <v>21188.58341794281</v>
      </c>
    </row>
    <row r="88">
      <c r="A88" s="25" t="s">
        <v>33</v>
      </c>
      <c r="B88" s="4">
        <v>20268.582463072747</v>
      </c>
      <c r="C88" s="6">
        <v>20996.58348401111</v>
      </c>
    </row>
    <row r="89">
      <c r="A89" s="25" t="s">
        <v>34</v>
      </c>
      <c r="B89" s="4">
        <v>20356.46738079409</v>
      </c>
      <c r="C89" s="6">
        <v>20991.073834626557</v>
      </c>
    </row>
    <row r="90">
      <c r="A90" s="25" t="s">
        <v>35</v>
      </c>
      <c r="B90" s="4">
        <v>20670.678866105354</v>
      </c>
      <c r="C90" s="6">
        <v>21202.5957523199</v>
      </c>
    </row>
    <row r="91">
      <c r="A91" s="25" t="s">
        <v>36</v>
      </c>
      <c r="B91" s="4">
        <v>21257.27919265285</v>
      </c>
      <c r="C91" s="4">
        <v>21672.555002467532</v>
      </c>
    </row>
    <row r="106">
      <c r="A106" s="25" t="str">
        <f t="array" ref="A106:A119">transpose('market simulation_v1'!A1:N1)</f>
        <v/>
      </c>
      <c r="B106" s="25" t="str">
        <f t="array" ref="B106:B119">transpose('market simulation_v1'!A19:N19)</f>
        <v>Customer Support</v>
      </c>
    </row>
    <row r="107">
      <c r="A107" s="25" t="s">
        <v>24</v>
      </c>
      <c r="B107" s="23">
        <v>0.0</v>
      </c>
    </row>
    <row r="108">
      <c r="A108" s="25" t="s">
        <v>25</v>
      </c>
      <c r="B108" s="23">
        <v>-6500.0</v>
      </c>
    </row>
    <row r="109">
      <c r="A109" s="25" t="s">
        <v>26</v>
      </c>
      <c r="B109" s="23">
        <v>-9425.0</v>
      </c>
    </row>
    <row r="110">
      <c r="A110" s="25" t="s">
        <v>27</v>
      </c>
      <c r="B110" s="23">
        <v>-11849.175000000001</v>
      </c>
    </row>
    <row r="111">
      <c r="A111" s="25" t="s">
        <v>28</v>
      </c>
      <c r="B111" s="23">
        <v>-13257.836442500002</v>
      </c>
    </row>
    <row r="112">
      <c r="A112" s="25" t="s">
        <v>29</v>
      </c>
      <c r="B112" s="23">
        <v>-14178.607088421428</v>
      </c>
    </row>
    <row r="113">
      <c r="A113" s="25" t="s">
        <v>30</v>
      </c>
      <c r="B113" s="23">
        <v>-14773.502233094863</v>
      </c>
    </row>
    <row r="114">
      <c r="A114" s="25" t="s">
        <v>31</v>
      </c>
      <c r="B114" s="23">
        <v>-15153.201173698582</v>
      </c>
    </row>
    <row r="115">
      <c r="A115" s="25" t="s">
        <v>32</v>
      </c>
      <c r="B115" s="23">
        <v>-15403.26968938404</v>
      </c>
    </row>
    <row r="116">
      <c r="A116" s="25" t="s">
        <v>33</v>
      </c>
      <c r="B116" s="23">
        <v>-15592.20033151855</v>
      </c>
    </row>
    <row r="117">
      <c r="A117" s="25" t="s">
        <v>34</v>
      </c>
      <c r="B117" s="23">
        <v>-15777.161713827241</v>
      </c>
    </row>
    <row r="118">
      <c r="A118" s="25" t="s">
        <v>35</v>
      </c>
      <c r="B118" s="23">
        <v>-16008.901923299669</v>
      </c>
    </row>
    <row r="119">
      <c r="A119" s="25" t="s">
        <v>36</v>
      </c>
      <c r="B119" s="23">
        <v>-16336.345657878323</v>
      </c>
    </row>
    <row r="135">
      <c r="A135" s="25" t="str">
        <f t="array" ref="A135:A148">TRANSPOSE('market simulation_v1'!A1:N1)</f>
        <v/>
      </c>
      <c r="B135" s="25" t="str">
        <f t="array" ref="B135:B148">TRANSPOSE('market simulation_v1'!A23:N23)</f>
        <v>Gross Profit</v>
      </c>
    </row>
    <row r="136">
      <c r="A136" s="25" t="s">
        <v>24</v>
      </c>
      <c r="B136" s="23">
        <v>-68440.0</v>
      </c>
    </row>
    <row r="137">
      <c r="A137" s="25" t="s">
        <v>25</v>
      </c>
      <c r="B137" s="23">
        <v>-414108.8333333334</v>
      </c>
    </row>
    <row r="138">
      <c r="A138" s="25" t="s">
        <v>26</v>
      </c>
      <c r="B138" s="23">
        <v>-103312.73333333357</v>
      </c>
    </row>
    <row r="139">
      <c r="A139" s="25" t="s">
        <v>27</v>
      </c>
      <c r="B139" s="23">
        <v>171515.92119166674</v>
      </c>
    </row>
    <row r="140">
      <c r="A140" s="25" t="s">
        <v>28</v>
      </c>
      <c r="B140" s="23">
        <v>451345.239594736</v>
      </c>
    </row>
    <row r="141">
      <c r="A141" s="25" t="s">
        <v>29</v>
      </c>
      <c r="B141" s="23">
        <v>667981.091016172</v>
      </c>
    </row>
    <row r="142">
      <c r="A142" s="25" t="s">
        <v>30</v>
      </c>
      <c r="B142" s="23">
        <v>834787.2087272671</v>
      </c>
    </row>
    <row r="143">
      <c r="A143" s="25" t="s">
        <v>31</v>
      </c>
      <c r="B143" s="23">
        <v>963613.379794399</v>
      </c>
    </row>
    <row r="144">
      <c r="A144" s="25" t="s">
        <v>32</v>
      </c>
      <c r="B144" s="23">
        <v>1064213.3709954228</v>
      </c>
    </row>
    <row r="145">
      <c r="A145" s="25" t="s">
        <v>33</v>
      </c>
      <c r="B145" s="23">
        <v>1144673.061121711</v>
      </c>
    </row>
    <row r="146">
      <c r="A146" s="25" t="s">
        <v>34</v>
      </c>
      <c r="B146" s="23">
        <v>1211834.4293850034</v>
      </c>
    </row>
    <row r="147">
      <c r="A147" s="25" t="s">
        <v>35</v>
      </c>
      <c r="B147" s="23">
        <v>1271675.8157257622</v>
      </c>
    </row>
    <row r="148">
      <c r="A148" s="25" t="s">
        <v>36</v>
      </c>
      <c r="B148" s="23">
        <v>1329670.6279929376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15" max="15" width="7.63"/>
    <col customWidth="1" min="16" max="16" width="25.0"/>
    <col customWidth="1" min="21" max="21" width="26.63"/>
  </cols>
  <sheetData>
    <row r="1">
      <c r="A1" s="8"/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U1" s="10"/>
    </row>
    <row r="2">
      <c r="A2" s="11" t="s">
        <v>37</v>
      </c>
      <c r="B2" s="12">
        <v>0.0</v>
      </c>
      <c r="C2" s="12">
        <v>130000.0</v>
      </c>
      <c r="D2" s="12">
        <v>130000.0</v>
      </c>
      <c r="E2" s="12">
        <v>130000.0</v>
      </c>
      <c r="F2" s="12">
        <f t="shared" ref="F2:N2" si="1">E2*0.9</f>
        <v>117000</v>
      </c>
      <c r="G2" s="12">
        <f t="shared" si="1"/>
        <v>105300</v>
      </c>
      <c r="H2" s="12">
        <f t="shared" si="1"/>
        <v>94770</v>
      </c>
      <c r="I2" s="12">
        <f t="shared" si="1"/>
        <v>85293</v>
      </c>
      <c r="J2" s="12">
        <f t="shared" si="1"/>
        <v>76763.7</v>
      </c>
      <c r="K2" s="12">
        <f t="shared" si="1"/>
        <v>69087.33</v>
      </c>
      <c r="L2" s="12">
        <f t="shared" si="1"/>
        <v>62178.597</v>
      </c>
      <c r="M2" s="12">
        <f t="shared" si="1"/>
        <v>55960.7373</v>
      </c>
      <c r="N2" s="12">
        <f t="shared" si="1"/>
        <v>50364.66357</v>
      </c>
      <c r="P2" s="10"/>
    </row>
    <row r="3">
      <c r="A3" s="11" t="s">
        <v>38</v>
      </c>
      <c r="B3" s="12">
        <v>0.0</v>
      </c>
      <c r="C3" s="13">
        <f t="shared" ref="C3:C4" si="3">0</f>
        <v>0</v>
      </c>
      <c r="D3" s="13">
        <f>C5*$B$31</f>
        <v>0</v>
      </c>
      <c r="E3" s="13">
        <f t="shared" ref="E3:N3" si="2">D5*$B$31*(1+$B$32)^(column(E2)-3)</f>
        <v>0</v>
      </c>
      <c r="F3" s="13">
        <f t="shared" si="2"/>
        <v>0</v>
      </c>
      <c r="G3" s="13">
        <f t="shared" si="2"/>
        <v>0</v>
      </c>
      <c r="H3" s="13">
        <f t="shared" si="2"/>
        <v>0</v>
      </c>
      <c r="I3" s="13">
        <f t="shared" si="2"/>
        <v>0</v>
      </c>
      <c r="J3" s="13">
        <f t="shared" si="2"/>
        <v>0</v>
      </c>
      <c r="K3" s="13">
        <f t="shared" si="2"/>
        <v>0</v>
      </c>
      <c r="L3" s="13">
        <f t="shared" si="2"/>
        <v>0</v>
      </c>
      <c r="M3" s="13">
        <f t="shared" si="2"/>
        <v>0</v>
      </c>
      <c r="N3" s="13">
        <f t="shared" si="2"/>
        <v>0</v>
      </c>
    </row>
    <row r="4">
      <c r="A4" s="11" t="s">
        <v>39</v>
      </c>
      <c r="B4" s="12">
        <v>0.0</v>
      </c>
      <c r="C4" s="13">
        <f t="shared" si="3"/>
        <v>0</v>
      </c>
      <c r="D4" s="13">
        <f>-C5*$B$34</f>
        <v>-84500</v>
      </c>
      <c r="E4" s="13">
        <f t="shared" ref="E4:N4" si="4">-(C5+D4)*$B$35-(D2+D3)*$B$34</f>
        <v>-95875</v>
      </c>
      <c r="F4" s="13">
        <f t="shared" si="4"/>
        <v>-104406.25</v>
      </c>
      <c r="G4" s="13">
        <f t="shared" si="4"/>
        <v>-102354.6875</v>
      </c>
      <c r="H4" s="13">
        <f t="shared" si="4"/>
        <v>-98411.01563</v>
      </c>
      <c r="I4" s="13">
        <f t="shared" si="4"/>
        <v>-93288.76172</v>
      </c>
      <c r="J4" s="13">
        <f t="shared" si="4"/>
        <v>-87499.02129</v>
      </c>
      <c r="K4" s="13">
        <f t="shared" si="4"/>
        <v>-81403.47097</v>
      </c>
      <c r="L4" s="13">
        <f t="shared" si="4"/>
        <v>-75253.88773</v>
      </c>
      <c r="M4" s="13">
        <f t="shared" si="4"/>
        <v>-69221.57184</v>
      </c>
      <c r="N4" s="13">
        <f t="shared" si="4"/>
        <v>-63419.21933</v>
      </c>
    </row>
    <row r="5">
      <c r="A5" s="14" t="s">
        <v>40</v>
      </c>
      <c r="B5" s="15">
        <v>0.0</v>
      </c>
      <c r="C5" s="16">
        <f>C2</f>
        <v>130000</v>
      </c>
      <c r="D5" s="16">
        <f t="shared" ref="D5:N5" si="5">SUM(D2:D4)+C5</f>
        <v>175500</v>
      </c>
      <c r="E5" s="16">
        <f t="shared" si="5"/>
        <v>209625</v>
      </c>
      <c r="F5" s="16">
        <f t="shared" si="5"/>
        <v>222218.75</v>
      </c>
      <c r="G5" s="16">
        <f t="shared" si="5"/>
        <v>225164.0625</v>
      </c>
      <c r="H5" s="16">
        <f t="shared" si="5"/>
        <v>221523.0469</v>
      </c>
      <c r="I5" s="16">
        <f t="shared" si="5"/>
        <v>213527.2852</v>
      </c>
      <c r="J5" s="16">
        <f t="shared" si="5"/>
        <v>202791.9639</v>
      </c>
      <c r="K5" s="16">
        <f t="shared" si="5"/>
        <v>190475.8229</v>
      </c>
      <c r="L5" s="16">
        <f t="shared" si="5"/>
        <v>177400.5322</v>
      </c>
      <c r="M5" s="16">
        <f t="shared" si="5"/>
        <v>164139.6976</v>
      </c>
      <c r="N5" s="16">
        <f t="shared" si="5"/>
        <v>151085.1419</v>
      </c>
    </row>
    <row r="6">
      <c r="A6" s="11" t="s">
        <v>41</v>
      </c>
      <c r="B6" s="12">
        <v>0.0</v>
      </c>
      <c r="C6" s="13">
        <f>C5*$B$37</f>
        <v>19500</v>
      </c>
      <c r="D6" s="13">
        <f t="shared" ref="D6:N6" si="6">sum(D2:D3)*$B$37</f>
        <v>19500</v>
      </c>
      <c r="E6" s="13">
        <f t="shared" si="6"/>
        <v>19500</v>
      </c>
      <c r="F6" s="13">
        <f t="shared" si="6"/>
        <v>17550</v>
      </c>
      <c r="G6" s="13">
        <f t="shared" si="6"/>
        <v>15795</v>
      </c>
      <c r="H6" s="13">
        <f t="shared" si="6"/>
        <v>14215.5</v>
      </c>
      <c r="I6" s="13">
        <f t="shared" si="6"/>
        <v>12793.95</v>
      </c>
      <c r="J6" s="13">
        <f t="shared" si="6"/>
        <v>11514.555</v>
      </c>
      <c r="K6" s="13">
        <f t="shared" si="6"/>
        <v>10363.0995</v>
      </c>
      <c r="L6" s="13">
        <f t="shared" si="6"/>
        <v>9326.78955</v>
      </c>
      <c r="M6" s="13">
        <f t="shared" si="6"/>
        <v>8394.110595</v>
      </c>
      <c r="N6" s="13">
        <f t="shared" si="6"/>
        <v>7554.699536</v>
      </c>
    </row>
    <row r="7">
      <c r="A7" s="11" t="s">
        <v>42</v>
      </c>
      <c r="B7" s="17">
        <v>0.0</v>
      </c>
      <c r="C7" s="13">
        <f>$B$39*C5</f>
        <v>10400</v>
      </c>
      <c r="D7" s="13">
        <f t="shared" ref="D7:N7" si="7">sum(D2:D3)*$B$39+$B$40*C6</f>
        <v>20150</v>
      </c>
      <c r="E7" s="13">
        <f t="shared" si="7"/>
        <v>20150</v>
      </c>
      <c r="F7" s="13">
        <f t="shared" si="7"/>
        <v>19110</v>
      </c>
      <c r="G7" s="13">
        <f t="shared" si="7"/>
        <v>17199</v>
      </c>
      <c r="H7" s="13">
        <f t="shared" si="7"/>
        <v>15479.1</v>
      </c>
      <c r="I7" s="13">
        <f t="shared" si="7"/>
        <v>13931.19</v>
      </c>
      <c r="J7" s="13">
        <f t="shared" si="7"/>
        <v>12538.071</v>
      </c>
      <c r="K7" s="13">
        <f t="shared" si="7"/>
        <v>11284.2639</v>
      </c>
      <c r="L7" s="13">
        <f t="shared" si="7"/>
        <v>10155.83751</v>
      </c>
      <c r="M7" s="13">
        <f t="shared" si="7"/>
        <v>9140.253759</v>
      </c>
      <c r="N7" s="13">
        <f t="shared" si="7"/>
        <v>8226.228383</v>
      </c>
    </row>
    <row r="8">
      <c r="A8" s="11" t="s">
        <v>43</v>
      </c>
      <c r="B8" s="17">
        <v>0.0</v>
      </c>
      <c r="C8" s="13">
        <f t="shared" ref="C8:N8" si="8">C7+(B8*0.8)</f>
        <v>10400</v>
      </c>
      <c r="D8" s="13">
        <f t="shared" si="8"/>
        <v>28470</v>
      </c>
      <c r="E8" s="13">
        <f t="shared" si="8"/>
        <v>42926</v>
      </c>
      <c r="F8" s="13">
        <f t="shared" si="8"/>
        <v>53450.8</v>
      </c>
      <c r="G8" s="13">
        <f t="shared" si="8"/>
        <v>59959.64</v>
      </c>
      <c r="H8" s="13">
        <f t="shared" si="8"/>
        <v>63446.812</v>
      </c>
      <c r="I8" s="13">
        <f t="shared" si="8"/>
        <v>64688.6396</v>
      </c>
      <c r="J8" s="13">
        <f t="shared" si="8"/>
        <v>64288.98268</v>
      </c>
      <c r="K8" s="13">
        <f t="shared" si="8"/>
        <v>62715.45004</v>
      </c>
      <c r="L8" s="13">
        <f t="shared" si="8"/>
        <v>60328.19755</v>
      </c>
      <c r="M8" s="13">
        <f t="shared" si="8"/>
        <v>57402.8118</v>
      </c>
      <c r="N8" s="13">
        <f t="shared" si="8"/>
        <v>54148.47782</v>
      </c>
    </row>
    <row r="9">
      <c r="A9" s="14" t="s">
        <v>44</v>
      </c>
      <c r="B9" s="18">
        <v>0.0</v>
      </c>
      <c r="C9" s="16">
        <f t="shared" ref="C9:N9" si="9">C8+C6</f>
        <v>29900</v>
      </c>
      <c r="D9" s="16">
        <f t="shared" si="9"/>
        <v>47970</v>
      </c>
      <c r="E9" s="16">
        <f t="shared" si="9"/>
        <v>62426</v>
      </c>
      <c r="F9" s="16">
        <f t="shared" si="9"/>
        <v>71000.8</v>
      </c>
      <c r="G9" s="16">
        <f t="shared" si="9"/>
        <v>75754.64</v>
      </c>
      <c r="H9" s="16">
        <f t="shared" si="9"/>
        <v>77662.312</v>
      </c>
      <c r="I9" s="16">
        <f t="shared" si="9"/>
        <v>77482.5896</v>
      </c>
      <c r="J9" s="16">
        <f t="shared" si="9"/>
        <v>75803.53768</v>
      </c>
      <c r="K9" s="16">
        <f t="shared" si="9"/>
        <v>73078.54954</v>
      </c>
      <c r="L9" s="16">
        <f t="shared" si="9"/>
        <v>69654.9871</v>
      </c>
      <c r="M9" s="16">
        <f t="shared" si="9"/>
        <v>65796.92239</v>
      </c>
      <c r="N9" s="16">
        <f t="shared" si="9"/>
        <v>61703.17735</v>
      </c>
    </row>
    <row r="10">
      <c r="A10" s="11" t="s">
        <v>45</v>
      </c>
      <c r="B10" s="19">
        <v>0.0</v>
      </c>
      <c r="C10" s="20">
        <f t="shared" ref="C10:N10" si="10">C5*$B$36</f>
        <v>118300</v>
      </c>
      <c r="D10" s="20">
        <f t="shared" si="10"/>
        <v>159705</v>
      </c>
      <c r="E10" s="20">
        <f t="shared" si="10"/>
        <v>190758.75</v>
      </c>
      <c r="F10" s="20">
        <f t="shared" si="10"/>
        <v>202219.0625</v>
      </c>
      <c r="G10" s="20">
        <f t="shared" si="10"/>
        <v>204899.2969</v>
      </c>
      <c r="H10" s="20">
        <f t="shared" si="10"/>
        <v>201585.9727</v>
      </c>
      <c r="I10" s="20">
        <f t="shared" si="10"/>
        <v>194309.8295</v>
      </c>
      <c r="J10" s="20">
        <f t="shared" si="10"/>
        <v>184540.6871</v>
      </c>
      <c r="K10" s="20">
        <f t="shared" si="10"/>
        <v>173332.9988</v>
      </c>
      <c r="L10" s="20">
        <f t="shared" si="10"/>
        <v>161434.4843</v>
      </c>
      <c r="M10" s="20">
        <f t="shared" si="10"/>
        <v>149367.1248</v>
      </c>
      <c r="N10" s="20">
        <f t="shared" si="10"/>
        <v>137487.4791</v>
      </c>
    </row>
    <row r="11">
      <c r="A11" s="11" t="s">
        <v>46</v>
      </c>
      <c r="B11" s="19">
        <v>0.0</v>
      </c>
      <c r="C11" s="20">
        <f t="shared" ref="C11:N11" si="11">C6*$B$38</f>
        <v>292500</v>
      </c>
      <c r="D11" s="20">
        <f t="shared" si="11"/>
        <v>292500</v>
      </c>
      <c r="E11" s="20">
        <f t="shared" si="11"/>
        <v>292500</v>
      </c>
      <c r="F11" s="20">
        <f t="shared" si="11"/>
        <v>263250</v>
      </c>
      <c r="G11" s="20">
        <f t="shared" si="11"/>
        <v>236925</v>
      </c>
      <c r="H11" s="20">
        <f t="shared" si="11"/>
        <v>213232.5</v>
      </c>
      <c r="I11" s="20">
        <f t="shared" si="11"/>
        <v>191909.25</v>
      </c>
      <c r="J11" s="20">
        <f t="shared" si="11"/>
        <v>172718.325</v>
      </c>
      <c r="K11" s="20">
        <f t="shared" si="11"/>
        <v>155446.4925</v>
      </c>
      <c r="L11" s="20">
        <f t="shared" si="11"/>
        <v>139901.8433</v>
      </c>
      <c r="M11" s="20">
        <f t="shared" si="11"/>
        <v>125911.6589</v>
      </c>
      <c r="N11" s="20">
        <f t="shared" si="11"/>
        <v>113320.493</v>
      </c>
    </row>
    <row r="12">
      <c r="A12" s="11" t="s">
        <v>47</v>
      </c>
      <c r="B12" s="19">
        <v>0.0</v>
      </c>
      <c r="C12" s="20">
        <f t="shared" ref="C12:N12" si="12">$B$41*C8</f>
        <v>209906.6667</v>
      </c>
      <c r="D12" s="20">
        <f t="shared" si="12"/>
        <v>574619.5</v>
      </c>
      <c r="E12" s="20">
        <f t="shared" si="12"/>
        <v>866389.7667</v>
      </c>
      <c r="F12" s="20">
        <f t="shared" si="12"/>
        <v>1078815.313</v>
      </c>
      <c r="G12" s="20">
        <f t="shared" si="12"/>
        <v>1210185.401</v>
      </c>
      <c r="H12" s="20">
        <f t="shared" si="12"/>
        <v>1280568.156</v>
      </c>
      <c r="I12" s="20">
        <f t="shared" si="12"/>
        <v>1305632.376</v>
      </c>
      <c r="J12" s="20">
        <f t="shared" si="12"/>
        <v>1297565.967</v>
      </c>
      <c r="K12" s="20">
        <f t="shared" si="12"/>
        <v>1265806.833</v>
      </c>
      <c r="L12" s="20">
        <f t="shared" si="12"/>
        <v>1217624.12</v>
      </c>
      <c r="M12" s="20">
        <f t="shared" si="12"/>
        <v>1158580.085</v>
      </c>
      <c r="N12" s="20">
        <f t="shared" si="12"/>
        <v>1092896.777</v>
      </c>
    </row>
    <row r="13">
      <c r="A13" s="14" t="s">
        <v>48</v>
      </c>
      <c r="B13" s="18">
        <v>0.0</v>
      </c>
      <c r="C13" s="21">
        <f t="shared" ref="C13:N13" si="13">sum(C10:C12)</f>
        <v>620706.6667</v>
      </c>
      <c r="D13" s="21">
        <f t="shared" si="13"/>
        <v>1026824.5</v>
      </c>
      <c r="E13" s="21">
        <f t="shared" si="13"/>
        <v>1349648.517</v>
      </c>
      <c r="F13" s="21">
        <f t="shared" si="13"/>
        <v>1544284.376</v>
      </c>
      <c r="G13" s="21">
        <f t="shared" si="13"/>
        <v>1652009.698</v>
      </c>
      <c r="H13" s="21">
        <f t="shared" si="13"/>
        <v>1695386.628</v>
      </c>
      <c r="I13" s="21">
        <f t="shared" si="13"/>
        <v>1691851.455</v>
      </c>
      <c r="J13" s="21">
        <f t="shared" si="13"/>
        <v>1654824.979</v>
      </c>
      <c r="K13" s="21">
        <f t="shared" si="13"/>
        <v>1594586.325</v>
      </c>
      <c r="L13" s="21">
        <f t="shared" si="13"/>
        <v>1518960.448</v>
      </c>
      <c r="M13" s="21">
        <f t="shared" si="13"/>
        <v>1433858.869</v>
      </c>
      <c r="N13" s="21">
        <f t="shared" si="13"/>
        <v>1343704.749</v>
      </c>
    </row>
    <row r="14">
      <c r="A14" s="11" t="s">
        <v>49</v>
      </c>
      <c r="B14" s="19">
        <v>-50000.0</v>
      </c>
      <c r="C14" s="1">
        <v>0.0</v>
      </c>
      <c r="D14" s="19">
        <v>0.0</v>
      </c>
      <c r="E14" s="19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</row>
    <row r="15">
      <c r="A15" s="11" t="s">
        <v>50</v>
      </c>
      <c r="B15" s="19">
        <v>0.0</v>
      </c>
      <c r="C15" s="20">
        <f t="shared" ref="C15:N15" si="14">$B$14*$B$42</f>
        <v>-7500</v>
      </c>
      <c r="D15" s="20">
        <f t="shared" si="14"/>
        <v>-7500</v>
      </c>
      <c r="E15" s="20">
        <f t="shared" si="14"/>
        <v>-7500</v>
      </c>
      <c r="F15" s="20">
        <f t="shared" si="14"/>
        <v>-7500</v>
      </c>
      <c r="G15" s="20">
        <f t="shared" si="14"/>
        <v>-7500</v>
      </c>
      <c r="H15" s="20">
        <f t="shared" si="14"/>
        <v>-7500</v>
      </c>
      <c r="I15" s="20">
        <f t="shared" si="14"/>
        <v>-7500</v>
      </c>
      <c r="J15" s="20">
        <f t="shared" si="14"/>
        <v>-7500</v>
      </c>
      <c r="K15" s="20">
        <f t="shared" si="14"/>
        <v>-7500</v>
      </c>
      <c r="L15" s="20">
        <f t="shared" si="14"/>
        <v>-7500</v>
      </c>
      <c r="M15" s="20">
        <f t="shared" si="14"/>
        <v>-7500</v>
      </c>
      <c r="N15" s="20">
        <f t="shared" si="14"/>
        <v>-7500</v>
      </c>
    </row>
    <row r="16">
      <c r="A16" s="11" t="s">
        <v>51</v>
      </c>
      <c r="B16" s="20">
        <f t="shared" ref="B16:N16" si="15">$B$48</f>
        <v>-5000</v>
      </c>
      <c r="C16" s="20">
        <f t="shared" si="15"/>
        <v>-5000</v>
      </c>
      <c r="D16" s="20">
        <f t="shared" si="15"/>
        <v>-5000</v>
      </c>
      <c r="E16" s="20">
        <f t="shared" si="15"/>
        <v>-5000</v>
      </c>
      <c r="F16" s="20">
        <f t="shared" si="15"/>
        <v>-5000</v>
      </c>
      <c r="G16" s="20">
        <f t="shared" si="15"/>
        <v>-5000</v>
      </c>
      <c r="H16" s="20">
        <f t="shared" si="15"/>
        <v>-5000</v>
      </c>
      <c r="I16" s="20">
        <f t="shared" si="15"/>
        <v>-5000</v>
      </c>
      <c r="J16" s="20">
        <f t="shared" si="15"/>
        <v>-5000</v>
      </c>
      <c r="K16" s="20">
        <f t="shared" si="15"/>
        <v>-5000</v>
      </c>
      <c r="L16" s="20">
        <f t="shared" si="15"/>
        <v>-5000</v>
      </c>
      <c r="M16" s="20">
        <f t="shared" si="15"/>
        <v>-5000</v>
      </c>
      <c r="N16" s="20">
        <f t="shared" si="15"/>
        <v>-5000</v>
      </c>
    </row>
    <row r="17">
      <c r="A17" s="11" t="s">
        <v>52</v>
      </c>
      <c r="B17" s="20">
        <f t="shared" ref="B17:N17" si="16">-$B$52*(sum(B11:B12))</f>
        <v>0</v>
      </c>
      <c r="C17" s="20">
        <f t="shared" si="16"/>
        <v>-150722</v>
      </c>
      <c r="D17" s="20">
        <f t="shared" si="16"/>
        <v>-260135.85</v>
      </c>
      <c r="E17" s="20">
        <f t="shared" si="16"/>
        <v>-347666.93</v>
      </c>
      <c r="F17" s="20">
        <f t="shared" si="16"/>
        <v>-402619.594</v>
      </c>
      <c r="G17" s="20">
        <f t="shared" si="16"/>
        <v>-434133.1202</v>
      </c>
      <c r="H17" s="20">
        <f t="shared" si="16"/>
        <v>-448140.1967</v>
      </c>
      <c r="I17" s="20">
        <f t="shared" si="16"/>
        <v>-449262.4878</v>
      </c>
      <c r="J17" s="20">
        <f t="shared" si="16"/>
        <v>-441085.2876</v>
      </c>
      <c r="K17" s="20">
        <f t="shared" si="16"/>
        <v>-426375.9978</v>
      </c>
      <c r="L17" s="20">
        <f t="shared" si="16"/>
        <v>-407257.7891</v>
      </c>
      <c r="M17" s="20">
        <f t="shared" si="16"/>
        <v>-385347.5231</v>
      </c>
      <c r="N17" s="20">
        <f t="shared" si="16"/>
        <v>-361865.1811</v>
      </c>
    </row>
    <row r="18">
      <c r="A18" s="11" t="s">
        <v>53</v>
      </c>
      <c r="B18" s="19">
        <f>-$B$50*$B$51</f>
        <v>-13440</v>
      </c>
      <c r="C18" s="19">
        <f t="shared" ref="C18:N18" si="17">-$B$50*($B$51+column(A1))</f>
        <v>-15680</v>
      </c>
      <c r="D18" s="19">
        <f t="shared" si="17"/>
        <v>-17920</v>
      </c>
      <c r="E18" s="19">
        <f t="shared" si="17"/>
        <v>-20160</v>
      </c>
      <c r="F18" s="19">
        <f t="shared" si="17"/>
        <v>-22400</v>
      </c>
      <c r="G18" s="19">
        <f t="shared" si="17"/>
        <v>-24640</v>
      </c>
      <c r="H18" s="19">
        <f t="shared" si="17"/>
        <v>-26880</v>
      </c>
      <c r="I18" s="19">
        <f t="shared" si="17"/>
        <v>-29120</v>
      </c>
      <c r="J18" s="19">
        <f t="shared" si="17"/>
        <v>-31360</v>
      </c>
      <c r="K18" s="19">
        <f t="shared" si="17"/>
        <v>-33600</v>
      </c>
      <c r="L18" s="19">
        <f t="shared" si="17"/>
        <v>-35840</v>
      </c>
      <c r="M18" s="19">
        <f t="shared" si="17"/>
        <v>-38080</v>
      </c>
      <c r="N18" s="19">
        <f t="shared" si="17"/>
        <v>-40320</v>
      </c>
      <c r="P18" s="22"/>
    </row>
    <row r="19">
      <c r="A19" s="11" t="s">
        <v>54</v>
      </c>
      <c r="B19" s="19">
        <v>0.0</v>
      </c>
      <c r="C19" s="20">
        <f t="shared" ref="C19:N19" si="18">-$B$49*C5</f>
        <v>-6500</v>
      </c>
      <c r="D19" s="20">
        <f t="shared" si="18"/>
        <v>-8775</v>
      </c>
      <c r="E19" s="20">
        <f t="shared" si="18"/>
        <v>-10481.25</v>
      </c>
      <c r="F19" s="20">
        <f t="shared" si="18"/>
        <v>-11110.9375</v>
      </c>
      <c r="G19" s="20">
        <f t="shared" si="18"/>
        <v>-11258.20313</v>
      </c>
      <c r="H19" s="20">
        <f t="shared" si="18"/>
        <v>-11076.15234</v>
      </c>
      <c r="I19" s="20">
        <f t="shared" si="18"/>
        <v>-10676.36426</v>
      </c>
      <c r="J19" s="20">
        <f t="shared" si="18"/>
        <v>-10139.59819</v>
      </c>
      <c r="K19" s="20">
        <f t="shared" si="18"/>
        <v>-9523.791145</v>
      </c>
      <c r="L19" s="20">
        <f t="shared" si="18"/>
        <v>-8870.026609</v>
      </c>
      <c r="M19" s="20">
        <f t="shared" si="18"/>
        <v>-8206.984882</v>
      </c>
      <c r="N19" s="20">
        <f t="shared" si="18"/>
        <v>-7554.257094</v>
      </c>
    </row>
    <row r="20">
      <c r="A20" s="11" t="s">
        <v>88</v>
      </c>
      <c r="B20" s="19">
        <v>0.0</v>
      </c>
      <c r="C20" s="20">
        <f t="shared" ref="C20:N20" si="19">-C2*$B$45</f>
        <v>-572000</v>
      </c>
      <c r="D20" s="20">
        <f t="shared" si="19"/>
        <v>-572000</v>
      </c>
      <c r="E20" s="20">
        <f t="shared" si="19"/>
        <v>-572000</v>
      </c>
      <c r="F20" s="20">
        <f t="shared" si="19"/>
        <v>-514800</v>
      </c>
      <c r="G20" s="20">
        <f t="shared" si="19"/>
        <v>-463320</v>
      </c>
      <c r="H20" s="20">
        <f t="shared" si="19"/>
        <v>-416988</v>
      </c>
      <c r="I20" s="20">
        <f t="shared" si="19"/>
        <v>-375289.2</v>
      </c>
      <c r="J20" s="20">
        <f t="shared" si="19"/>
        <v>-337760.28</v>
      </c>
      <c r="K20" s="20">
        <f t="shared" si="19"/>
        <v>-303984.252</v>
      </c>
      <c r="L20" s="20">
        <f t="shared" si="19"/>
        <v>-273585.8268</v>
      </c>
      <c r="M20" s="20">
        <f t="shared" si="19"/>
        <v>-246227.2441</v>
      </c>
      <c r="N20" s="20">
        <f t="shared" si="19"/>
        <v>-221604.5197</v>
      </c>
    </row>
    <row r="21">
      <c r="A21" s="24" t="s">
        <v>56</v>
      </c>
      <c r="B21" s="19">
        <v>0.0</v>
      </c>
      <c r="C21" s="20">
        <f t="shared" ref="C21:N21" si="20">-((sum(C2:C3)*0.35)*$B$47)*$B$46</f>
        <v>-277413.5</v>
      </c>
      <c r="D21" s="20">
        <f t="shared" si="20"/>
        <v>-277413.5</v>
      </c>
      <c r="E21" s="20">
        <f t="shared" si="20"/>
        <v>-277413.5</v>
      </c>
      <c r="F21" s="20">
        <f t="shared" si="20"/>
        <v>-249672.15</v>
      </c>
      <c r="G21" s="20">
        <f t="shared" si="20"/>
        <v>-224704.935</v>
      </c>
      <c r="H21" s="20">
        <f t="shared" si="20"/>
        <v>-202234.4415</v>
      </c>
      <c r="I21" s="20">
        <f t="shared" si="20"/>
        <v>-182010.9974</v>
      </c>
      <c r="J21" s="20">
        <f t="shared" si="20"/>
        <v>-163809.8976</v>
      </c>
      <c r="K21" s="20">
        <f t="shared" si="20"/>
        <v>-147428.9079</v>
      </c>
      <c r="L21" s="20">
        <f t="shared" si="20"/>
        <v>-132686.0171</v>
      </c>
      <c r="M21" s="20">
        <f t="shared" si="20"/>
        <v>-119417.4154</v>
      </c>
      <c r="N21" s="20">
        <f t="shared" si="20"/>
        <v>-107475.6738</v>
      </c>
      <c r="P21" s="25">
        <f>sum(C20:N21)/sum(C13:N13)</f>
        <v>-0.4222215924</v>
      </c>
    </row>
    <row r="22">
      <c r="A22" s="14" t="s">
        <v>57</v>
      </c>
      <c r="B22" s="21">
        <f>SUM(B14:B21)</f>
        <v>-68440</v>
      </c>
      <c r="C22" s="26">
        <f t="shared" ref="C22:N22" si="21">sum(C14:C21)</f>
        <v>-1034815.5</v>
      </c>
      <c r="D22" s="21">
        <f t="shared" si="21"/>
        <v>-1148744.35</v>
      </c>
      <c r="E22" s="21">
        <f t="shared" si="21"/>
        <v>-1240221.68</v>
      </c>
      <c r="F22" s="21">
        <f t="shared" si="21"/>
        <v>-1213102.682</v>
      </c>
      <c r="G22" s="21">
        <f t="shared" si="21"/>
        <v>-1170556.258</v>
      </c>
      <c r="H22" s="21">
        <f t="shared" si="21"/>
        <v>-1117818.791</v>
      </c>
      <c r="I22" s="21">
        <f t="shared" si="21"/>
        <v>-1058859.049</v>
      </c>
      <c r="J22" s="21">
        <f t="shared" si="21"/>
        <v>-996655.0634</v>
      </c>
      <c r="K22" s="21">
        <f t="shared" si="21"/>
        <v>-933412.9488</v>
      </c>
      <c r="L22" s="21">
        <f t="shared" si="21"/>
        <v>-870739.6596</v>
      </c>
      <c r="M22" s="21">
        <f t="shared" si="21"/>
        <v>-809779.1675</v>
      </c>
      <c r="N22" s="21">
        <f t="shared" si="21"/>
        <v>-751319.6317</v>
      </c>
    </row>
    <row r="23">
      <c r="A23" s="27" t="s">
        <v>58</v>
      </c>
      <c r="B23" s="20">
        <f>B22</f>
        <v>-68440</v>
      </c>
      <c r="C23" s="20">
        <f t="shared" ref="C23:N23" si="22">sum(C13:C21)</f>
        <v>-414108.8333</v>
      </c>
      <c r="D23" s="20">
        <f t="shared" si="22"/>
        <v>-121919.85</v>
      </c>
      <c r="E23" s="20">
        <f t="shared" si="22"/>
        <v>109426.8367</v>
      </c>
      <c r="F23" s="20">
        <f t="shared" si="22"/>
        <v>331181.6943</v>
      </c>
      <c r="G23" s="20">
        <f t="shared" si="22"/>
        <v>481453.4392</v>
      </c>
      <c r="H23" s="20">
        <f t="shared" si="22"/>
        <v>577567.8377</v>
      </c>
      <c r="I23" s="20">
        <f t="shared" si="22"/>
        <v>632992.406</v>
      </c>
      <c r="J23" s="20">
        <f t="shared" si="22"/>
        <v>658169.9158</v>
      </c>
      <c r="K23" s="20">
        <f t="shared" si="22"/>
        <v>661173.376</v>
      </c>
      <c r="L23" s="20">
        <f t="shared" si="22"/>
        <v>648220.7884</v>
      </c>
      <c r="M23" s="20">
        <f t="shared" si="22"/>
        <v>624079.701</v>
      </c>
      <c r="N23" s="20">
        <f t="shared" si="22"/>
        <v>592385.1177</v>
      </c>
    </row>
    <row r="24">
      <c r="A24" s="28"/>
    </row>
    <row r="25">
      <c r="A25" s="10"/>
    </row>
    <row r="26">
      <c r="A26" s="10"/>
    </row>
    <row r="27">
      <c r="A27" s="10"/>
      <c r="U27" s="10"/>
    </row>
    <row r="28">
      <c r="A28" s="29" t="s">
        <v>59</v>
      </c>
      <c r="B28" s="30"/>
      <c r="U28" s="10"/>
    </row>
    <row r="29">
      <c r="A29" s="31" t="s">
        <v>89</v>
      </c>
      <c r="B29" s="7">
        <v>1.5E7</v>
      </c>
      <c r="U29" s="10"/>
    </row>
    <row r="30">
      <c r="A30" s="31" t="s">
        <v>90</v>
      </c>
      <c r="B30" s="4">
        <f>0.62*B29</f>
        <v>9300000</v>
      </c>
      <c r="U30" s="10"/>
    </row>
    <row r="31">
      <c r="A31" s="28" t="s">
        <v>62</v>
      </c>
      <c r="B31" s="1">
        <v>0.0</v>
      </c>
      <c r="U31" s="10"/>
    </row>
    <row r="32">
      <c r="A32" s="28" t="s">
        <v>63</v>
      </c>
      <c r="B32" s="33">
        <v>0.0</v>
      </c>
      <c r="U32" s="10"/>
    </row>
    <row r="33">
      <c r="A33" s="28" t="s">
        <v>64</v>
      </c>
      <c r="B33" s="33">
        <v>0.05</v>
      </c>
      <c r="U33" s="10"/>
    </row>
    <row r="34">
      <c r="A34" s="28" t="s">
        <v>65</v>
      </c>
      <c r="B34" s="33">
        <v>0.65</v>
      </c>
      <c r="U34" s="10"/>
    </row>
    <row r="35">
      <c r="A35" s="28" t="s">
        <v>66</v>
      </c>
      <c r="B35" s="33">
        <v>0.25</v>
      </c>
      <c r="U35" s="10"/>
    </row>
    <row r="36">
      <c r="A36" s="28" t="s">
        <v>67</v>
      </c>
      <c r="B36" s="34">
        <v>0.91</v>
      </c>
      <c r="U36" s="10"/>
    </row>
    <row r="37">
      <c r="A37" s="28" t="s">
        <v>68</v>
      </c>
      <c r="B37" s="25">
        <f>15%</f>
        <v>0.15</v>
      </c>
      <c r="U37" s="10"/>
    </row>
    <row r="38">
      <c r="A38" s="28" t="s">
        <v>69</v>
      </c>
      <c r="B38" s="34">
        <f>18/1.2</f>
        <v>15</v>
      </c>
      <c r="U38" s="10"/>
    </row>
    <row r="39">
      <c r="A39" s="28" t="s">
        <v>70</v>
      </c>
      <c r="B39" s="1">
        <v>0.08</v>
      </c>
      <c r="U39" s="10"/>
    </row>
    <row r="40">
      <c r="A40" s="28" t="s">
        <v>71</v>
      </c>
      <c r="B40" s="1">
        <v>0.5</v>
      </c>
      <c r="U40" s="10"/>
    </row>
    <row r="41">
      <c r="A41" s="28" t="s">
        <v>72</v>
      </c>
      <c r="B41" s="34">
        <f>24.22/1.2</f>
        <v>20.18333333</v>
      </c>
      <c r="U41" s="10"/>
    </row>
    <row r="42">
      <c r="A42" s="28" t="s">
        <v>73</v>
      </c>
      <c r="B42" s="33">
        <v>0.15</v>
      </c>
      <c r="U42" s="10"/>
    </row>
    <row r="43">
      <c r="A43" s="28" t="s">
        <v>74</v>
      </c>
      <c r="B43" s="33">
        <v>0.8</v>
      </c>
      <c r="U43" s="10"/>
    </row>
    <row r="44">
      <c r="A44" s="28" t="s">
        <v>75</v>
      </c>
      <c r="B44" s="34">
        <f>2.2</f>
        <v>2.2</v>
      </c>
      <c r="U44" s="10"/>
    </row>
    <row r="45">
      <c r="A45" s="28" t="s">
        <v>76</v>
      </c>
      <c r="B45" s="35">
        <f>B44*2</f>
        <v>4.4</v>
      </c>
      <c r="U45" s="10"/>
    </row>
    <row r="46">
      <c r="A46" s="28" t="s">
        <v>77</v>
      </c>
      <c r="B46" s="34">
        <f>1.34*7</f>
        <v>9.38</v>
      </c>
      <c r="U46" s="10"/>
    </row>
    <row r="47">
      <c r="A47" s="28" t="s">
        <v>78</v>
      </c>
      <c r="B47" s="33">
        <v>0.65</v>
      </c>
      <c r="U47" s="10"/>
    </row>
    <row r="48">
      <c r="A48" s="28" t="s">
        <v>79</v>
      </c>
      <c r="B48" s="34">
        <v>-5000.0</v>
      </c>
      <c r="U48" s="10"/>
    </row>
    <row r="49">
      <c r="A49" s="28" t="s">
        <v>80</v>
      </c>
      <c r="B49" s="34">
        <v>0.05</v>
      </c>
      <c r="U49" s="10"/>
    </row>
    <row r="50">
      <c r="A50" s="28" t="s">
        <v>81</v>
      </c>
      <c r="B50" s="35">
        <f>2240</f>
        <v>2240</v>
      </c>
      <c r="U50" s="10"/>
    </row>
    <row r="51">
      <c r="A51" s="28" t="s">
        <v>82</v>
      </c>
      <c r="B51" s="1">
        <v>6.0</v>
      </c>
      <c r="U51" s="10"/>
    </row>
    <row r="52">
      <c r="A52" s="28" t="s">
        <v>83</v>
      </c>
      <c r="B52" s="32">
        <f>30%</f>
        <v>0.3</v>
      </c>
      <c r="U52" s="10"/>
    </row>
    <row r="53">
      <c r="A53" s="10"/>
      <c r="U53" s="10"/>
    </row>
    <row r="54">
      <c r="A54" s="10"/>
      <c r="U54" s="10"/>
    </row>
    <row r="55">
      <c r="A55" s="10"/>
      <c r="U55" s="10"/>
    </row>
    <row r="56">
      <c r="A56" s="10"/>
      <c r="U56" s="10"/>
    </row>
    <row r="57">
      <c r="A57" s="10"/>
      <c r="U57" s="10"/>
    </row>
    <row r="58">
      <c r="A58" s="10"/>
      <c r="U58" s="10"/>
    </row>
    <row r="59">
      <c r="A59" s="10"/>
      <c r="U59" s="10"/>
    </row>
    <row r="60">
      <c r="A60" s="10"/>
      <c r="U60" s="10"/>
    </row>
    <row r="61">
      <c r="A61" s="10"/>
      <c r="U61" s="10"/>
    </row>
    <row r="62">
      <c r="A62" s="10"/>
      <c r="U62" s="10"/>
    </row>
    <row r="63">
      <c r="A63" s="10"/>
      <c r="U63" s="10"/>
    </row>
    <row r="64">
      <c r="A64" s="10"/>
      <c r="U64" s="10"/>
    </row>
    <row r="65">
      <c r="A65" s="10"/>
      <c r="U65" s="10"/>
    </row>
    <row r="66">
      <c r="A66" s="10"/>
      <c r="U66" s="10"/>
    </row>
    <row r="67">
      <c r="A67" s="10"/>
      <c r="U67" s="10"/>
    </row>
    <row r="68">
      <c r="A68" s="10"/>
      <c r="U68" s="10"/>
    </row>
    <row r="69">
      <c r="A69" s="10"/>
      <c r="U69" s="10"/>
    </row>
    <row r="70">
      <c r="A70" s="10"/>
      <c r="U70" s="10"/>
    </row>
    <row r="71">
      <c r="A71" s="10"/>
      <c r="U71" s="10"/>
    </row>
    <row r="72">
      <c r="A72" s="10"/>
      <c r="U72" s="10"/>
    </row>
    <row r="73">
      <c r="A73" s="10"/>
      <c r="U73" s="10"/>
    </row>
    <row r="74">
      <c r="A74" s="10"/>
      <c r="U74" s="10"/>
    </row>
    <row r="75">
      <c r="A75" s="10"/>
      <c r="U75" s="10"/>
    </row>
    <row r="76">
      <c r="A76" s="10"/>
      <c r="U76" s="10"/>
    </row>
    <row r="77">
      <c r="A77" s="10"/>
      <c r="U77" s="10"/>
    </row>
    <row r="78">
      <c r="A78" s="10"/>
      <c r="U78" s="10"/>
    </row>
    <row r="79">
      <c r="A79" s="10"/>
      <c r="U79" s="10"/>
    </row>
    <row r="80">
      <c r="A80" s="10"/>
      <c r="U80" s="10"/>
    </row>
    <row r="81">
      <c r="A81" s="10"/>
      <c r="U81" s="10"/>
    </row>
    <row r="82">
      <c r="A82" s="10"/>
      <c r="U82" s="10"/>
    </row>
    <row r="83">
      <c r="A83" s="10"/>
      <c r="U83" s="10"/>
    </row>
    <row r="84">
      <c r="A84" s="10"/>
      <c r="U84" s="10"/>
    </row>
    <row r="85">
      <c r="A85" s="10"/>
      <c r="U85" s="10"/>
    </row>
    <row r="86">
      <c r="A86" s="10"/>
      <c r="U86" s="10"/>
    </row>
    <row r="87">
      <c r="A87" s="10"/>
      <c r="U87" s="10"/>
    </row>
    <row r="88">
      <c r="A88" s="10"/>
      <c r="U88" s="10"/>
    </row>
    <row r="89">
      <c r="A89" s="10"/>
      <c r="U89" s="10"/>
    </row>
    <row r="90">
      <c r="A90" s="10"/>
      <c r="U90" s="10"/>
    </row>
    <row r="91">
      <c r="A91" s="10"/>
      <c r="U91" s="10"/>
    </row>
    <row r="92">
      <c r="A92" s="10"/>
      <c r="U92" s="10"/>
    </row>
    <row r="93">
      <c r="A93" s="10"/>
      <c r="U93" s="10"/>
    </row>
    <row r="94">
      <c r="A94" s="10"/>
      <c r="U94" s="10"/>
    </row>
    <row r="95">
      <c r="A95" s="10"/>
      <c r="U95" s="10"/>
    </row>
    <row r="96">
      <c r="A96" s="10"/>
      <c r="U96" s="10"/>
    </row>
    <row r="97">
      <c r="A97" s="10"/>
      <c r="U97" s="10"/>
    </row>
    <row r="98">
      <c r="A98" s="10"/>
      <c r="U98" s="10"/>
    </row>
    <row r="99">
      <c r="A99" s="10"/>
      <c r="U99" s="10"/>
    </row>
    <row r="100">
      <c r="A100" s="10"/>
      <c r="U100" s="10"/>
    </row>
    <row r="101">
      <c r="A101" s="10"/>
      <c r="U101" s="10"/>
    </row>
    <row r="102">
      <c r="A102" s="10"/>
      <c r="U102" s="10"/>
    </row>
    <row r="103">
      <c r="A103" s="10"/>
      <c r="U103" s="10"/>
    </row>
    <row r="104">
      <c r="A104" s="10"/>
      <c r="U104" s="10"/>
    </row>
    <row r="105">
      <c r="A105" s="10"/>
      <c r="U105" s="10"/>
    </row>
    <row r="106">
      <c r="A106" s="10"/>
      <c r="U106" s="10"/>
    </row>
    <row r="107">
      <c r="A107" s="10"/>
      <c r="U107" s="10"/>
    </row>
    <row r="108">
      <c r="A108" s="10"/>
      <c r="U108" s="10"/>
    </row>
    <row r="109">
      <c r="A109" s="10"/>
      <c r="U109" s="10"/>
    </row>
    <row r="110">
      <c r="A110" s="10"/>
      <c r="U110" s="10"/>
    </row>
    <row r="111">
      <c r="A111" s="10"/>
      <c r="U111" s="10"/>
    </row>
    <row r="112">
      <c r="A112" s="10"/>
      <c r="U112" s="10"/>
    </row>
    <row r="113">
      <c r="A113" s="10"/>
      <c r="U113" s="10"/>
    </row>
    <row r="114">
      <c r="A114" s="10"/>
      <c r="U114" s="10"/>
    </row>
    <row r="115">
      <c r="A115" s="10"/>
      <c r="U115" s="10"/>
    </row>
    <row r="116">
      <c r="A116" s="10"/>
      <c r="U116" s="10"/>
    </row>
    <row r="117">
      <c r="A117" s="10"/>
      <c r="U117" s="10"/>
    </row>
    <row r="118">
      <c r="A118" s="10"/>
      <c r="U118" s="10"/>
    </row>
    <row r="119">
      <c r="A119" s="10"/>
      <c r="U119" s="10"/>
    </row>
    <row r="120">
      <c r="A120" s="10"/>
      <c r="U120" s="10"/>
    </row>
    <row r="121">
      <c r="A121" s="10"/>
      <c r="U121" s="10"/>
    </row>
    <row r="122">
      <c r="A122" s="10"/>
      <c r="U122" s="10"/>
    </row>
    <row r="123">
      <c r="A123" s="10"/>
      <c r="U123" s="10"/>
    </row>
    <row r="124">
      <c r="A124" s="10"/>
      <c r="U124" s="10"/>
    </row>
    <row r="125">
      <c r="A125" s="10"/>
      <c r="U125" s="10"/>
    </row>
    <row r="126">
      <c r="A126" s="10"/>
      <c r="U126" s="10"/>
    </row>
    <row r="127">
      <c r="A127" s="10"/>
      <c r="U127" s="10"/>
    </row>
    <row r="128">
      <c r="A128" s="10"/>
      <c r="U128" s="10"/>
    </row>
    <row r="129">
      <c r="A129" s="10"/>
      <c r="U129" s="10"/>
    </row>
    <row r="130">
      <c r="A130" s="10"/>
      <c r="U130" s="10"/>
    </row>
    <row r="131">
      <c r="A131" s="10"/>
      <c r="U131" s="10"/>
    </row>
    <row r="132">
      <c r="A132" s="10"/>
      <c r="U132" s="10"/>
    </row>
    <row r="133">
      <c r="A133" s="10"/>
      <c r="U133" s="10"/>
    </row>
    <row r="134">
      <c r="A134" s="10"/>
      <c r="U134" s="10"/>
    </row>
    <row r="135">
      <c r="A135" s="10"/>
      <c r="U135" s="10"/>
    </row>
    <row r="136">
      <c r="A136" s="10"/>
      <c r="U136" s="10"/>
    </row>
    <row r="137">
      <c r="A137" s="10"/>
      <c r="U137" s="10"/>
    </row>
    <row r="138">
      <c r="A138" s="10"/>
      <c r="U138" s="10"/>
    </row>
    <row r="139">
      <c r="A139" s="10"/>
      <c r="U139" s="10"/>
    </row>
    <row r="140">
      <c r="A140" s="10"/>
      <c r="U140" s="10"/>
    </row>
    <row r="141">
      <c r="A141" s="10"/>
      <c r="U141" s="10"/>
    </row>
    <row r="142">
      <c r="A142" s="10"/>
      <c r="U142" s="10"/>
    </row>
    <row r="143">
      <c r="A143" s="10"/>
      <c r="U143" s="10"/>
    </row>
    <row r="144">
      <c r="A144" s="10"/>
      <c r="U144" s="10"/>
    </row>
    <row r="145">
      <c r="A145" s="10"/>
      <c r="U145" s="10"/>
    </row>
    <row r="146">
      <c r="A146" s="10"/>
      <c r="U146" s="10"/>
    </row>
    <row r="147">
      <c r="A147" s="10"/>
      <c r="U147" s="10"/>
    </row>
    <row r="148">
      <c r="A148" s="10"/>
      <c r="U148" s="10"/>
    </row>
    <row r="149">
      <c r="A149" s="10"/>
      <c r="U149" s="10"/>
    </row>
    <row r="150">
      <c r="A150" s="10"/>
      <c r="U150" s="10"/>
    </row>
    <row r="151">
      <c r="A151" s="10"/>
      <c r="U151" s="10"/>
    </row>
    <row r="152">
      <c r="A152" s="10"/>
      <c r="U152" s="10"/>
    </row>
    <row r="153">
      <c r="A153" s="10"/>
      <c r="U153" s="10"/>
    </row>
    <row r="154">
      <c r="A154" s="10"/>
      <c r="U154" s="10"/>
    </row>
    <row r="155">
      <c r="A155" s="10"/>
      <c r="U155" s="10"/>
    </row>
    <row r="156">
      <c r="A156" s="10"/>
      <c r="U156" s="10"/>
    </row>
    <row r="157">
      <c r="A157" s="10"/>
      <c r="U157" s="10"/>
    </row>
    <row r="158">
      <c r="A158" s="10"/>
      <c r="U158" s="10"/>
    </row>
    <row r="159">
      <c r="A159" s="10"/>
      <c r="U159" s="10"/>
    </row>
    <row r="160">
      <c r="A160" s="10"/>
      <c r="U160" s="10"/>
    </row>
    <row r="161">
      <c r="A161" s="10"/>
      <c r="U161" s="10"/>
    </row>
    <row r="162">
      <c r="A162" s="10"/>
      <c r="U162" s="10"/>
    </row>
    <row r="163">
      <c r="A163" s="10"/>
      <c r="U163" s="10"/>
    </row>
    <row r="164">
      <c r="A164" s="10"/>
      <c r="U164" s="10"/>
    </row>
    <row r="165">
      <c r="A165" s="10"/>
      <c r="U165" s="10"/>
    </row>
    <row r="166">
      <c r="A166" s="10"/>
      <c r="U166" s="10"/>
    </row>
    <row r="167">
      <c r="A167" s="10"/>
      <c r="U167" s="10"/>
    </row>
    <row r="168">
      <c r="A168" s="10"/>
      <c r="U168" s="10"/>
    </row>
    <row r="169">
      <c r="A169" s="10"/>
      <c r="U169" s="10"/>
    </row>
    <row r="170">
      <c r="A170" s="10"/>
      <c r="U170" s="10"/>
    </row>
    <row r="171">
      <c r="A171" s="10"/>
      <c r="U171" s="10"/>
    </row>
    <row r="172">
      <c r="A172" s="10"/>
      <c r="U172" s="10"/>
    </row>
    <row r="173">
      <c r="A173" s="10"/>
      <c r="U173" s="10"/>
    </row>
    <row r="174">
      <c r="A174" s="10"/>
      <c r="U174" s="10"/>
    </row>
    <row r="175">
      <c r="A175" s="10"/>
      <c r="U175" s="10"/>
    </row>
    <row r="176">
      <c r="A176" s="10"/>
      <c r="U176" s="10"/>
    </row>
    <row r="177">
      <c r="A177" s="10"/>
      <c r="U177" s="10"/>
    </row>
    <row r="178">
      <c r="A178" s="10"/>
      <c r="U178" s="10"/>
    </row>
    <row r="179">
      <c r="A179" s="10"/>
      <c r="U179" s="10"/>
    </row>
    <row r="180">
      <c r="A180" s="10"/>
      <c r="U180" s="10"/>
    </row>
    <row r="181">
      <c r="A181" s="10"/>
      <c r="U181" s="10"/>
    </row>
    <row r="182">
      <c r="A182" s="10"/>
      <c r="U182" s="10"/>
    </row>
    <row r="183">
      <c r="A183" s="10"/>
      <c r="U183" s="10"/>
    </row>
    <row r="184">
      <c r="A184" s="10"/>
      <c r="U184" s="10"/>
    </row>
    <row r="185">
      <c r="A185" s="10"/>
      <c r="U185" s="10"/>
    </row>
    <row r="186">
      <c r="A186" s="10"/>
      <c r="U186" s="10"/>
    </row>
    <row r="187">
      <c r="A187" s="10"/>
      <c r="U187" s="10"/>
    </row>
    <row r="188">
      <c r="A188" s="10"/>
      <c r="U188" s="10"/>
    </row>
    <row r="189">
      <c r="A189" s="10"/>
      <c r="U189" s="10"/>
    </row>
    <row r="190">
      <c r="A190" s="10"/>
      <c r="U190" s="10"/>
    </row>
    <row r="191">
      <c r="A191" s="10"/>
      <c r="U191" s="10"/>
    </row>
    <row r="192">
      <c r="A192" s="10"/>
      <c r="U192" s="10"/>
    </row>
    <row r="193">
      <c r="A193" s="10"/>
      <c r="U193" s="10"/>
    </row>
    <row r="194">
      <c r="A194" s="10"/>
      <c r="U194" s="10"/>
    </row>
    <row r="195">
      <c r="A195" s="10"/>
      <c r="U195" s="10"/>
    </row>
    <row r="196">
      <c r="A196" s="10"/>
      <c r="U196" s="10"/>
    </row>
    <row r="197">
      <c r="A197" s="10"/>
      <c r="U197" s="10"/>
    </row>
    <row r="198">
      <c r="A198" s="10"/>
      <c r="U198" s="10"/>
    </row>
    <row r="199">
      <c r="A199" s="10"/>
      <c r="U199" s="10"/>
    </row>
    <row r="200">
      <c r="A200" s="10"/>
      <c r="U200" s="10"/>
    </row>
    <row r="201">
      <c r="A201" s="10"/>
      <c r="U201" s="10"/>
    </row>
    <row r="202">
      <c r="A202" s="10"/>
      <c r="U202" s="10"/>
    </row>
    <row r="203">
      <c r="A203" s="10"/>
      <c r="U203" s="10"/>
    </row>
    <row r="204">
      <c r="A204" s="10"/>
      <c r="U204" s="10"/>
    </row>
    <row r="205">
      <c r="A205" s="10"/>
      <c r="U205" s="10"/>
    </row>
    <row r="206">
      <c r="A206" s="10"/>
      <c r="U206" s="10"/>
    </row>
    <row r="207">
      <c r="A207" s="10"/>
      <c r="U207" s="10"/>
    </row>
    <row r="208">
      <c r="A208" s="10"/>
      <c r="U208" s="10"/>
    </row>
    <row r="209">
      <c r="A209" s="10"/>
      <c r="U209" s="10"/>
    </row>
    <row r="210">
      <c r="A210" s="10"/>
      <c r="U210" s="10"/>
    </row>
    <row r="211">
      <c r="A211" s="10"/>
      <c r="U211" s="10"/>
    </row>
    <row r="212">
      <c r="A212" s="10"/>
      <c r="U212" s="10"/>
    </row>
    <row r="213">
      <c r="A213" s="10"/>
      <c r="U213" s="10"/>
    </row>
    <row r="214">
      <c r="A214" s="10"/>
      <c r="U214" s="10"/>
    </row>
    <row r="215">
      <c r="A215" s="10"/>
      <c r="U215" s="10"/>
    </row>
    <row r="216">
      <c r="A216" s="10"/>
      <c r="U216" s="10"/>
    </row>
    <row r="217">
      <c r="A217" s="10"/>
      <c r="U217" s="10"/>
    </row>
    <row r="218">
      <c r="A218" s="10"/>
      <c r="U218" s="10"/>
    </row>
    <row r="219">
      <c r="A219" s="10"/>
      <c r="U219" s="10"/>
    </row>
    <row r="220">
      <c r="A220" s="10"/>
      <c r="U220" s="10"/>
    </row>
    <row r="221">
      <c r="A221" s="10"/>
      <c r="U221" s="10"/>
    </row>
    <row r="222">
      <c r="A222" s="10"/>
      <c r="U222" s="10"/>
    </row>
    <row r="223">
      <c r="A223" s="10"/>
      <c r="U223" s="10"/>
    </row>
    <row r="224">
      <c r="A224" s="10"/>
      <c r="U224" s="10"/>
    </row>
    <row r="225">
      <c r="A225" s="10"/>
      <c r="U225" s="10"/>
    </row>
    <row r="226">
      <c r="A226" s="10"/>
      <c r="U226" s="10"/>
    </row>
    <row r="227">
      <c r="A227" s="10"/>
      <c r="U227" s="10"/>
    </row>
    <row r="228">
      <c r="A228" s="10"/>
      <c r="U228" s="10"/>
    </row>
    <row r="229">
      <c r="A229" s="10"/>
      <c r="U229" s="10"/>
    </row>
    <row r="230">
      <c r="A230" s="10"/>
      <c r="U230" s="10"/>
    </row>
    <row r="231">
      <c r="A231" s="10"/>
      <c r="U231" s="10"/>
    </row>
    <row r="232">
      <c r="A232" s="10"/>
      <c r="U232" s="10"/>
    </row>
    <row r="233">
      <c r="A233" s="10"/>
      <c r="U233" s="10"/>
    </row>
    <row r="234">
      <c r="A234" s="10"/>
      <c r="U234" s="10"/>
    </row>
    <row r="235">
      <c r="A235" s="10"/>
      <c r="U235" s="10"/>
    </row>
    <row r="236">
      <c r="A236" s="10"/>
      <c r="U236" s="10"/>
    </row>
    <row r="237">
      <c r="A237" s="10"/>
      <c r="U237" s="10"/>
    </row>
    <row r="238">
      <c r="A238" s="10"/>
      <c r="U238" s="10"/>
    </row>
    <row r="239">
      <c r="A239" s="10"/>
      <c r="U239" s="10"/>
    </row>
    <row r="240">
      <c r="A240" s="10"/>
      <c r="U240" s="10"/>
    </row>
    <row r="241">
      <c r="A241" s="10"/>
      <c r="U241" s="10"/>
    </row>
    <row r="242">
      <c r="A242" s="10"/>
      <c r="U242" s="10"/>
    </row>
    <row r="243">
      <c r="A243" s="10"/>
      <c r="U243" s="10"/>
    </row>
    <row r="244">
      <c r="A244" s="10"/>
      <c r="U244" s="10"/>
    </row>
    <row r="245">
      <c r="A245" s="10"/>
      <c r="U245" s="10"/>
    </row>
    <row r="246">
      <c r="A246" s="10"/>
      <c r="U246" s="10"/>
    </row>
    <row r="247">
      <c r="A247" s="10"/>
      <c r="U247" s="10"/>
    </row>
    <row r="248">
      <c r="A248" s="10"/>
      <c r="U248" s="10"/>
    </row>
    <row r="249">
      <c r="A249" s="10"/>
      <c r="U249" s="10"/>
    </row>
    <row r="250">
      <c r="A250" s="10"/>
      <c r="U250" s="10"/>
    </row>
    <row r="251">
      <c r="A251" s="10"/>
      <c r="U251" s="10"/>
    </row>
    <row r="252">
      <c r="A252" s="10"/>
      <c r="U252" s="10"/>
    </row>
    <row r="253">
      <c r="A253" s="10"/>
      <c r="U253" s="10"/>
    </row>
    <row r="254">
      <c r="A254" s="10"/>
      <c r="U254" s="10"/>
    </row>
    <row r="255">
      <c r="A255" s="10"/>
      <c r="U255" s="10"/>
    </row>
    <row r="256">
      <c r="A256" s="10"/>
      <c r="U256" s="10"/>
    </row>
    <row r="257">
      <c r="A257" s="10"/>
      <c r="U257" s="10"/>
    </row>
    <row r="258">
      <c r="A258" s="10"/>
      <c r="U258" s="10"/>
    </row>
    <row r="259">
      <c r="A259" s="10"/>
      <c r="U259" s="10"/>
    </row>
    <row r="260">
      <c r="A260" s="10"/>
      <c r="U260" s="10"/>
    </row>
    <row r="261">
      <c r="A261" s="10"/>
      <c r="U261" s="10"/>
    </row>
    <row r="262">
      <c r="A262" s="10"/>
      <c r="U262" s="10"/>
    </row>
    <row r="263">
      <c r="A263" s="10"/>
      <c r="U263" s="10"/>
    </row>
    <row r="264">
      <c r="A264" s="10"/>
      <c r="U264" s="10"/>
    </row>
    <row r="265">
      <c r="A265" s="10"/>
      <c r="U265" s="10"/>
    </row>
    <row r="266">
      <c r="A266" s="10"/>
      <c r="U266" s="10"/>
    </row>
    <row r="267">
      <c r="A267" s="10"/>
      <c r="U267" s="10"/>
    </row>
    <row r="268">
      <c r="A268" s="10"/>
      <c r="U268" s="10"/>
    </row>
    <row r="269">
      <c r="A269" s="10"/>
      <c r="U269" s="10"/>
    </row>
    <row r="270">
      <c r="A270" s="10"/>
      <c r="U270" s="10"/>
    </row>
    <row r="271">
      <c r="A271" s="10"/>
      <c r="U271" s="10"/>
    </row>
    <row r="272">
      <c r="A272" s="10"/>
      <c r="U272" s="10"/>
    </row>
    <row r="273">
      <c r="A273" s="10"/>
      <c r="U273" s="10"/>
    </row>
    <row r="274">
      <c r="A274" s="10"/>
      <c r="U274" s="10"/>
    </row>
    <row r="275">
      <c r="A275" s="10"/>
      <c r="U275" s="10"/>
    </row>
    <row r="276">
      <c r="A276" s="10"/>
      <c r="U276" s="10"/>
    </row>
    <row r="277">
      <c r="A277" s="10"/>
      <c r="U277" s="10"/>
    </row>
    <row r="278">
      <c r="A278" s="10"/>
      <c r="U278" s="10"/>
    </row>
    <row r="279">
      <c r="A279" s="10"/>
      <c r="U279" s="10"/>
    </row>
    <row r="280">
      <c r="A280" s="10"/>
      <c r="U280" s="10"/>
    </row>
    <row r="281">
      <c r="A281" s="10"/>
      <c r="U281" s="10"/>
    </row>
    <row r="282">
      <c r="A282" s="10"/>
      <c r="U282" s="10"/>
    </row>
    <row r="283">
      <c r="A283" s="10"/>
      <c r="U283" s="10"/>
    </row>
    <row r="284">
      <c r="A284" s="10"/>
      <c r="U284" s="10"/>
    </row>
    <row r="285">
      <c r="A285" s="10"/>
      <c r="U285" s="10"/>
    </row>
    <row r="286">
      <c r="A286" s="10"/>
      <c r="U286" s="10"/>
    </row>
    <row r="287">
      <c r="A287" s="10"/>
      <c r="U287" s="10"/>
    </row>
    <row r="288">
      <c r="A288" s="10"/>
      <c r="U288" s="10"/>
    </row>
    <row r="289">
      <c r="A289" s="10"/>
      <c r="U289" s="10"/>
    </row>
    <row r="290">
      <c r="A290" s="10"/>
      <c r="U290" s="10"/>
    </row>
    <row r="291">
      <c r="A291" s="10"/>
      <c r="U291" s="10"/>
    </row>
    <row r="292">
      <c r="A292" s="10"/>
      <c r="U292" s="10"/>
    </row>
    <row r="293">
      <c r="A293" s="10"/>
      <c r="U293" s="10"/>
    </row>
    <row r="294">
      <c r="A294" s="10"/>
      <c r="U294" s="10"/>
    </row>
    <row r="295">
      <c r="A295" s="10"/>
      <c r="U295" s="10"/>
    </row>
    <row r="296">
      <c r="A296" s="10"/>
      <c r="U296" s="10"/>
    </row>
    <row r="297">
      <c r="A297" s="10"/>
      <c r="U297" s="10"/>
    </row>
    <row r="298">
      <c r="A298" s="10"/>
      <c r="U298" s="10"/>
    </row>
    <row r="299">
      <c r="A299" s="10"/>
      <c r="U299" s="10"/>
    </row>
    <row r="300">
      <c r="A300" s="10"/>
      <c r="U300" s="10"/>
    </row>
    <row r="301">
      <c r="A301" s="10"/>
      <c r="U301" s="10"/>
    </row>
    <row r="302">
      <c r="A302" s="10"/>
      <c r="U302" s="10"/>
    </row>
    <row r="303">
      <c r="A303" s="10"/>
      <c r="U303" s="10"/>
    </row>
    <row r="304">
      <c r="A304" s="10"/>
      <c r="U304" s="10"/>
    </row>
    <row r="305">
      <c r="A305" s="10"/>
      <c r="U305" s="10"/>
    </row>
    <row r="306">
      <c r="A306" s="10"/>
      <c r="U306" s="10"/>
    </row>
    <row r="307">
      <c r="A307" s="10"/>
      <c r="U307" s="10"/>
    </row>
    <row r="308">
      <c r="A308" s="10"/>
      <c r="U308" s="10"/>
    </row>
    <row r="309">
      <c r="A309" s="10"/>
      <c r="U309" s="10"/>
    </row>
    <row r="310">
      <c r="A310" s="10"/>
      <c r="U310" s="10"/>
    </row>
    <row r="311">
      <c r="A311" s="10"/>
      <c r="U311" s="10"/>
    </row>
    <row r="312">
      <c r="A312" s="10"/>
      <c r="U312" s="10"/>
    </row>
    <row r="313">
      <c r="A313" s="10"/>
      <c r="U313" s="10"/>
    </row>
    <row r="314">
      <c r="A314" s="10"/>
      <c r="U314" s="10"/>
    </row>
    <row r="315">
      <c r="A315" s="10"/>
      <c r="U315" s="10"/>
    </row>
    <row r="316">
      <c r="A316" s="10"/>
      <c r="U316" s="10"/>
    </row>
    <row r="317">
      <c r="A317" s="10"/>
      <c r="U317" s="10"/>
    </row>
    <row r="318">
      <c r="A318" s="10"/>
      <c r="U318" s="10"/>
    </row>
    <row r="319">
      <c r="A319" s="10"/>
      <c r="U319" s="10"/>
    </row>
    <row r="320">
      <c r="A320" s="10"/>
      <c r="U320" s="10"/>
    </row>
    <row r="321">
      <c r="A321" s="10"/>
      <c r="U321" s="10"/>
    </row>
    <row r="322">
      <c r="A322" s="10"/>
      <c r="U322" s="10"/>
    </row>
    <row r="323">
      <c r="A323" s="10"/>
      <c r="U323" s="10"/>
    </row>
    <row r="324">
      <c r="A324" s="10"/>
      <c r="U324" s="10"/>
    </row>
    <row r="325">
      <c r="A325" s="10"/>
      <c r="U325" s="10"/>
    </row>
    <row r="326">
      <c r="A326" s="10"/>
      <c r="U326" s="10"/>
    </row>
    <row r="327">
      <c r="A327" s="10"/>
      <c r="U327" s="10"/>
    </row>
    <row r="328">
      <c r="A328" s="10"/>
      <c r="U328" s="10"/>
    </row>
    <row r="329">
      <c r="A329" s="10"/>
      <c r="U329" s="10"/>
    </row>
    <row r="330">
      <c r="A330" s="10"/>
      <c r="U330" s="10"/>
    </row>
    <row r="331">
      <c r="A331" s="10"/>
      <c r="U331" s="10"/>
    </row>
    <row r="332">
      <c r="A332" s="10"/>
      <c r="U332" s="10"/>
    </row>
    <row r="333">
      <c r="A333" s="10"/>
      <c r="U333" s="10"/>
    </row>
    <row r="334">
      <c r="A334" s="10"/>
      <c r="U334" s="10"/>
    </row>
    <row r="335">
      <c r="A335" s="10"/>
      <c r="U335" s="10"/>
    </row>
    <row r="336">
      <c r="A336" s="10"/>
      <c r="U336" s="10"/>
    </row>
    <row r="337">
      <c r="A337" s="10"/>
      <c r="U337" s="10"/>
    </row>
    <row r="338">
      <c r="A338" s="10"/>
      <c r="U338" s="10"/>
    </row>
    <row r="339">
      <c r="A339" s="10"/>
      <c r="U339" s="10"/>
    </row>
    <row r="340">
      <c r="A340" s="10"/>
      <c r="U340" s="10"/>
    </row>
    <row r="341">
      <c r="A341" s="10"/>
      <c r="U341" s="10"/>
    </row>
    <row r="342">
      <c r="A342" s="10"/>
      <c r="U342" s="10"/>
    </row>
    <row r="343">
      <c r="A343" s="10"/>
      <c r="U343" s="10"/>
    </row>
    <row r="344">
      <c r="A344" s="10"/>
      <c r="U344" s="10"/>
    </row>
    <row r="345">
      <c r="A345" s="10"/>
      <c r="U345" s="10"/>
    </row>
    <row r="346">
      <c r="A346" s="10"/>
      <c r="U346" s="10"/>
    </row>
    <row r="347">
      <c r="A347" s="10"/>
      <c r="U347" s="10"/>
    </row>
    <row r="348">
      <c r="A348" s="10"/>
      <c r="U348" s="10"/>
    </row>
    <row r="349">
      <c r="A349" s="10"/>
      <c r="U349" s="10"/>
    </row>
    <row r="350">
      <c r="A350" s="10"/>
      <c r="U350" s="10"/>
    </row>
    <row r="351">
      <c r="A351" s="10"/>
      <c r="U351" s="10"/>
    </row>
    <row r="352">
      <c r="A352" s="10"/>
      <c r="U352" s="10"/>
    </row>
    <row r="353">
      <c r="A353" s="10"/>
      <c r="U353" s="10"/>
    </row>
    <row r="354">
      <c r="A354" s="10"/>
      <c r="U354" s="10"/>
    </row>
    <row r="355">
      <c r="A355" s="10"/>
      <c r="U355" s="10"/>
    </row>
    <row r="356">
      <c r="A356" s="10"/>
      <c r="U356" s="10"/>
    </row>
    <row r="357">
      <c r="A357" s="10"/>
      <c r="U357" s="10"/>
    </row>
    <row r="358">
      <c r="A358" s="10"/>
      <c r="U358" s="10"/>
    </row>
    <row r="359">
      <c r="A359" s="10"/>
      <c r="U359" s="10"/>
    </row>
    <row r="360">
      <c r="A360" s="10"/>
      <c r="U360" s="10"/>
    </row>
    <row r="361">
      <c r="A361" s="10"/>
      <c r="U361" s="10"/>
    </row>
    <row r="362">
      <c r="A362" s="10"/>
      <c r="U362" s="10"/>
    </row>
    <row r="363">
      <c r="A363" s="10"/>
      <c r="U363" s="10"/>
    </row>
    <row r="364">
      <c r="A364" s="10"/>
      <c r="U364" s="10"/>
    </row>
    <row r="365">
      <c r="A365" s="10"/>
      <c r="U365" s="10"/>
    </row>
    <row r="366">
      <c r="A366" s="10"/>
      <c r="U366" s="10"/>
    </row>
    <row r="367">
      <c r="A367" s="10"/>
      <c r="U367" s="10"/>
    </row>
    <row r="368">
      <c r="A368" s="10"/>
      <c r="U368" s="10"/>
    </row>
    <row r="369">
      <c r="A369" s="10"/>
      <c r="U369" s="10"/>
    </row>
    <row r="370">
      <c r="A370" s="10"/>
      <c r="U370" s="10"/>
    </row>
    <row r="371">
      <c r="A371" s="10"/>
      <c r="U371" s="10"/>
    </row>
    <row r="372">
      <c r="A372" s="10"/>
      <c r="U372" s="10"/>
    </row>
    <row r="373">
      <c r="A373" s="10"/>
      <c r="U373" s="10"/>
    </row>
    <row r="374">
      <c r="A374" s="10"/>
      <c r="U374" s="10"/>
    </row>
    <row r="375">
      <c r="A375" s="10"/>
      <c r="U375" s="10"/>
    </row>
    <row r="376">
      <c r="A376" s="10"/>
      <c r="U376" s="10"/>
    </row>
    <row r="377">
      <c r="A377" s="10"/>
      <c r="U377" s="10"/>
    </row>
    <row r="378">
      <c r="A378" s="10"/>
      <c r="U378" s="10"/>
    </row>
    <row r="379">
      <c r="A379" s="10"/>
      <c r="U379" s="10"/>
    </row>
    <row r="380">
      <c r="A380" s="10"/>
      <c r="U380" s="10"/>
    </row>
    <row r="381">
      <c r="A381" s="10"/>
      <c r="U381" s="10"/>
    </row>
    <row r="382">
      <c r="A382" s="10"/>
      <c r="U382" s="10"/>
    </row>
    <row r="383">
      <c r="A383" s="10"/>
      <c r="U383" s="10"/>
    </row>
    <row r="384">
      <c r="A384" s="10"/>
      <c r="U384" s="10"/>
    </row>
    <row r="385">
      <c r="A385" s="10"/>
      <c r="U385" s="10"/>
    </row>
    <row r="386">
      <c r="A386" s="10"/>
      <c r="U386" s="10"/>
    </row>
    <row r="387">
      <c r="A387" s="10"/>
      <c r="U387" s="10"/>
    </row>
    <row r="388">
      <c r="A388" s="10"/>
      <c r="U388" s="10"/>
    </row>
    <row r="389">
      <c r="A389" s="10"/>
      <c r="U389" s="10"/>
    </row>
    <row r="390">
      <c r="A390" s="10"/>
      <c r="U390" s="10"/>
    </row>
    <row r="391">
      <c r="A391" s="10"/>
      <c r="U391" s="10"/>
    </row>
    <row r="392">
      <c r="A392" s="10"/>
      <c r="U392" s="10"/>
    </row>
    <row r="393">
      <c r="A393" s="10"/>
      <c r="U393" s="10"/>
    </row>
    <row r="394">
      <c r="A394" s="10"/>
      <c r="U394" s="10"/>
    </row>
    <row r="395">
      <c r="A395" s="10"/>
      <c r="U395" s="10"/>
    </row>
    <row r="396">
      <c r="A396" s="10"/>
      <c r="U396" s="10"/>
    </row>
    <row r="397">
      <c r="A397" s="10"/>
      <c r="U397" s="10"/>
    </row>
    <row r="398">
      <c r="A398" s="10"/>
      <c r="U398" s="10"/>
    </row>
    <row r="399">
      <c r="A399" s="10"/>
      <c r="U399" s="10"/>
    </row>
    <row r="400">
      <c r="A400" s="10"/>
      <c r="U400" s="10"/>
    </row>
    <row r="401">
      <c r="A401" s="10"/>
      <c r="U401" s="10"/>
    </row>
    <row r="402">
      <c r="A402" s="10"/>
      <c r="U402" s="10"/>
    </row>
    <row r="403">
      <c r="A403" s="10"/>
      <c r="U403" s="10"/>
    </row>
    <row r="404">
      <c r="A404" s="10"/>
      <c r="U404" s="10"/>
    </row>
    <row r="405">
      <c r="A405" s="10"/>
      <c r="U405" s="10"/>
    </row>
    <row r="406">
      <c r="A406" s="10"/>
      <c r="U406" s="10"/>
    </row>
    <row r="407">
      <c r="A407" s="10"/>
      <c r="U407" s="10"/>
    </row>
    <row r="408">
      <c r="A408" s="10"/>
      <c r="U408" s="10"/>
    </row>
    <row r="409">
      <c r="A409" s="10"/>
      <c r="U409" s="10"/>
    </row>
    <row r="410">
      <c r="A410" s="10"/>
      <c r="U410" s="10"/>
    </row>
    <row r="411">
      <c r="A411" s="10"/>
      <c r="U411" s="10"/>
    </row>
    <row r="412">
      <c r="A412" s="10"/>
      <c r="U412" s="10"/>
    </row>
    <row r="413">
      <c r="A413" s="10"/>
      <c r="U413" s="10"/>
    </row>
    <row r="414">
      <c r="A414" s="10"/>
      <c r="U414" s="10"/>
    </row>
    <row r="415">
      <c r="A415" s="10"/>
      <c r="U415" s="10"/>
    </row>
    <row r="416">
      <c r="A416" s="10"/>
      <c r="U416" s="10"/>
    </row>
    <row r="417">
      <c r="A417" s="10"/>
      <c r="U417" s="10"/>
    </row>
    <row r="418">
      <c r="A418" s="10"/>
      <c r="U418" s="10"/>
    </row>
    <row r="419">
      <c r="A419" s="10"/>
      <c r="U419" s="10"/>
    </row>
    <row r="420">
      <c r="A420" s="10"/>
      <c r="U420" s="10"/>
    </row>
    <row r="421">
      <c r="A421" s="10"/>
      <c r="U421" s="10"/>
    </row>
    <row r="422">
      <c r="A422" s="10"/>
      <c r="U422" s="10"/>
    </row>
    <row r="423">
      <c r="A423" s="10"/>
      <c r="U423" s="10"/>
    </row>
    <row r="424">
      <c r="A424" s="10"/>
      <c r="U424" s="10"/>
    </row>
    <row r="425">
      <c r="A425" s="10"/>
      <c r="U425" s="10"/>
    </row>
    <row r="426">
      <c r="A426" s="10"/>
      <c r="U426" s="10"/>
    </row>
    <row r="427">
      <c r="A427" s="10"/>
      <c r="U427" s="10"/>
    </row>
    <row r="428">
      <c r="A428" s="10"/>
      <c r="U428" s="10"/>
    </row>
    <row r="429">
      <c r="A429" s="10"/>
      <c r="U429" s="10"/>
    </row>
    <row r="430">
      <c r="A430" s="10"/>
      <c r="U430" s="10"/>
    </row>
    <row r="431">
      <c r="A431" s="10"/>
      <c r="U431" s="10"/>
    </row>
    <row r="432">
      <c r="A432" s="10"/>
      <c r="U432" s="10"/>
    </row>
    <row r="433">
      <c r="A433" s="10"/>
      <c r="U433" s="10"/>
    </row>
    <row r="434">
      <c r="A434" s="10"/>
      <c r="U434" s="10"/>
    </row>
    <row r="435">
      <c r="A435" s="10"/>
      <c r="U435" s="10"/>
    </row>
    <row r="436">
      <c r="A436" s="10"/>
      <c r="U436" s="10"/>
    </row>
    <row r="437">
      <c r="A437" s="10"/>
      <c r="U437" s="10"/>
    </row>
    <row r="438">
      <c r="A438" s="10"/>
      <c r="U438" s="10"/>
    </row>
    <row r="439">
      <c r="A439" s="10"/>
      <c r="U439" s="10"/>
    </row>
    <row r="440">
      <c r="A440" s="10"/>
      <c r="U440" s="10"/>
    </row>
    <row r="441">
      <c r="A441" s="10"/>
      <c r="U441" s="10"/>
    </row>
    <row r="442">
      <c r="A442" s="10"/>
      <c r="U442" s="10"/>
    </row>
    <row r="443">
      <c r="A443" s="10"/>
      <c r="U443" s="10"/>
    </row>
    <row r="444">
      <c r="A444" s="10"/>
      <c r="U444" s="10"/>
    </row>
    <row r="445">
      <c r="A445" s="10"/>
      <c r="U445" s="10"/>
    </row>
    <row r="446">
      <c r="A446" s="10"/>
      <c r="U446" s="10"/>
    </row>
    <row r="447">
      <c r="A447" s="10"/>
      <c r="U447" s="10"/>
    </row>
    <row r="448">
      <c r="A448" s="10"/>
      <c r="U448" s="10"/>
    </row>
    <row r="449">
      <c r="A449" s="10"/>
      <c r="U449" s="10"/>
    </row>
    <row r="450">
      <c r="A450" s="10"/>
      <c r="U450" s="10"/>
    </row>
    <row r="451">
      <c r="A451" s="10"/>
      <c r="U451" s="10"/>
    </row>
    <row r="452">
      <c r="A452" s="10"/>
      <c r="U452" s="10"/>
    </row>
    <row r="453">
      <c r="A453" s="10"/>
      <c r="U453" s="10"/>
    </row>
    <row r="454">
      <c r="A454" s="10"/>
      <c r="U454" s="10"/>
    </row>
    <row r="455">
      <c r="A455" s="10"/>
      <c r="U455" s="10"/>
    </row>
    <row r="456">
      <c r="A456" s="10"/>
      <c r="U456" s="10"/>
    </row>
    <row r="457">
      <c r="A457" s="10"/>
      <c r="U457" s="10"/>
    </row>
    <row r="458">
      <c r="A458" s="10"/>
      <c r="U458" s="10"/>
    </row>
    <row r="459">
      <c r="A459" s="10"/>
      <c r="U459" s="10"/>
    </row>
    <row r="460">
      <c r="A460" s="10"/>
      <c r="U460" s="10"/>
    </row>
    <row r="461">
      <c r="A461" s="10"/>
      <c r="U461" s="10"/>
    </row>
    <row r="462">
      <c r="A462" s="10"/>
      <c r="U462" s="10"/>
    </row>
    <row r="463">
      <c r="A463" s="10"/>
      <c r="U463" s="10"/>
    </row>
    <row r="464">
      <c r="A464" s="10"/>
      <c r="U464" s="10"/>
    </row>
    <row r="465">
      <c r="A465" s="10"/>
      <c r="U465" s="10"/>
    </row>
    <row r="466">
      <c r="A466" s="10"/>
      <c r="U466" s="10"/>
    </row>
    <row r="467">
      <c r="A467" s="10"/>
      <c r="U467" s="10"/>
    </row>
    <row r="468">
      <c r="A468" s="10"/>
      <c r="U468" s="10"/>
    </row>
    <row r="469">
      <c r="A469" s="10"/>
      <c r="U469" s="10"/>
    </row>
    <row r="470">
      <c r="A470" s="10"/>
      <c r="U470" s="10"/>
    </row>
    <row r="471">
      <c r="A471" s="10"/>
      <c r="U471" s="10"/>
    </row>
    <row r="472">
      <c r="A472" s="10"/>
      <c r="U472" s="10"/>
    </row>
    <row r="473">
      <c r="A473" s="10"/>
      <c r="U473" s="10"/>
    </row>
    <row r="474">
      <c r="A474" s="10"/>
      <c r="U474" s="10"/>
    </row>
    <row r="475">
      <c r="A475" s="10"/>
      <c r="U475" s="10"/>
    </row>
    <row r="476">
      <c r="A476" s="10"/>
      <c r="U476" s="10"/>
    </row>
    <row r="477">
      <c r="A477" s="10"/>
      <c r="U477" s="10"/>
    </row>
    <row r="478">
      <c r="A478" s="10"/>
      <c r="U478" s="10"/>
    </row>
    <row r="479">
      <c r="A479" s="10"/>
      <c r="U479" s="10"/>
    </row>
    <row r="480">
      <c r="A480" s="10"/>
      <c r="U480" s="10"/>
    </row>
    <row r="481">
      <c r="A481" s="10"/>
      <c r="U481" s="10"/>
    </row>
    <row r="482">
      <c r="A482" s="10"/>
      <c r="U482" s="10"/>
    </row>
    <row r="483">
      <c r="A483" s="10"/>
      <c r="U483" s="10"/>
    </row>
    <row r="484">
      <c r="A484" s="10"/>
      <c r="U484" s="10"/>
    </row>
    <row r="485">
      <c r="A485" s="10"/>
      <c r="U485" s="10"/>
    </row>
    <row r="486">
      <c r="A486" s="10"/>
      <c r="U486" s="10"/>
    </row>
    <row r="487">
      <c r="A487" s="10"/>
      <c r="U487" s="10"/>
    </row>
    <row r="488">
      <c r="A488" s="10"/>
      <c r="U488" s="10"/>
    </row>
    <row r="489">
      <c r="A489" s="10"/>
      <c r="U489" s="10"/>
    </row>
    <row r="490">
      <c r="A490" s="10"/>
      <c r="U490" s="10"/>
    </row>
    <row r="491">
      <c r="A491" s="10"/>
      <c r="U491" s="10"/>
    </row>
    <row r="492">
      <c r="A492" s="10"/>
      <c r="U492" s="10"/>
    </row>
    <row r="493">
      <c r="A493" s="10"/>
      <c r="U493" s="10"/>
    </row>
    <row r="494">
      <c r="A494" s="10"/>
      <c r="U494" s="10"/>
    </row>
    <row r="495">
      <c r="A495" s="10"/>
      <c r="U495" s="10"/>
    </row>
    <row r="496">
      <c r="A496" s="10"/>
      <c r="U496" s="10"/>
    </row>
    <row r="497">
      <c r="A497" s="10"/>
      <c r="U497" s="10"/>
    </row>
    <row r="498">
      <c r="A498" s="10"/>
      <c r="U498" s="10"/>
    </row>
    <row r="499">
      <c r="A499" s="10"/>
      <c r="U499" s="10"/>
    </row>
    <row r="500">
      <c r="A500" s="10"/>
      <c r="U500" s="10"/>
    </row>
    <row r="501">
      <c r="A501" s="10"/>
      <c r="U501" s="10"/>
    </row>
    <row r="502">
      <c r="A502" s="10"/>
      <c r="U502" s="10"/>
    </row>
    <row r="503">
      <c r="A503" s="10"/>
      <c r="U503" s="10"/>
    </row>
    <row r="504">
      <c r="A504" s="10"/>
      <c r="U504" s="10"/>
    </row>
    <row r="505">
      <c r="A505" s="10"/>
      <c r="U505" s="10"/>
    </row>
    <row r="506">
      <c r="A506" s="10"/>
      <c r="U506" s="10"/>
    </row>
    <row r="507">
      <c r="A507" s="10"/>
      <c r="U507" s="10"/>
    </row>
    <row r="508">
      <c r="A508" s="10"/>
      <c r="U508" s="10"/>
    </row>
    <row r="509">
      <c r="A509" s="10"/>
      <c r="U509" s="10"/>
    </row>
    <row r="510">
      <c r="A510" s="10"/>
      <c r="U510" s="10"/>
    </row>
    <row r="511">
      <c r="A511" s="10"/>
      <c r="U511" s="10"/>
    </row>
    <row r="512">
      <c r="A512" s="10"/>
      <c r="U512" s="10"/>
    </row>
    <row r="513">
      <c r="A513" s="10"/>
      <c r="U513" s="10"/>
    </row>
    <row r="514">
      <c r="A514" s="10"/>
      <c r="U514" s="10"/>
    </row>
    <row r="515">
      <c r="A515" s="10"/>
      <c r="U515" s="10"/>
    </row>
    <row r="516">
      <c r="A516" s="10"/>
      <c r="U516" s="10"/>
    </row>
    <row r="517">
      <c r="A517" s="10"/>
      <c r="U517" s="10"/>
    </row>
    <row r="518">
      <c r="A518" s="10"/>
      <c r="U518" s="10"/>
    </row>
    <row r="519">
      <c r="A519" s="10"/>
      <c r="U519" s="10"/>
    </row>
    <row r="520">
      <c r="A520" s="10"/>
      <c r="U520" s="10"/>
    </row>
    <row r="521">
      <c r="A521" s="10"/>
      <c r="U521" s="10"/>
    </row>
    <row r="522">
      <c r="A522" s="10"/>
      <c r="U522" s="10"/>
    </row>
    <row r="523">
      <c r="A523" s="10"/>
      <c r="U523" s="10"/>
    </row>
    <row r="524">
      <c r="A524" s="10"/>
      <c r="U524" s="10"/>
    </row>
    <row r="525">
      <c r="A525" s="10"/>
      <c r="U525" s="10"/>
    </row>
    <row r="526">
      <c r="A526" s="10"/>
      <c r="U526" s="10"/>
    </row>
    <row r="527">
      <c r="A527" s="10"/>
      <c r="U527" s="10"/>
    </row>
    <row r="528">
      <c r="A528" s="10"/>
      <c r="U528" s="10"/>
    </row>
    <row r="529">
      <c r="A529" s="10"/>
      <c r="U529" s="10"/>
    </row>
    <row r="530">
      <c r="A530" s="10"/>
      <c r="U530" s="10"/>
    </row>
    <row r="531">
      <c r="A531" s="10"/>
      <c r="U531" s="10"/>
    </row>
    <row r="532">
      <c r="A532" s="10"/>
      <c r="U532" s="10"/>
    </row>
    <row r="533">
      <c r="A533" s="10"/>
      <c r="U533" s="10"/>
    </row>
    <row r="534">
      <c r="A534" s="10"/>
      <c r="U534" s="10"/>
    </row>
    <row r="535">
      <c r="A535" s="10"/>
      <c r="U535" s="10"/>
    </row>
    <row r="536">
      <c r="A536" s="10"/>
      <c r="U536" s="10"/>
    </row>
    <row r="537">
      <c r="A537" s="10"/>
      <c r="U537" s="10"/>
    </row>
    <row r="538">
      <c r="A538" s="10"/>
      <c r="U538" s="10"/>
    </row>
    <row r="539">
      <c r="A539" s="10"/>
      <c r="U539" s="10"/>
    </row>
    <row r="540">
      <c r="A540" s="10"/>
      <c r="U540" s="10"/>
    </row>
    <row r="541">
      <c r="A541" s="10"/>
      <c r="U541" s="10"/>
    </row>
    <row r="542">
      <c r="A542" s="10"/>
      <c r="U542" s="10"/>
    </row>
    <row r="543">
      <c r="A543" s="10"/>
      <c r="U543" s="10"/>
    </row>
    <row r="544">
      <c r="A544" s="10"/>
      <c r="U544" s="10"/>
    </row>
    <row r="545">
      <c r="A545" s="10"/>
      <c r="U545" s="10"/>
    </row>
    <row r="546">
      <c r="A546" s="10"/>
      <c r="U546" s="10"/>
    </row>
    <row r="547">
      <c r="A547" s="10"/>
      <c r="U547" s="10"/>
    </row>
    <row r="548">
      <c r="A548" s="10"/>
      <c r="U548" s="10"/>
    </row>
    <row r="549">
      <c r="A549" s="10"/>
      <c r="U549" s="10"/>
    </row>
    <row r="550">
      <c r="A550" s="10"/>
      <c r="U550" s="10"/>
    </row>
    <row r="551">
      <c r="A551" s="10"/>
      <c r="U551" s="10"/>
    </row>
    <row r="552">
      <c r="A552" s="10"/>
      <c r="U552" s="10"/>
    </row>
    <row r="553">
      <c r="A553" s="10"/>
      <c r="U553" s="10"/>
    </row>
    <row r="554">
      <c r="A554" s="10"/>
      <c r="U554" s="10"/>
    </row>
    <row r="555">
      <c r="A555" s="10"/>
      <c r="U555" s="10"/>
    </row>
    <row r="556">
      <c r="A556" s="10"/>
      <c r="U556" s="10"/>
    </row>
    <row r="557">
      <c r="A557" s="10"/>
      <c r="U557" s="10"/>
    </row>
    <row r="558">
      <c r="A558" s="10"/>
      <c r="U558" s="10"/>
    </row>
    <row r="559">
      <c r="A559" s="10"/>
      <c r="U559" s="10"/>
    </row>
    <row r="560">
      <c r="A560" s="10"/>
      <c r="U560" s="10"/>
    </row>
    <row r="561">
      <c r="A561" s="10"/>
      <c r="U561" s="10"/>
    </row>
    <row r="562">
      <c r="A562" s="10"/>
      <c r="U562" s="10"/>
    </row>
    <row r="563">
      <c r="A563" s="10"/>
      <c r="U563" s="10"/>
    </row>
    <row r="564">
      <c r="A564" s="10"/>
      <c r="U564" s="10"/>
    </row>
    <row r="565">
      <c r="A565" s="10"/>
      <c r="U565" s="10"/>
    </row>
    <row r="566">
      <c r="A566" s="10"/>
      <c r="U566" s="10"/>
    </row>
    <row r="567">
      <c r="A567" s="10"/>
      <c r="U567" s="10"/>
    </row>
    <row r="568">
      <c r="A568" s="10"/>
      <c r="U568" s="10"/>
    </row>
    <row r="569">
      <c r="A569" s="10"/>
      <c r="U569" s="10"/>
    </row>
    <row r="570">
      <c r="A570" s="10"/>
      <c r="U570" s="10"/>
    </row>
    <row r="571">
      <c r="A571" s="10"/>
      <c r="U571" s="10"/>
    </row>
    <row r="572">
      <c r="A572" s="10"/>
      <c r="U572" s="10"/>
    </row>
    <row r="573">
      <c r="A573" s="10"/>
      <c r="U573" s="10"/>
    </row>
    <row r="574">
      <c r="A574" s="10"/>
      <c r="U574" s="10"/>
    </row>
    <row r="575">
      <c r="A575" s="10"/>
      <c r="U575" s="10"/>
    </row>
    <row r="576">
      <c r="A576" s="10"/>
      <c r="U576" s="10"/>
    </row>
    <row r="577">
      <c r="A577" s="10"/>
      <c r="U577" s="10"/>
    </row>
    <row r="578">
      <c r="A578" s="10"/>
      <c r="U578" s="10"/>
    </row>
    <row r="579">
      <c r="A579" s="10"/>
      <c r="U579" s="10"/>
    </row>
    <row r="580">
      <c r="A580" s="10"/>
      <c r="U580" s="10"/>
    </row>
    <row r="581">
      <c r="A581" s="10"/>
      <c r="U581" s="10"/>
    </row>
    <row r="582">
      <c r="A582" s="10"/>
      <c r="U582" s="10"/>
    </row>
    <row r="583">
      <c r="A583" s="10"/>
      <c r="U583" s="10"/>
    </row>
    <row r="584">
      <c r="A584" s="10"/>
      <c r="U584" s="10"/>
    </row>
    <row r="585">
      <c r="A585" s="10"/>
      <c r="U585" s="10"/>
    </row>
    <row r="586">
      <c r="A586" s="10"/>
      <c r="U586" s="10"/>
    </row>
    <row r="587">
      <c r="A587" s="10"/>
      <c r="U587" s="10"/>
    </row>
    <row r="588">
      <c r="A588" s="10"/>
      <c r="U588" s="10"/>
    </row>
    <row r="589">
      <c r="A589" s="10"/>
      <c r="U589" s="10"/>
    </row>
    <row r="590">
      <c r="A590" s="10"/>
      <c r="U590" s="10"/>
    </row>
    <row r="591">
      <c r="A591" s="10"/>
      <c r="U591" s="10"/>
    </row>
    <row r="592">
      <c r="A592" s="10"/>
      <c r="U592" s="10"/>
    </row>
    <row r="593">
      <c r="A593" s="10"/>
      <c r="U593" s="10"/>
    </row>
    <row r="594">
      <c r="A594" s="10"/>
      <c r="U594" s="10"/>
    </row>
    <row r="595">
      <c r="A595" s="10"/>
      <c r="U595" s="10"/>
    </row>
    <row r="596">
      <c r="A596" s="10"/>
      <c r="U596" s="10"/>
    </row>
    <row r="597">
      <c r="A597" s="10"/>
      <c r="U597" s="10"/>
    </row>
    <row r="598">
      <c r="A598" s="10"/>
      <c r="U598" s="10"/>
    </row>
    <row r="599">
      <c r="A599" s="10"/>
      <c r="U599" s="10"/>
    </row>
    <row r="600">
      <c r="A600" s="10"/>
      <c r="U600" s="10"/>
    </row>
    <row r="601">
      <c r="A601" s="10"/>
      <c r="U601" s="10"/>
    </row>
    <row r="602">
      <c r="A602" s="10"/>
      <c r="U602" s="10"/>
    </row>
    <row r="603">
      <c r="A603" s="10"/>
      <c r="U603" s="10"/>
    </row>
    <row r="604">
      <c r="A604" s="10"/>
      <c r="U604" s="10"/>
    </row>
    <row r="605">
      <c r="A605" s="10"/>
      <c r="U605" s="10"/>
    </row>
    <row r="606">
      <c r="A606" s="10"/>
      <c r="U606" s="10"/>
    </row>
    <row r="607">
      <c r="A607" s="10"/>
      <c r="U607" s="10"/>
    </row>
    <row r="608">
      <c r="A608" s="10"/>
      <c r="U608" s="10"/>
    </row>
    <row r="609">
      <c r="A609" s="10"/>
      <c r="U609" s="10"/>
    </row>
    <row r="610">
      <c r="A610" s="10"/>
      <c r="U610" s="10"/>
    </row>
    <row r="611">
      <c r="A611" s="10"/>
      <c r="U611" s="10"/>
    </row>
    <row r="612">
      <c r="A612" s="10"/>
      <c r="U612" s="10"/>
    </row>
    <row r="613">
      <c r="A613" s="10"/>
      <c r="U613" s="10"/>
    </row>
    <row r="614">
      <c r="A614" s="10"/>
      <c r="U614" s="10"/>
    </row>
    <row r="615">
      <c r="A615" s="10"/>
      <c r="U615" s="10"/>
    </row>
    <row r="616">
      <c r="A616" s="10"/>
      <c r="U616" s="10"/>
    </row>
    <row r="617">
      <c r="A617" s="10"/>
      <c r="U617" s="10"/>
    </row>
    <row r="618">
      <c r="A618" s="10"/>
      <c r="U618" s="10"/>
    </row>
    <row r="619">
      <c r="A619" s="10"/>
      <c r="U619" s="10"/>
    </row>
    <row r="620">
      <c r="A620" s="10"/>
      <c r="U620" s="10"/>
    </row>
    <row r="621">
      <c r="A621" s="10"/>
      <c r="U621" s="10"/>
    </row>
    <row r="622">
      <c r="A622" s="10"/>
      <c r="U622" s="10"/>
    </row>
    <row r="623">
      <c r="A623" s="10"/>
      <c r="U623" s="10"/>
    </row>
    <row r="624">
      <c r="A624" s="10"/>
      <c r="U624" s="10"/>
    </row>
    <row r="625">
      <c r="A625" s="10"/>
      <c r="U625" s="10"/>
    </row>
    <row r="626">
      <c r="A626" s="10"/>
      <c r="U626" s="10"/>
    </row>
    <row r="627">
      <c r="A627" s="10"/>
      <c r="U627" s="10"/>
    </row>
    <row r="628">
      <c r="A628" s="10"/>
      <c r="U628" s="10"/>
    </row>
    <row r="629">
      <c r="A629" s="10"/>
      <c r="U629" s="10"/>
    </row>
    <row r="630">
      <c r="A630" s="10"/>
      <c r="U630" s="10"/>
    </row>
    <row r="631">
      <c r="A631" s="10"/>
      <c r="U631" s="10"/>
    </row>
    <row r="632">
      <c r="A632" s="10"/>
      <c r="U632" s="10"/>
    </row>
    <row r="633">
      <c r="A633" s="10"/>
      <c r="U633" s="10"/>
    </row>
    <row r="634">
      <c r="A634" s="10"/>
      <c r="U634" s="10"/>
    </row>
    <row r="635">
      <c r="A635" s="10"/>
      <c r="U635" s="10"/>
    </row>
    <row r="636">
      <c r="A636" s="10"/>
      <c r="U636" s="10"/>
    </row>
    <row r="637">
      <c r="A637" s="10"/>
      <c r="U637" s="10"/>
    </row>
    <row r="638">
      <c r="A638" s="10"/>
      <c r="U638" s="10"/>
    </row>
    <row r="639">
      <c r="A639" s="10"/>
      <c r="U639" s="10"/>
    </row>
    <row r="640">
      <c r="A640" s="10"/>
      <c r="U640" s="10"/>
    </row>
    <row r="641">
      <c r="A641" s="10"/>
      <c r="U641" s="10"/>
    </row>
    <row r="642">
      <c r="A642" s="10"/>
      <c r="U642" s="10"/>
    </row>
    <row r="643">
      <c r="A643" s="10"/>
      <c r="U643" s="10"/>
    </row>
    <row r="644">
      <c r="A644" s="10"/>
      <c r="U644" s="10"/>
    </row>
    <row r="645">
      <c r="A645" s="10"/>
      <c r="U645" s="10"/>
    </row>
    <row r="646">
      <c r="A646" s="10"/>
      <c r="U646" s="10"/>
    </row>
    <row r="647">
      <c r="A647" s="10"/>
      <c r="U647" s="10"/>
    </row>
    <row r="648">
      <c r="A648" s="10"/>
      <c r="U648" s="10"/>
    </row>
    <row r="649">
      <c r="A649" s="10"/>
      <c r="U649" s="10"/>
    </row>
    <row r="650">
      <c r="A650" s="10"/>
      <c r="U650" s="10"/>
    </row>
    <row r="651">
      <c r="A651" s="10"/>
      <c r="U651" s="10"/>
    </row>
    <row r="652">
      <c r="A652" s="10"/>
      <c r="U652" s="10"/>
    </row>
    <row r="653">
      <c r="A653" s="10"/>
      <c r="U653" s="10"/>
    </row>
    <row r="654">
      <c r="A654" s="10"/>
      <c r="U654" s="10"/>
    </row>
    <row r="655">
      <c r="A655" s="10"/>
      <c r="U655" s="10"/>
    </row>
    <row r="656">
      <c r="A656" s="10"/>
      <c r="U656" s="10"/>
    </row>
    <row r="657">
      <c r="A657" s="10"/>
      <c r="U657" s="10"/>
    </row>
    <row r="658">
      <c r="A658" s="10"/>
      <c r="U658" s="10"/>
    </row>
    <row r="659">
      <c r="A659" s="10"/>
      <c r="U659" s="10"/>
    </row>
    <row r="660">
      <c r="A660" s="10"/>
      <c r="U660" s="10"/>
    </row>
    <row r="661">
      <c r="A661" s="10"/>
      <c r="U661" s="10"/>
    </row>
    <row r="662">
      <c r="A662" s="10"/>
      <c r="U662" s="10"/>
    </row>
    <row r="663">
      <c r="A663" s="10"/>
      <c r="U663" s="10"/>
    </row>
    <row r="664">
      <c r="A664" s="10"/>
      <c r="U664" s="10"/>
    </row>
    <row r="665">
      <c r="A665" s="10"/>
      <c r="U665" s="10"/>
    </row>
    <row r="666">
      <c r="A666" s="10"/>
      <c r="U666" s="10"/>
    </row>
    <row r="667">
      <c r="A667" s="10"/>
      <c r="U667" s="10"/>
    </row>
    <row r="668">
      <c r="A668" s="10"/>
      <c r="U668" s="10"/>
    </row>
    <row r="669">
      <c r="A669" s="10"/>
      <c r="U669" s="10"/>
    </row>
    <row r="670">
      <c r="A670" s="10"/>
      <c r="U670" s="10"/>
    </row>
    <row r="671">
      <c r="A671" s="10"/>
      <c r="U671" s="10"/>
    </row>
    <row r="672">
      <c r="A672" s="10"/>
      <c r="U672" s="10"/>
    </row>
    <row r="673">
      <c r="A673" s="10"/>
      <c r="U673" s="10"/>
    </row>
    <row r="674">
      <c r="A674" s="10"/>
      <c r="U674" s="10"/>
    </row>
    <row r="675">
      <c r="A675" s="10"/>
      <c r="U675" s="10"/>
    </row>
    <row r="676">
      <c r="A676" s="10"/>
      <c r="U676" s="10"/>
    </row>
    <row r="677">
      <c r="A677" s="10"/>
      <c r="U677" s="10"/>
    </row>
    <row r="678">
      <c r="A678" s="10"/>
      <c r="U678" s="10"/>
    </row>
    <row r="679">
      <c r="A679" s="10"/>
      <c r="U679" s="10"/>
    </row>
    <row r="680">
      <c r="A680" s="10"/>
      <c r="U680" s="10"/>
    </row>
    <row r="681">
      <c r="A681" s="10"/>
      <c r="U681" s="10"/>
    </row>
    <row r="682">
      <c r="A682" s="10"/>
      <c r="U682" s="10"/>
    </row>
    <row r="683">
      <c r="A683" s="10"/>
      <c r="U683" s="10"/>
    </row>
    <row r="684">
      <c r="A684" s="10"/>
      <c r="U684" s="10"/>
    </row>
    <row r="685">
      <c r="A685" s="10"/>
      <c r="U685" s="10"/>
    </row>
    <row r="686">
      <c r="A686" s="10"/>
      <c r="U686" s="10"/>
    </row>
    <row r="687">
      <c r="A687" s="10"/>
      <c r="U687" s="10"/>
    </row>
    <row r="688">
      <c r="A688" s="10"/>
      <c r="U688" s="10"/>
    </row>
    <row r="689">
      <c r="A689" s="10"/>
      <c r="U689" s="10"/>
    </row>
    <row r="690">
      <c r="A690" s="10"/>
      <c r="U690" s="10"/>
    </row>
    <row r="691">
      <c r="A691" s="10"/>
      <c r="U691" s="10"/>
    </row>
    <row r="692">
      <c r="A692" s="10"/>
      <c r="U692" s="10"/>
    </row>
    <row r="693">
      <c r="A693" s="10"/>
      <c r="U693" s="10"/>
    </row>
    <row r="694">
      <c r="A694" s="10"/>
      <c r="U694" s="10"/>
    </row>
    <row r="695">
      <c r="A695" s="10"/>
      <c r="U695" s="10"/>
    </row>
    <row r="696">
      <c r="A696" s="10"/>
      <c r="U696" s="10"/>
    </row>
    <row r="697">
      <c r="A697" s="10"/>
      <c r="U697" s="10"/>
    </row>
    <row r="698">
      <c r="A698" s="10"/>
      <c r="U698" s="10"/>
    </row>
    <row r="699">
      <c r="A699" s="10"/>
      <c r="U699" s="10"/>
    </row>
    <row r="700">
      <c r="A700" s="10"/>
      <c r="U700" s="10"/>
    </row>
    <row r="701">
      <c r="A701" s="10"/>
      <c r="U701" s="10"/>
    </row>
    <row r="702">
      <c r="A702" s="10"/>
      <c r="U702" s="10"/>
    </row>
    <row r="703">
      <c r="A703" s="10"/>
      <c r="U703" s="10"/>
    </row>
    <row r="704">
      <c r="A704" s="10"/>
      <c r="U704" s="10"/>
    </row>
    <row r="705">
      <c r="A705" s="10"/>
      <c r="U705" s="10"/>
    </row>
    <row r="706">
      <c r="A706" s="10"/>
      <c r="U706" s="10"/>
    </row>
    <row r="707">
      <c r="A707" s="10"/>
      <c r="U707" s="10"/>
    </row>
    <row r="708">
      <c r="A708" s="10"/>
      <c r="U708" s="10"/>
    </row>
    <row r="709">
      <c r="A709" s="10"/>
      <c r="U709" s="10"/>
    </row>
    <row r="710">
      <c r="A710" s="10"/>
      <c r="U710" s="10"/>
    </row>
    <row r="711">
      <c r="A711" s="10"/>
      <c r="U711" s="10"/>
    </row>
    <row r="712">
      <c r="A712" s="10"/>
      <c r="U712" s="10"/>
    </row>
    <row r="713">
      <c r="A713" s="10"/>
      <c r="U713" s="10"/>
    </row>
    <row r="714">
      <c r="A714" s="10"/>
      <c r="U714" s="10"/>
    </row>
    <row r="715">
      <c r="A715" s="10"/>
      <c r="U715" s="10"/>
    </row>
    <row r="716">
      <c r="A716" s="10"/>
      <c r="U716" s="10"/>
    </row>
    <row r="717">
      <c r="A717" s="10"/>
      <c r="U717" s="10"/>
    </row>
    <row r="718">
      <c r="A718" s="10"/>
      <c r="U718" s="10"/>
    </row>
    <row r="719">
      <c r="A719" s="10"/>
      <c r="U719" s="10"/>
    </row>
    <row r="720">
      <c r="A720" s="10"/>
      <c r="U720" s="10"/>
    </row>
    <row r="721">
      <c r="A721" s="10"/>
      <c r="U721" s="10"/>
    </row>
    <row r="722">
      <c r="A722" s="10"/>
      <c r="U722" s="10"/>
    </row>
    <row r="723">
      <c r="A723" s="10"/>
      <c r="U723" s="10"/>
    </row>
    <row r="724">
      <c r="A724" s="10"/>
      <c r="U724" s="10"/>
    </row>
    <row r="725">
      <c r="A725" s="10"/>
      <c r="U725" s="10"/>
    </row>
    <row r="726">
      <c r="A726" s="10"/>
      <c r="U726" s="10"/>
    </row>
    <row r="727">
      <c r="A727" s="10"/>
      <c r="U727" s="10"/>
    </row>
    <row r="728">
      <c r="A728" s="10"/>
      <c r="U728" s="10"/>
    </row>
    <row r="729">
      <c r="A729" s="10"/>
      <c r="U729" s="10"/>
    </row>
    <row r="730">
      <c r="A730" s="10"/>
      <c r="U730" s="10"/>
    </row>
    <row r="731">
      <c r="A731" s="10"/>
      <c r="U731" s="10"/>
    </row>
    <row r="732">
      <c r="A732" s="10"/>
      <c r="U732" s="10"/>
    </row>
    <row r="733">
      <c r="A733" s="10"/>
      <c r="U733" s="10"/>
    </row>
    <row r="734">
      <c r="A734" s="10"/>
      <c r="U734" s="10"/>
    </row>
    <row r="735">
      <c r="A735" s="10"/>
      <c r="U735" s="10"/>
    </row>
    <row r="736">
      <c r="A736" s="10"/>
      <c r="U736" s="10"/>
    </row>
    <row r="737">
      <c r="A737" s="10"/>
      <c r="U737" s="10"/>
    </row>
    <row r="738">
      <c r="A738" s="10"/>
      <c r="U738" s="10"/>
    </row>
    <row r="739">
      <c r="A739" s="10"/>
      <c r="U739" s="10"/>
    </row>
    <row r="740">
      <c r="A740" s="10"/>
      <c r="U740" s="10"/>
    </row>
    <row r="741">
      <c r="A741" s="10"/>
      <c r="U741" s="10"/>
    </row>
    <row r="742">
      <c r="A742" s="10"/>
      <c r="U742" s="10"/>
    </row>
    <row r="743">
      <c r="A743" s="10"/>
      <c r="U743" s="10"/>
    </row>
    <row r="744">
      <c r="A744" s="10"/>
      <c r="U744" s="10"/>
    </row>
    <row r="745">
      <c r="A745" s="10"/>
      <c r="U745" s="10"/>
    </row>
    <row r="746">
      <c r="A746" s="10"/>
      <c r="U746" s="10"/>
    </row>
    <row r="747">
      <c r="A747" s="10"/>
      <c r="U747" s="10"/>
    </row>
    <row r="748">
      <c r="A748" s="10"/>
      <c r="U748" s="10"/>
    </row>
    <row r="749">
      <c r="A749" s="10"/>
      <c r="U749" s="10"/>
    </row>
    <row r="750">
      <c r="A750" s="10"/>
      <c r="U750" s="10"/>
    </row>
    <row r="751">
      <c r="A751" s="10"/>
      <c r="U751" s="10"/>
    </row>
    <row r="752">
      <c r="A752" s="10"/>
      <c r="U752" s="10"/>
    </row>
    <row r="753">
      <c r="A753" s="10"/>
      <c r="U753" s="10"/>
    </row>
    <row r="754">
      <c r="A754" s="10"/>
      <c r="U754" s="10"/>
    </row>
    <row r="755">
      <c r="A755" s="10"/>
      <c r="U755" s="10"/>
    </row>
    <row r="756">
      <c r="A756" s="10"/>
      <c r="U756" s="10"/>
    </row>
    <row r="757">
      <c r="A757" s="10"/>
      <c r="U757" s="10"/>
    </row>
    <row r="758">
      <c r="A758" s="10"/>
      <c r="U758" s="10"/>
    </row>
    <row r="759">
      <c r="A759" s="10"/>
      <c r="U759" s="10"/>
    </row>
    <row r="760">
      <c r="A760" s="10"/>
      <c r="U760" s="10"/>
    </row>
    <row r="761">
      <c r="A761" s="10"/>
      <c r="U761" s="10"/>
    </row>
    <row r="762">
      <c r="A762" s="10"/>
      <c r="U762" s="10"/>
    </row>
    <row r="763">
      <c r="A763" s="10"/>
      <c r="U763" s="10"/>
    </row>
    <row r="764">
      <c r="A764" s="10"/>
      <c r="U764" s="10"/>
    </row>
    <row r="765">
      <c r="A765" s="10"/>
      <c r="U765" s="10"/>
    </row>
    <row r="766">
      <c r="A766" s="10"/>
      <c r="U766" s="10"/>
    </row>
    <row r="767">
      <c r="A767" s="10"/>
      <c r="U767" s="10"/>
    </row>
    <row r="768">
      <c r="A768" s="10"/>
      <c r="U768" s="10"/>
    </row>
    <row r="769">
      <c r="A769" s="10"/>
      <c r="U769" s="10"/>
    </row>
    <row r="770">
      <c r="A770" s="10"/>
      <c r="U770" s="10"/>
    </row>
    <row r="771">
      <c r="A771" s="10"/>
      <c r="U771" s="10"/>
    </row>
    <row r="772">
      <c r="A772" s="10"/>
      <c r="U772" s="10"/>
    </row>
    <row r="773">
      <c r="A773" s="10"/>
      <c r="U773" s="10"/>
    </row>
    <row r="774">
      <c r="A774" s="10"/>
      <c r="U774" s="10"/>
    </row>
    <row r="775">
      <c r="A775" s="10"/>
      <c r="U775" s="10"/>
    </row>
    <row r="776">
      <c r="A776" s="10"/>
      <c r="U776" s="10"/>
    </row>
    <row r="777">
      <c r="A777" s="10"/>
      <c r="U777" s="10"/>
    </row>
    <row r="778">
      <c r="A778" s="10"/>
      <c r="U778" s="10"/>
    </row>
    <row r="779">
      <c r="A779" s="10"/>
      <c r="U779" s="10"/>
    </row>
    <row r="780">
      <c r="A780" s="10"/>
      <c r="U780" s="10"/>
    </row>
    <row r="781">
      <c r="A781" s="10"/>
      <c r="U781" s="10"/>
    </row>
    <row r="782">
      <c r="A782" s="10"/>
      <c r="U782" s="10"/>
    </row>
    <row r="783">
      <c r="A783" s="10"/>
      <c r="U783" s="10"/>
    </row>
    <row r="784">
      <c r="A784" s="10"/>
      <c r="U784" s="10"/>
    </row>
    <row r="785">
      <c r="A785" s="10"/>
      <c r="U785" s="10"/>
    </row>
    <row r="786">
      <c r="A786" s="10"/>
      <c r="U786" s="10"/>
    </row>
    <row r="787">
      <c r="A787" s="10"/>
      <c r="U787" s="10"/>
    </row>
    <row r="788">
      <c r="A788" s="10"/>
      <c r="U788" s="10"/>
    </row>
    <row r="789">
      <c r="A789" s="10"/>
      <c r="U789" s="10"/>
    </row>
    <row r="790">
      <c r="A790" s="10"/>
      <c r="U790" s="10"/>
    </row>
    <row r="791">
      <c r="A791" s="10"/>
      <c r="U791" s="10"/>
    </row>
    <row r="792">
      <c r="A792" s="10"/>
      <c r="U792" s="10"/>
    </row>
    <row r="793">
      <c r="A793" s="10"/>
      <c r="U793" s="10"/>
    </row>
    <row r="794">
      <c r="A794" s="10"/>
      <c r="U794" s="10"/>
    </row>
    <row r="795">
      <c r="A795" s="10"/>
      <c r="U795" s="10"/>
    </row>
    <row r="796">
      <c r="A796" s="10"/>
      <c r="U796" s="10"/>
    </row>
    <row r="797">
      <c r="A797" s="10"/>
      <c r="U797" s="10"/>
    </row>
    <row r="798">
      <c r="A798" s="10"/>
      <c r="U798" s="10"/>
    </row>
    <row r="799">
      <c r="A799" s="10"/>
      <c r="U799" s="10"/>
    </row>
    <row r="800">
      <c r="A800" s="10"/>
      <c r="U800" s="10"/>
    </row>
    <row r="801">
      <c r="A801" s="10"/>
      <c r="U801" s="10"/>
    </row>
    <row r="802">
      <c r="A802" s="10"/>
      <c r="U802" s="10"/>
    </row>
    <row r="803">
      <c r="A803" s="10"/>
      <c r="U803" s="10"/>
    </row>
    <row r="804">
      <c r="A804" s="10"/>
      <c r="U804" s="10"/>
    </row>
    <row r="805">
      <c r="A805" s="10"/>
      <c r="U805" s="10"/>
    </row>
    <row r="806">
      <c r="A806" s="10"/>
      <c r="U806" s="10"/>
    </row>
    <row r="807">
      <c r="A807" s="10"/>
      <c r="U807" s="10"/>
    </row>
    <row r="808">
      <c r="A808" s="10"/>
      <c r="U808" s="10"/>
    </row>
    <row r="809">
      <c r="A809" s="10"/>
      <c r="U809" s="10"/>
    </row>
    <row r="810">
      <c r="A810" s="10"/>
      <c r="U810" s="10"/>
    </row>
    <row r="811">
      <c r="A811" s="10"/>
      <c r="U811" s="10"/>
    </row>
    <row r="812">
      <c r="A812" s="10"/>
      <c r="U812" s="10"/>
    </row>
    <row r="813">
      <c r="A813" s="10"/>
      <c r="U813" s="10"/>
    </row>
    <row r="814">
      <c r="A814" s="10"/>
      <c r="U814" s="10"/>
    </row>
    <row r="815">
      <c r="A815" s="10"/>
      <c r="U815" s="10"/>
    </row>
    <row r="816">
      <c r="A816" s="10"/>
      <c r="U816" s="10"/>
    </row>
    <row r="817">
      <c r="A817" s="10"/>
      <c r="U817" s="10"/>
    </row>
    <row r="818">
      <c r="A818" s="10"/>
      <c r="U818" s="10"/>
    </row>
    <row r="819">
      <c r="A819" s="10"/>
      <c r="U819" s="10"/>
    </row>
    <row r="820">
      <c r="A820" s="10"/>
      <c r="U820" s="10"/>
    </row>
    <row r="821">
      <c r="A821" s="10"/>
      <c r="U821" s="10"/>
    </row>
    <row r="822">
      <c r="A822" s="10"/>
      <c r="U822" s="10"/>
    </row>
    <row r="823">
      <c r="A823" s="10"/>
      <c r="U823" s="10"/>
    </row>
    <row r="824">
      <c r="A824" s="10"/>
      <c r="U824" s="10"/>
    </row>
    <row r="825">
      <c r="A825" s="10"/>
      <c r="U825" s="10"/>
    </row>
    <row r="826">
      <c r="A826" s="10"/>
      <c r="U826" s="10"/>
    </row>
    <row r="827">
      <c r="A827" s="10"/>
      <c r="U827" s="10"/>
    </row>
    <row r="828">
      <c r="A828" s="10"/>
      <c r="U828" s="10"/>
    </row>
    <row r="829">
      <c r="A829" s="10"/>
      <c r="U829" s="10"/>
    </row>
    <row r="830">
      <c r="A830" s="10"/>
      <c r="U830" s="10"/>
    </row>
    <row r="831">
      <c r="A831" s="10"/>
      <c r="U831" s="10"/>
    </row>
    <row r="832">
      <c r="A832" s="10"/>
      <c r="U832" s="10"/>
    </row>
    <row r="833">
      <c r="A833" s="10"/>
      <c r="U833" s="10"/>
    </row>
    <row r="834">
      <c r="A834" s="10"/>
      <c r="U834" s="10"/>
    </row>
    <row r="835">
      <c r="A835" s="10"/>
      <c r="U835" s="10"/>
    </row>
    <row r="836">
      <c r="A836" s="10"/>
      <c r="U836" s="10"/>
    </row>
    <row r="837">
      <c r="A837" s="10"/>
      <c r="U837" s="10"/>
    </row>
    <row r="838">
      <c r="A838" s="10"/>
      <c r="U838" s="10"/>
    </row>
    <row r="839">
      <c r="A839" s="10"/>
      <c r="U839" s="10"/>
    </row>
    <row r="840">
      <c r="A840" s="10"/>
      <c r="U840" s="10"/>
    </row>
    <row r="841">
      <c r="A841" s="10"/>
      <c r="U841" s="10"/>
    </row>
    <row r="842">
      <c r="A842" s="10"/>
      <c r="U842" s="10"/>
    </row>
    <row r="843">
      <c r="A843" s="10"/>
      <c r="U843" s="10"/>
    </row>
    <row r="844">
      <c r="A844" s="10"/>
      <c r="U844" s="10"/>
    </row>
    <row r="845">
      <c r="A845" s="10"/>
      <c r="U845" s="10"/>
    </row>
    <row r="846">
      <c r="A846" s="10"/>
      <c r="U846" s="10"/>
    </row>
    <row r="847">
      <c r="A847" s="10"/>
      <c r="U847" s="10"/>
    </row>
    <row r="848">
      <c r="A848" s="10"/>
      <c r="U848" s="10"/>
    </row>
    <row r="849">
      <c r="A849" s="10"/>
      <c r="U849" s="10"/>
    </row>
    <row r="850">
      <c r="A850" s="10"/>
      <c r="U850" s="10"/>
    </row>
    <row r="851">
      <c r="A851" s="10"/>
      <c r="U851" s="10"/>
    </row>
    <row r="852">
      <c r="A852" s="10"/>
      <c r="U852" s="10"/>
    </row>
    <row r="853">
      <c r="A853" s="10"/>
      <c r="U853" s="10"/>
    </row>
    <row r="854">
      <c r="A854" s="10"/>
      <c r="U854" s="10"/>
    </row>
    <row r="855">
      <c r="A855" s="10"/>
      <c r="U855" s="10"/>
    </row>
    <row r="856">
      <c r="A856" s="10"/>
      <c r="U856" s="10"/>
    </row>
    <row r="857">
      <c r="A857" s="10"/>
      <c r="U857" s="10"/>
    </row>
    <row r="858">
      <c r="A858" s="10"/>
      <c r="U858" s="10"/>
    </row>
    <row r="859">
      <c r="A859" s="10"/>
      <c r="U859" s="10"/>
    </row>
    <row r="860">
      <c r="A860" s="10"/>
      <c r="U860" s="10"/>
    </row>
    <row r="861">
      <c r="A861" s="10"/>
      <c r="U861" s="10"/>
    </row>
    <row r="862">
      <c r="A862" s="10"/>
      <c r="U862" s="10"/>
    </row>
    <row r="863">
      <c r="A863" s="10"/>
      <c r="U863" s="10"/>
    </row>
    <row r="864">
      <c r="A864" s="10"/>
      <c r="U864" s="10"/>
    </row>
    <row r="865">
      <c r="A865" s="10"/>
      <c r="U865" s="10"/>
    </row>
    <row r="866">
      <c r="A866" s="10"/>
      <c r="U866" s="10"/>
    </row>
    <row r="867">
      <c r="A867" s="10"/>
      <c r="U867" s="10"/>
    </row>
    <row r="868">
      <c r="A868" s="10"/>
      <c r="U868" s="10"/>
    </row>
    <row r="869">
      <c r="A869" s="10"/>
      <c r="U869" s="10"/>
    </row>
    <row r="870">
      <c r="A870" s="10"/>
      <c r="U870" s="10"/>
    </row>
    <row r="871">
      <c r="A871" s="10"/>
      <c r="U871" s="10"/>
    </row>
    <row r="872">
      <c r="A872" s="10"/>
      <c r="U872" s="10"/>
    </row>
    <row r="873">
      <c r="A873" s="10"/>
      <c r="U873" s="10"/>
    </row>
    <row r="874">
      <c r="A874" s="10"/>
      <c r="U874" s="10"/>
    </row>
    <row r="875">
      <c r="A875" s="10"/>
      <c r="U875" s="10"/>
    </row>
    <row r="876">
      <c r="A876" s="10"/>
      <c r="U876" s="10"/>
    </row>
    <row r="877">
      <c r="A877" s="10"/>
      <c r="U877" s="10"/>
    </row>
    <row r="878">
      <c r="A878" s="10"/>
      <c r="U878" s="10"/>
    </row>
    <row r="879">
      <c r="A879" s="10"/>
      <c r="U879" s="10"/>
    </row>
    <row r="880">
      <c r="A880" s="10"/>
      <c r="U880" s="10"/>
    </row>
    <row r="881">
      <c r="A881" s="10"/>
      <c r="U881" s="10"/>
    </row>
    <row r="882">
      <c r="A882" s="10"/>
      <c r="U882" s="10"/>
    </row>
    <row r="883">
      <c r="A883" s="10"/>
      <c r="U883" s="10"/>
    </row>
    <row r="884">
      <c r="A884" s="10"/>
      <c r="U884" s="10"/>
    </row>
    <row r="885">
      <c r="A885" s="10"/>
      <c r="U885" s="10"/>
    </row>
    <row r="886">
      <c r="A886" s="10"/>
      <c r="U886" s="10"/>
    </row>
    <row r="887">
      <c r="A887" s="10"/>
      <c r="U887" s="10"/>
    </row>
    <row r="888">
      <c r="A888" s="10"/>
      <c r="U888" s="10"/>
    </row>
    <row r="889">
      <c r="A889" s="10"/>
      <c r="U889" s="10"/>
    </row>
    <row r="890">
      <c r="A890" s="10"/>
      <c r="U890" s="10"/>
    </row>
    <row r="891">
      <c r="A891" s="10"/>
      <c r="U891" s="10"/>
    </row>
    <row r="892">
      <c r="A892" s="10"/>
      <c r="U892" s="10"/>
    </row>
    <row r="893">
      <c r="A893" s="10"/>
      <c r="U893" s="10"/>
    </row>
    <row r="894">
      <c r="A894" s="10"/>
      <c r="U894" s="10"/>
    </row>
    <row r="895">
      <c r="A895" s="10"/>
      <c r="U895" s="10"/>
    </row>
    <row r="896">
      <c r="A896" s="10"/>
      <c r="U896" s="10"/>
    </row>
    <row r="897">
      <c r="A897" s="10"/>
      <c r="U897" s="10"/>
    </row>
    <row r="898">
      <c r="A898" s="10"/>
      <c r="U898" s="10"/>
    </row>
    <row r="899">
      <c r="A899" s="10"/>
      <c r="U899" s="10"/>
    </row>
    <row r="900">
      <c r="A900" s="10"/>
      <c r="U900" s="10"/>
    </row>
    <row r="901">
      <c r="A901" s="10"/>
      <c r="U901" s="10"/>
    </row>
    <row r="902">
      <c r="A902" s="10"/>
      <c r="U902" s="10"/>
    </row>
    <row r="903">
      <c r="A903" s="10"/>
      <c r="U903" s="10"/>
    </row>
    <row r="904">
      <c r="A904" s="10"/>
      <c r="U904" s="10"/>
    </row>
    <row r="905">
      <c r="A905" s="10"/>
      <c r="U905" s="10"/>
    </row>
    <row r="906">
      <c r="A906" s="10"/>
      <c r="U906" s="10"/>
    </row>
    <row r="907">
      <c r="A907" s="10"/>
      <c r="U907" s="10"/>
    </row>
    <row r="908">
      <c r="A908" s="10"/>
      <c r="U908" s="10"/>
    </row>
    <row r="909">
      <c r="A909" s="10"/>
      <c r="U909" s="10"/>
    </row>
    <row r="910">
      <c r="A910" s="10"/>
      <c r="U910" s="10"/>
    </row>
    <row r="911">
      <c r="A911" s="10"/>
      <c r="U911" s="10"/>
    </row>
    <row r="912">
      <c r="A912" s="10"/>
      <c r="U912" s="10"/>
    </row>
    <row r="913">
      <c r="A913" s="10"/>
      <c r="U913" s="10"/>
    </row>
    <row r="914">
      <c r="A914" s="10"/>
      <c r="U914" s="10"/>
    </row>
    <row r="915">
      <c r="A915" s="10"/>
      <c r="U915" s="10"/>
    </row>
    <row r="916">
      <c r="A916" s="10"/>
      <c r="U916" s="10"/>
    </row>
    <row r="917">
      <c r="A917" s="10"/>
      <c r="U917" s="10"/>
    </row>
    <row r="918">
      <c r="A918" s="10"/>
      <c r="U918" s="10"/>
    </row>
    <row r="919">
      <c r="A919" s="10"/>
      <c r="U919" s="10"/>
    </row>
    <row r="920">
      <c r="A920" s="10"/>
      <c r="U920" s="10"/>
    </row>
    <row r="921">
      <c r="A921" s="10"/>
      <c r="U921" s="10"/>
    </row>
    <row r="922">
      <c r="A922" s="10"/>
      <c r="U922" s="10"/>
    </row>
    <row r="923">
      <c r="A923" s="10"/>
      <c r="U923" s="10"/>
    </row>
    <row r="924">
      <c r="A924" s="10"/>
      <c r="U924" s="10"/>
    </row>
    <row r="925">
      <c r="A925" s="10"/>
      <c r="U925" s="10"/>
    </row>
    <row r="926">
      <c r="A926" s="10"/>
      <c r="U926" s="10"/>
    </row>
    <row r="927">
      <c r="A927" s="10"/>
      <c r="U927" s="10"/>
    </row>
    <row r="928">
      <c r="A928" s="10"/>
      <c r="U928" s="10"/>
    </row>
    <row r="929">
      <c r="A929" s="10"/>
      <c r="U929" s="10"/>
    </row>
    <row r="930">
      <c r="A930" s="10"/>
      <c r="U930" s="10"/>
    </row>
    <row r="931">
      <c r="A931" s="10"/>
      <c r="U931" s="10"/>
    </row>
    <row r="932">
      <c r="A932" s="10"/>
      <c r="U932" s="10"/>
    </row>
    <row r="933">
      <c r="A933" s="10"/>
      <c r="U933" s="10"/>
    </row>
    <row r="934">
      <c r="A934" s="10"/>
      <c r="U934" s="10"/>
    </row>
    <row r="935">
      <c r="A935" s="10"/>
      <c r="U935" s="10"/>
    </row>
    <row r="936">
      <c r="A936" s="10"/>
      <c r="U936" s="10"/>
    </row>
    <row r="937">
      <c r="A937" s="10"/>
      <c r="U937" s="10"/>
    </row>
    <row r="938">
      <c r="A938" s="10"/>
      <c r="U938" s="10"/>
    </row>
    <row r="939">
      <c r="A939" s="10"/>
      <c r="U939" s="10"/>
    </row>
    <row r="940">
      <c r="A940" s="10"/>
      <c r="U940" s="10"/>
    </row>
    <row r="941">
      <c r="A941" s="10"/>
      <c r="U941" s="10"/>
    </row>
    <row r="942">
      <c r="A942" s="10"/>
      <c r="U942" s="10"/>
    </row>
    <row r="943">
      <c r="A943" s="10"/>
      <c r="U943" s="10"/>
    </row>
    <row r="944">
      <c r="A944" s="10"/>
      <c r="U944" s="10"/>
    </row>
    <row r="945">
      <c r="A945" s="10"/>
      <c r="U945" s="10"/>
    </row>
    <row r="946">
      <c r="A946" s="10"/>
      <c r="U946" s="10"/>
    </row>
    <row r="947">
      <c r="A947" s="10"/>
      <c r="U947" s="10"/>
    </row>
    <row r="948">
      <c r="A948" s="10"/>
      <c r="U948" s="10"/>
    </row>
    <row r="949">
      <c r="A949" s="10"/>
      <c r="U949" s="10"/>
    </row>
    <row r="950">
      <c r="A950" s="10"/>
      <c r="U950" s="10"/>
    </row>
    <row r="951">
      <c r="A951" s="10"/>
      <c r="U951" s="10"/>
    </row>
    <row r="952">
      <c r="A952" s="10"/>
      <c r="U952" s="10"/>
    </row>
    <row r="953">
      <c r="A953" s="10"/>
      <c r="U953" s="10"/>
    </row>
    <row r="954">
      <c r="A954" s="10"/>
      <c r="U954" s="10"/>
    </row>
    <row r="955">
      <c r="A955" s="10"/>
      <c r="U955" s="10"/>
    </row>
    <row r="956">
      <c r="A956" s="10"/>
      <c r="U956" s="10"/>
    </row>
    <row r="957">
      <c r="A957" s="10"/>
      <c r="U957" s="10"/>
    </row>
    <row r="958">
      <c r="A958" s="10"/>
      <c r="U958" s="10"/>
    </row>
    <row r="959">
      <c r="A959" s="10"/>
      <c r="U959" s="10"/>
    </row>
    <row r="960">
      <c r="A960" s="10"/>
      <c r="U960" s="10"/>
    </row>
    <row r="961">
      <c r="A961" s="10"/>
      <c r="U961" s="10"/>
    </row>
    <row r="962">
      <c r="A962" s="10"/>
      <c r="U962" s="10"/>
    </row>
    <row r="963">
      <c r="A963" s="10"/>
      <c r="U963" s="10"/>
    </row>
    <row r="964">
      <c r="A964" s="10"/>
      <c r="U964" s="10"/>
    </row>
    <row r="965">
      <c r="A965" s="10"/>
      <c r="U965" s="10"/>
    </row>
    <row r="966">
      <c r="A966" s="10"/>
      <c r="U966" s="10"/>
    </row>
    <row r="967">
      <c r="A967" s="10"/>
      <c r="U967" s="10"/>
    </row>
    <row r="968">
      <c r="A968" s="10"/>
      <c r="U968" s="10"/>
    </row>
    <row r="969">
      <c r="A969" s="10"/>
      <c r="U969" s="10"/>
    </row>
    <row r="970">
      <c r="A970" s="10"/>
      <c r="U970" s="10"/>
    </row>
    <row r="971">
      <c r="A971" s="10"/>
      <c r="U971" s="10"/>
    </row>
    <row r="972">
      <c r="A972" s="10"/>
      <c r="U972" s="10"/>
    </row>
    <row r="973">
      <c r="A973" s="10"/>
      <c r="U973" s="10"/>
    </row>
    <row r="974">
      <c r="A974" s="10"/>
      <c r="U974" s="10"/>
    </row>
    <row r="975">
      <c r="A975" s="10"/>
      <c r="U975" s="10"/>
    </row>
    <row r="976">
      <c r="A976" s="10"/>
      <c r="U976" s="10"/>
    </row>
    <row r="977">
      <c r="A977" s="10"/>
      <c r="U977" s="10"/>
    </row>
    <row r="978">
      <c r="A978" s="10"/>
      <c r="U978" s="10"/>
    </row>
    <row r="979">
      <c r="A979" s="10"/>
      <c r="U979" s="10"/>
    </row>
    <row r="980">
      <c r="A980" s="10"/>
      <c r="U980" s="10"/>
    </row>
    <row r="981">
      <c r="A981" s="10"/>
      <c r="U981" s="10"/>
    </row>
    <row r="982">
      <c r="A982" s="10"/>
      <c r="U982" s="10"/>
    </row>
    <row r="983">
      <c r="A983" s="10"/>
      <c r="U983" s="10"/>
    </row>
    <row r="984">
      <c r="A984" s="10"/>
      <c r="U984" s="10"/>
    </row>
    <row r="985">
      <c r="A985" s="10"/>
      <c r="U985" s="10"/>
    </row>
    <row r="986">
      <c r="A986" s="10"/>
      <c r="U986" s="10"/>
    </row>
    <row r="987">
      <c r="A987" s="10"/>
      <c r="U987" s="10"/>
    </row>
    <row r="988">
      <c r="A988" s="10"/>
      <c r="U988" s="10"/>
    </row>
    <row r="989">
      <c r="A989" s="10"/>
      <c r="U989" s="10"/>
    </row>
    <row r="990">
      <c r="A990" s="10"/>
      <c r="U990" s="10"/>
    </row>
    <row r="991">
      <c r="A991" s="10"/>
      <c r="U991" s="10"/>
    </row>
    <row r="992">
      <c r="A992" s="10"/>
      <c r="U992" s="10"/>
    </row>
    <row r="993">
      <c r="A993" s="10"/>
      <c r="U993" s="10"/>
    </row>
    <row r="994">
      <c r="A994" s="10"/>
      <c r="U994" s="10"/>
    </row>
    <row r="995">
      <c r="A995" s="10"/>
      <c r="U995" s="10"/>
    </row>
    <row r="996">
      <c r="A996" s="10"/>
      <c r="U996" s="10"/>
    </row>
    <row r="997">
      <c r="A997" s="10"/>
      <c r="U997" s="10"/>
    </row>
    <row r="998">
      <c r="A998" s="10"/>
      <c r="U998" s="10"/>
    </row>
    <row r="999">
      <c r="A999" s="10"/>
      <c r="U999" s="10"/>
    </row>
    <row r="1000">
      <c r="A1000" s="10"/>
      <c r="U1000" s="10"/>
    </row>
    <row r="1001">
      <c r="A1001" s="10"/>
      <c r="U1001" s="10"/>
    </row>
    <row r="1002">
      <c r="A1002" s="10"/>
      <c r="U1002" s="10"/>
    </row>
    <row r="1003">
      <c r="A1003" s="10"/>
      <c r="U1003" s="10"/>
    </row>
    <row r="1004">
      <c r="A1004" s="10"/>
      <c r="U1004" s="10"/>
    </row>
  </sheetData>
  <conditionalFormatting sqref="B23:N23">
    <cfRule type="colorScale" priority="1">
      <colorScale>
        <cfvo type="min"/>
        <cfvo type="formula" val="0"/>
        <cfvo type="max"/>
        <color rgb="FFEA9999"/>
        <color rgb="FFFFFFFF"/>
        <color rgb="FF57BB8A"/>
      </colorScale>
    </cfRule>
  </conditionalFormatting>
  <conditionalFormatting sqref="B13:N13">
    <cfRule type="colorScale" priority="2">
      <colorScale>
        <cfvo type="min"/>
        <cfvo type="max"/>
        <color rgb="FFD9EAD3"/>
        <color rgb="FF57BB8A"/>
      </colorScale>
    </cfRule>
  </conditionalFormatting>
  <conditionalFormatting sqref="B22:N22">
    <cfRule type="colorScale" priority="3">
      <colorScale>
        <cfvo type="min"/>
        <cfvo type="max"/>
        <color rgb="FFCC0000"/>
        <color rgb="FFF4CCCC"/>
      </colorScale>
    </cfRule>
  </conditionalFormatting>
  <hyperlinks>
    <hyperlink r:id="rId1" ref="A29"/>
    <hyperlink r:id="rId2" ref="A30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2">
      <c r="A2" s="25" t="str">
        <f t="array" ref="A2:A15">transpose('market simulation_v1'!A1:N1)</f>
        <v/>
      </c>
      <c r="B2" s="25" t="str">
        <f t="array" ref="B2">transpose('market simulation_v2'!A5:M5)</f>
        <v>#REF!</v>
      </c>
      <c r="C2" s="25" t="str">
        <f t="array" ref="C2">transpose('market simulation_v2'!A4:M4)</f>
        <v>#REF!</v>
      </c>
    </row>
    <row r="3">
      <c r="A3" s="25" t="s">
        <v>24</v>
      </c>
    </row>
    <row r="4">
      <c r="A4" s="25" t="s">
        <v>25</v>
      </c>
    </row>
    <row r="5">
      <c r="A5" s="25" t="s">
        <v>26</v>
      </c>
    </row>
    <row r="6">
      <c r="A6" s="25" t="s">
        <v>27</v>
      </c>
    </row>
    <row r="7">
      <c r="A7" s="25" t="s">
        <v>28</v>
      </c>
    </row>
    <row r="8">
      <c r="A8" s="25" t="s">
        <v>29</v>
      </c>
    </row>
    <row r="9">
      <c r="A9" s="25" t="s">
        <v>30</v>
      </c>
    </row>
    <row r="10">
      <c r="A10" s="25" t="s">
        <v>31</v>
      </c>
    </row>
    <row r="11">
      <c r="A11" s="25" t="s">
        <v>32</v>
      </c>
    </row>
    <row r="12">
      <c r="A12" s="25" t="s">
        <v>33</v>
      </c>
    </row>
    <row r="13">
      <c r="A13" s="25" t="s">
        <v>34</v>
      </c>
    </row>
    <row r="14">
      <c r="A14" s="25" t="s">
        <v>35</v>
      </c>
    </row>
    <row r="15">
      <c r="A15" s="25" t="s">
        <v>36</v>
      </c>
    </row>
    <row r="26">
      <c r="A26" s="25" t="str">
        <f t="array" ref="A26:A39">transpose('market simulation_v1'!A1:N1)</f>
        <v/>
      </c>
      <c r="B26" s="25" t="str">
        <f t="array" ref="B26">transpose('market simulation_v2'!A2:M2)</f>
        <v>#REF!</v>
      </c>
      <c r="C26" s="25" t="str">
        <f t="array" ref="C26">transpose('market simulation_v2'!A3:M3)</f>
        <v>#REF!</v>
      </c>
    </row>
    <row r="27">
      <c r="A27" s="25" t="s">
        <v>24</v>
      </c>
    </row>
    <row r="28">
      <c r="A28" s="25" t="s">
        <v>25</v>
      </c>
    </row>
    <row r="29">
      <c r="A29" s="25" t="s">
        <v>26</v>
      </c>
    </row>
    <row r="30">
      <c r="A30" s="25" t="s">
        <v>27</v>
      </c>
    </row>
    <row r="31">
      <c r="A31" s="25" t="s">
        <v>28</v>
      </c>
    </row>
    <row r="32">
      <c r="A32" s="25" t="s">
        <v>29</v>
      </c>
    </row>
    <row r="33">
      <c r="A33" s="25" t="s">
        <v>30</v>
      </c>
    </row>
    <row r="34">
      <c r="A34" s="25" t="s">
        <v>31</v>
      </c>
    </row>
    <row r="35">
      <c r="A35" s="25" t="s">
        <v>32</v>
      </c>
    </row>
    <row r="36">
      <c r="A36" s="25" t="s">
        <v>33</v>
      </c>
    </row>
    <row r="37">
      <c r="A37" s="25" t="s">
        <v>34</v>
      </c>
    </row>
    <row r="38">
      <c r="A38" s="25" t="s">
        <v>35</v>
      </c>
    </row>
    <row r="39">
      <c r="A39" s="25" t="s">
        <v>36</v>
      </c>
    </row>
    <row r="51">
      <c r="A51" s="25" t="str">
        <f t="array" ref="A51:A64">transpose('market simulation_v1'!A1:N1)</f>
        <v/>
      </c>
      <c r="B51" s="25" t="str">
        <f t="array" ref="B51">transpose('market simulation_v2'!A15:M15)</f>
        <v>#REF!</v>
      </c>
      <c r="C51" s="25" t="str">
        <f t="array" ref="C51">TRANSPOSE('market simulation_v2'!A16:M16)</f>
        <v>#REF!</v>
      </c>
      <c r="H51" s="25" t="str">
        <f t="shared" ref="H51:J51" si="1">A51</f>
        <v/>
      </c>
      <c r="I51" s="25" t="str">
        <f t="shared" si="1"/>
        <v>#REF!</v>
      </c>
      <c r="J51" s="25" t="str">
        <f t="shared" si="1"/>
        <v>#REF!</v>
      </c>
    </row>
    <row r="52">
      <c r="A52" s="25" t="s">
        <v>24</v>
      </c>
      <c r="H52" s="25" t="str">
        <f t="shared" ref="H52:H63" si="3">A52</f>
        <v>Month 0</v>
      </c>
      <c r="I52" s="25">
        <f t="shared" ref="I52:J52" si="2">-B52</f>
        <v>0</v>
      </c>
      <c r="J52" s="25">
        <f t="shared" si="2"/>
        <v>0</v>
      </c>
    </row>
    <row r="53">
      <c r="A53" s="25" t="s">
        <v>25</v>
      </c>
      <c r="H53" s="25" t="str">
        <f t="shared" si="3"/>
        <v>Month 1</v>
      </c>
      <c r="I53" s="25">
        <f t="shared" ref="I53:J53" si="4">-B53</f>
        <v>0</v>
      </c>
      <c r="J53" s="25">
        <f t="shared" si="4"/>
        <v>0</v>
      </c>
    </row>
    <row r="54">
      <c r="A54" s="25" t="s">
        <v>26</v>
      </c>
      <c r="H54" s="25" t="str">
        <f t="shared" si="3"/>
        <v>Month 2</v>
      </c>
      <c r="I54" s="25">
        <f t="shared" ref="I54:J54" si="5">-B54</f>
        <v>0</v>
      </c>
      <c r="J54" s="25">
        <f t="shared" si="5"/>
        <v>0</v>
      </c>
    </row>
    <row r="55">
      <c r="A55" s="25" t="s">
        <v>27</v>
      </c>
      <c r="H55" s="25" t="str">
        <f t="shared" si="3"/>
        <v>Month 3</v>
      </c>
      <c r="I55" s="25">
        <f t="shared" ref="I55:J55" si="6">-B55</f>
        <v>0</v>
      </c>
      <c r="J55" s="25">
        <f t="shared" si="6"/>
        <v>0</v>
      </c>
    </row>
    <row r="56">
      <c r="A56" s="25" t="s">
        <v>28</v>
      </c>
      <c r="H56" s="25" t="str">
        <f t="shared" si="3"/>
        <v>Month 4</v>
      </c>
      <c r="I56" s="25">
        <f t="shared" ref="I56:J56" si="7">-B56</f>
        <v>0</v>
      </c>
      <c r="J56" s="25">
        <f t="shared" si="7"/>
        <v>0</v>
      </c>
    </row>
    <row r="57">
      <c r="A57" s="25" t="s">
        <v>29</v>
      </c>
      <c r="H57" s="25" t="str">
        <f t="shared" si="3"/>
        <v>Month 5</v>
      </c>
      <c r="I57" s="25">
        <f t="shared" ref="I57:J57" si="8">-B57</f>
        <v>0</v>
      </c>
      <c r="J57" s="25">
        <f t="shared" si="8"/>
        <v>0</v>
      </c>
    </row>
    <row r="58">
      <c r="A58" s="25" t="s">
        <v>30</v>
      </c>
      <c r="H58" s="25" t="str">
        <f t="shared" si="3"/>
        <v>Month 6</v>
      </c>
      <c r="I58" s="25">
        <f t="shared" ref="I58:J58" si="9">-B58</f>
        <v>0</v>
      </c>
      <c r="J58" s="25">
        <f t="shared" si="9"/>
        <v>0</v>
      </c>
    </row>
    <row r="59">
      <c r="A59" s="25" t="s">
        <v>31</v>
      </c>
      <c r="H59" s="25" t="str">
        <f t="shared" si="3"/>
        <v>Month 7</v>
      </c>
      <c r="I59" s="25">
        <f t="shared" ref="I59:J59" si="10">-B59</f>
        <v>0</v>
      </c>
      <c r="J59" s="25">
        <f t="shared" si="10"/>
        <v>0</v>
      </c>
    </row>
    <row r="60">
      <c r="A60" s="25" t="s">
        <v>32</v>
      </c>
      <c r="H60" s="25" t="str">
        <f t="shared" si="3"/>
        <v>Month 8</v>
      </c>
      <c r="I60" s="25">
        <f t="shared" ref="I60:J60" si="11">-B60</f>
        <v>0</v>
      </c>
      <c r="J60" s="25">
        <f t="shared" si="11"/>
        <v>0</v>
      </c>
    </row>
    <row r="61">
      <c r="A61" s="25" t="s">
        <v>33</v>
      </c>
      <c r="H61" s="25" t="str">
        <f t="shared" si="3"/>
        <v>Month 9</v>
      </c>
      <c r="I61" s="25">
        <f t="shared" ref="I61:J61" si="12">-B61</f>
        <v>0</v>
      </c>
      <c r="J61" s="25">
        <f t="shared" si="12"/>
        <v>0</v>
      </c>
    </row>
    <row r="62">
      <c r="A62" s="25" t="s">
        <v>34</v>
      </c>
      <c r="H62" s="25" t="str">
        <f t="shared" si="3"/>
        <v>Month 10</v>
      </c>
      <c r="I62" s="25">
        <f t="shared" ref="I62:J62" si="13">-B62</f>
        <v>0</v>
      </c>
      <c r="J62" s="25">
        <f t="shared" si="13"/>
        <v>0</v>
      </c>
    </row>
    <row r="63">
      <c r="A63" s="25" t="s">
        <v>35</v>
      </c>
      <c r="H63" s="25" t="str">
        <f t="shared" si="3"/>
        <v>Month 11</v>
      </c>
      <c r="I63" s="25">
        <f t="shared" ref="I63:J63" si="14">-B63</f>
        <v>0</v>
      </c>
      <c r="J63" s="25">
        <f t="shared" si="14"/>
        <v>0</v>
      </c>
    </row>
    <row r="64">
      <c r="A64" s="25" t="s">
        <v>36</v>
      </c>
    </row>
    <row r="78">
      <c r="A78" s="25" t="str">
        <f t="array" ref="A78:A91">transpose('market simulation_v1'!A1:N1)</f>
        <v/>
      </c>
      <c r="B78" s="25" t="str">
        <f t="array" ref="B78">transpose('market simulation_v2'!A6:M7)</f>
        <v>#REF!</v>
      </c>
      <c r="C78" s="6"/>
    </row>
    <row r="79">
      <c r="A79" s="25" t="s">
        <v>24</v>
      </c>
      <c r="C79" s="6"/>
    </row>
    <row r="80">
      <c r="A80" s="25" t="s">
        <v>25</v>
      </c>
      <c r="C80" s="6"/>
    </row>
    <row r="81">
      <c r="A81" s="25" t="s">
        <v>26</v>
      </c>
      <c r="C81" s="6"/>
    </row>
    <row r="82">
      <c r="A82" s="25" t="s">
        <v>27</v>
      </c>
      <c r="C82" s="6"/>
    </row>
    <row r="83">
      <c r="A83" s="25" t="s">
        <v>28</v>
      </c>
      <c r="C83" s="6"/>
    </row>
    <row r="84">
      <c r="A84" s="25" t="s">
        <v>29</v>
      </c>
      <c r="C84" s="6"/>
    </row>
    <row r="85">
      <c r="A85" s="25" t="s">
        <v>30</v>
      </c>
      <c r="C85" s="6"/>
    </row>
    <row r="86">
      <c r="A86" s="25" t="s">
        <v>31</v>
      </c>
      <c r="C86" s="6"/>
    </row>
    <row r="87">
      <c r="A87" s="25" t="s">
        <v>32</v>
      </c>
      <c r="C87" s="6"/>
    </row>
    <row r="88">
      <c r="A88" s="25" t="s">
        <v>33</v>
      </c>
      <c r="C88" s="6"/>
    </row>
    <row r="89">
      <c r="A89" s="25" t="s">
        <v>34</v>
      </c>
      <c r="C89" s="6"/>
    </row>
    <row r="90">
      <c r="A90" s="25" t="s">
        <v>35</v>
      </c>
      <c r="C90" s="6"/>
    </row>
    <row r="91">
      <c r="A91" s="25" t="s">
        <v>36</v>
      </c>
    </row>
    <row r="106">
      <c r="A106" s="25" t="str">
        <f t="array" ref="A106:A119">transpose('market simulation_v1'!A1:N1)</f>
        <v/>
      </c>
      <c r="B106" s="25" t="str">
        <f t="array" ref="B106:B118">transpose('market simulation_v2'!A18:M18)</f>
        <v>General and administrative expense</v>
      </c>
    </row>
    <row r="107">
      <c r="A107" s="25" t="s">
        <v>24</v>
      </c>
      <c r="B107" s="23">
        <v>-13440.0</v>
      </c>
    </row>
    <row r="108">
      <c r="A108" s="25" t="s">
        <v>25</v>
      </c>
      <c r="B108" s="23">
        <v>-15680.0</v>
      </c>
    </row>
    <row r="109">
      <c r="A109" s="25" t="s">
        <v>26</v>
      </c>
      <c r="B109" s="23">
        <v>-17920.0</v>
      </c>
    </row>
    <row r="110">
      <c r="A110" s="25" t="s">
        <v>27</v>
      </c>
      <c r="B110" s="23">
        <v>-20160.0</v>
      </c>
    </row>
    <row r="111">
      <c r="A111" s="25" t="s">
        <v>28</v>
      </c>
      <c r="B111" s="23">
        <v>-22400.0</v>
      </c>
    </row>
    <row r="112">
      <c r="A112" s="25" t="s">
        <v>29</v>
      </c>
      <c r="B112" s="23">
        <v>-24640.0</v>
      </c>
    </row>
    <row r="113">
      <c r="A113" s="25" t="s">
        <v>30</v>
      </c>
      <c r="B113" s="23">
        <v>-26880.0</v>
      </c>
    </row>
    <row r="114">
      <c r="A114" s="25" t="s">
        <v>31</v>
      </c>
      <c r="B114" s="23">
        <v>-29120.0</v>
      </c>
    </row>
    <row r="115">
      <c r="A115" s="25" t="s">
        <v>32</v>
      </c>
      <c r="B115" s="23">
        <v>-31360.0</v>
      </c>
    </row>
    <row r="116">
      <c r="A116" s="25" t="s">
        <v>33</v>
      </c>
      <c r="B116" s="23">
        <v>-33600.0</v>
      </c>
    </row>
    <row r="117">
      <c r="A117" s="25" t="s">
        <v>34</v>
      </c>
      <c r="B117" s="23">
        <v>-35840.0</v>
      </c>
    </row>
    <row r="118">
      <c r="A118" s="25" t="s">
        <v>35</v>
      </c>
      <c r="B118" s="23">
        <v>-38080.0</v>
      </c>
    </row>
    <row r="119">
      <c r="A119" s="25" t="s">
        <v>36</v>
      </c>
    </row>
    <row r="135">
      <c r="A135" s="25" t="str">
        <f t="array" ref="A135:A148">TRANSPOSE('market simulation_v2'!A1:N1)</f>
        <v/>
      </c>
      <c r="B135" s="25" t="str">
        <f t="array" ref="B135:B148">TRANSPOSE('market simulation_v2'!A23:N23)</f>
        <v>Gross Profit</v>
      </c>
    </row>
    <row r="136">
      <c r="A136" s="25" t="s">
        <v>24</v>
      </c>
      <c r="B136" s="23">
        <v>-68440.0</v>
      </c>
    </row>
    <row r="137">
      <c r="A137" s="25" t="s">
        <v>25</v>
      </c>
      <c r="B137" s="23">
        <v>-414108.8333333334</v>
      </c>
    </row>
    <row r="138">
      <c r="A138" s="25" t="s">
        <v>26</v>
      </c>
      <c r="B138" s="23">
        <v>-121919.84999999998</v>
      </c>
    </row>
    <row r="139">
      <c r="A139" s="25" t="s">
        <v>27</v>
      </c>
      <c r="B139" s="23">
        <v>109426.83666666667</v>
      </c>
    </row>
    <row r="140">
      <c r="A140" s="25" t="s">
        <v>28</v>
      </c>
      <c r="B140" s="23">
        <v>331181.6943333334</v>
      </c>
    </row>
    <row r="141">
      <c r="A141" s="25" t="s">
        <v>29</v>
      </c>
      <c r="B141" s="23">
        <v>481453.43921666685</v>
      </c>
    </row>
    <row r="142">
      <c r="A142" s="25" t="s">
        <v>30</v>
      </c>
      <c r="B142" s="23">
        <v>577567.8376858335</v>
      </c>
    </row>
    <row r="143">
      <c r="A143" s="25" t="s">
        <v>31</v>
      </c>
      <c r="B143" s="23">
        <v>632992.4060330419</v>
      </c>
    </row>
    <row r="144">
      <c r="A144" s="25" t="s">
        <v>32</v>
      </c>
      <c r="B144" s="23">
        <v>658169.9157747146</v>
      </c>
    </row>
    <row r="145">
      <c r="A145" s="25" t="s">
        <v>33</v>
      </c>
      <c r="B145" s="23">
        <v>661173.3759624828</v>
      </c>
    </row>
    <row r="146">
      <c r="A146" s="25" t="s">
        <v>34</v>
      </c>
      <c r="B146" s="23">
        <v>648220.7883953695</v>
      </c>
    </row>
    <row r="147">
      <c r="A147" s="25" t="s">
        <v>35</v>
      </c>
      <c r="B147" s="23">
        <v>624079.7010418482</v>
      </c>
    </row>
    <row r="148">
      <c r="A148" s="25" t="s">
        <v>36</v>
      </c>
      <c r="B148" s="23">
        <v>592385.1177235064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15" max="15" width="7.63"/>
    <col customWidth="1" min="16" max="16" width="25.0"/>
    <col customWidth="1" min="21" max="21" width="26.63"/>
  </cols>
  <sheetData>
    <row r="1">
      <c r="A1" s="8"/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U1" s="10"/>
    </row>
    <row r="2">
      <c r="A2" s="11" t="s">
        <v>37</v>
      </c>
      <c r="B2" s="12">
        <v>0.0</v>
      </c>
      <c r="C2" s="12">
        <v>130000.0</v>
      </c>
      <c r="D2" s="12">
        <v>130000.0</v>
      </c>
      <c r="E2" s="12">
        <v>130000.0</v>
      </c>
      <c r="F2" s="12">
        <f t="shared" ref="F2:N2" si="1">E2*0.9</f>
        <v>117000</v>
      </c>
      <c r="G2" s="12">
        <f t="shared" si="1"/>
        <v>105300</v>
      </c>
      <c r="H2" s="12">
        <f t="shared" si="1"/>
        <v>94770</v>
      </c>
      <c r="I2" s="12">
        <f t="shared" si="1"/>
        <v>85293</v>
      </c>
      <c r="J2" s="12">
        <f t="shared" si="1"/>
        <v>76763.7</v>
      </c>
      <c r="K2" s="12">
        <f t="shared" si="1"/>
        <v>69087.33</v>
      </c>
      <c r="L2" s="12">
        <f t="shared" si="1"/>
        <v>62178.597</v>
      </c>
      <c r="M2" s="12">
        <f t="shared" si="1"/>
        <v>55960.7373</v>
      </c>
      <c r="N2" s="12">
        <f t="shared" si="1"/>
        <v>50364.66357</v>
      </c>
      <c r="P2" s="10"/>
    </row>
    <row r="3">
      <c r="A3" s="11" t="s">
        <v>38</v>
      </c>
      <c r="B3" s="12">
        <v>0.0</v>
      </c>
      <c r="C3" s="13">
        <f t="shared" ref="C3:C4" si="3">0</f>
        <v>0</v>
      </c>
      <c r="D3" s="13">
        <f>C5*$B$31</f>
        <v>13000</v>
      </c>
      <c r="E3" s="13">
        <f t="shared" ref="E3:N3" si="2">D5*$B$31*(1+$B$32)^(column(E2)-3)</f>
        <v>22808.5</v>
      </c>
      <c r="F3" s="13">
        <f t="shared" si="2"/>
        <v>31542.50385</v>
      </c>
      <c r="G3" s="13">
        <f t="shared" si="2"/>
        <v>38821.59667</v>
      </c>
      <c r="H3" s="13">
        <f t="shared" si="2"/>
        <v>45669.577</v>
      </c>
      <c r="I3" s="13">
        <f t="shared" si="2"/>
        <v>52344.32078</v>
      </c>
      <c r="J3" s="13">
        <f t="shared" si="2"/>
        <v>59058.60449</v>
      </c>
      <c r="K3" s="13">
        <f t="shared" si="2"/>
        <v>66036.55309</v>
      </c>
      <c r="L3" s="13">
        <f t="shared" si="2"/>
        <v>73531.18554</v>
      </c>
      <c r="M3" s="13">
        <f t="shared" si="2"/>
        <v>81843.78847</v>
      </c>
      <c r="N3" s="13">
        <f t="shared" si="2"/>
        <v>91350.53105</v>
      </c>
    </row>
    <row r="4">
      <c r="A4" s="11" t="s">
        <v>39</v>
      </c>
      <c r="B4" s="12">
        <v>0.0</v>
      </c>
      <c r="C4" s="13">
        <f t="shared" si="3"/>
        <v>0</v>
      </c>
      <c r="D4" s="13">
        <f>-C5*$B$34</f>
        <v>-84500</v>
      </c>
      <c r="E4" s="13">
        <f t="shared" ref="E4:N4" si="4">-(C5+D4)*$B$35-(D2+D3)*$B$34</f>
        <v>-104325</v>
      </c>
      <c r="F4" s="13">
        <f t="shared" si="4"/>
        <v>-120369.275</v>
      </c>
      <c r="G4" s="13">
        <f t="shared" si="4"/>
        <v>-125706.1838</v>
      </c>
      <c r="H4" s="13">
        <f t="shared" si="4"/>
        <v>-128541.6741</v>
      </c>
      <c r="I4" s="13">
        <f t="shared" si="4"/>
        <v>-130043.342</v>
      </c>
      <c r="J4" s="13">
        <f t="shared" si="4"/>
        <v>-130820.9342</v>
      </c>
      <c r="K4" s="13">
        <f t="shared" si="4"/>
        <v>-131345.2702</v>
      </c>
      <c r="L4" s="13">
        <f t="shared" si="4"/>
        <v>-132010.5549</v>
      </c>
      <c r="M4" s="13">
        <f t="shared" si="4"/>
        <v>-133169.7216</v>
      </c>
      <c r="N4" s="13">
        <f t="shared" si="4"/>
        <v>-135166.3199</v>
      </c>
    </row>
    <row r="5">
      <c r="A5" s="14" t="s">
        <v>40</v>
      </c>
      <c r="B5" s="15">
        <v>0.0</v>
      </c>
      <c r="C5" s="16">
        <f>C2</f>
        <v>130000</v>
      </c>
      <c r="D5" s="16">
        <f t="shared" ref="D5:N5" si="5">SUM(D2:D4)+C5</f>
        <v>188500</v>
      </c>
      <c r="E5" s="16">
        <f t="shared" si="5"/>
        <v>236983.5</v>
      </c>
      <c r="F5" s="16">
        <f t="shared" si="5"/>
        <v>265156.7289</v>
      </c>
      <c r="G5" s="16">
        <f t="shared" si="5"/>
        <v>283572.1418</v>
      </c>
      <c r="H5" s="16">
        <f t="shared" si="5"/>
        <v>295470.0447</v>
      </c>
      <c r="I5" s="16">
        <f t="shared" si="5"/>
        <v>303064.0235</v>
      </c>
      <c r="J5" s="16">
        <f t="shared" si="5"/>
        <v>308065.3938</v>
      </c>
      <c r="K5" s="16">
        <f t="shared" si="5"/>
        <v>311844.0066</v>
      </c>
      <c r="L5" s="16">
        <f t="shared" si="5"/>
        <v>315543.2343</v>
      </c>
      <c r="M5" s="16">
        <f t="shared" si="5"/>
        <v>320178.0385</v>
      </c>
      <c r="N5" s="16">
        <f t="shared" si="5"/>
        <v>326726.9132</v>
      </c>
    </row>
    <row r="6">
      <c r="A6" s="11" t="s">
        <v>41</v>
      </c>
      <c r="B6" s="12">
        <v>0.0</v>
      </c>
      <c r="C6" s="13">
        <f>C5*$B$37</f>
        <v>19500</v>
      </c>
      <c r="D6" s="13">
        <f t="shared" ref="D6:N6" si="6">sum(D2:D3)*$B$37</f>
        <v>21450</v>
      </c>
      <c r="E6" s="13">
        <f t="shared" si="6"/>
        <v>22921.275</v>
      </c>
      <c r="F6" s="13">
        <f t="shared" si="6"/>
        <v>22281.37558</v>
      </c>
      <c r="G6" s="13">
        <f t="shared" si="6"/>
        <v>21618.2395</v>
      </c>
      <c r="H6" s="13">
        <f t="shared" si="6"/>
        <v>21065.93655</v>
      </c>
      <c r="I6" s="13">
        <f t="shared" si="6"/>
        <v>20645.59812</v>
      </c>
      <c r="J6" s="13">
        <f t="shared" si="6"/>
        <v>20373.34567</v>
      </c>
      <c r="K6" s="13">
        <f t="shared" si="6"/>
        <v>20268.58246</v>
      </c>
      <c r="L6" s="13">
        <f t="shared" si="6"/>
        <v>20356.46738</v>
      </c>
      <c r="M6" s="13">
        <f t="shared" si="6"/>
        <v>20670.67887</v>
      </c>
      <c r="N6" s="13">
        <f t="shared" si="6"/>
        <v>21257.27919</v>
      </c>
    </row>
    <row r="7">
      <c r="A7" s="11" t="s">
        <v>42</v>
      </c>
      <c r="B7" s="17">
        <v>0.0</v>
      </c>
      <c r="C7" s="13">
        <f>$B$39*C5</f>
        <v>10400</v>
      </c>
      <c r="D7" s="13">
        <f t="shared" ref="D7:N7" si="7">sum(D2:D3)*$B$39+$B$40*C6</f>
        <v>21190</v>
      </c>
      <c r="E7" s="13">
        <f t="shared" si="7"/>
        <v>22949.68</v>
      </c>
      <c r="F7" s="13">
        <f t="shared" si="7"/>
        <v>23344.03781</v>
      </c>
      <c r="G7" s="13">
        <f t="shared" si="7"/>
        <v>22670.41552</v>
      </c>
      <c r="H7" s="13">
        <f t="shared" si="7"/>
        <v>22044.28591</v>
      </c>
      <c r="I7" s="13">
        <f t="shared" si="7"/>
        <v>21543.95394</v>
      </c>
      <c r="J7" s="13">
        <f t="shared" si="7"/>
        <v>21188.58342</v>
      </c>
      <c r="K7" s="13">
        <f t="shared" si="7"/>
        <v>20996.58348</v>
      </c>
      <c r="L7" s="13">
        <f t="shared" si="7"/>
        <v>20991.07383</v>
      </c>
      <c r="M7" s="13">
        <f t="shared" si="7"/>
        <v>21202.59575</v>
      </c>
      <c r="N7" s="13">
        <f t="shared" si="7"/>
        <v>21672.555</v>
      </c>
    </row>
    <row r="8">
      <c r="A8" s="11" t="s">
        <v>43</v>
      </c>
      <c r="B8" s="17">
        <v>0.0</v>
      </c>
      <c r="C8" s="13">
        <f t="shared" ref="C8:N8" si="8">C7+(B8*0.8)</f>
        <v>10400</v>
      </c>
      <c r="D8" s="13">
        <f t="shared" si="8"/>
        <v>29510</v>
      </c>
      <c r="E8" s="13">
        <f t="shared" si="8"/>
        <v>46557.68</v>
      </c>
      <c r="F8" s="13">
        <f t="shared" si="8"/>
        <v>60590.18181</v>
      </c>
      <c r="G8" s="13">
        <f t="shared" si="8"/>
        <v>71142.56097</v>
      </c>
      <c r="H8" s="13">
        <f t="shared" si="8"/>
        <v>78958.33469</v>
      </c>
      <c r="I8" s="13">
        <f t="shared" si="8"/>
        <v>84710.62169</v>
      </c>
      <c r="J8" s="13">
        <f t="shared" si="8"/>
        <v>88957.08077</v>
      </c>
      <c r="K8" s="13">
        <f t="shared" si="8"/>
        <v>92162.2481</v>
      </c>
      <c r="L8" s="13">
        <f t="shared" si="8"/>
        <v>94720.87231</v>
      </c>
      <c r="M8" s="13">
        <f t="shared" si="8"/>
        <v>96979.2936</v>
      </c>
      <c r="N8" s="13">
        <f t="shared" si="8"/>
        <v>99255.98988</v>
      </c>
    </row>
    <row r="9">
      <c r="A9" s="14" t="s">
        <v>44</v>
      </c>
      <c r="B9" s="18">
        <v>0.0</v>
      </c>
      <c r="C9" s="16">
        <f t="shared" ref="C9:N9" si="9">C8+C6</f>
        <v>29900</v>
      </c>
      <c r="D9" s="16">
        <f t="shared" si="9"/>
        <v>50960</v>
      </c>
      <c r="E9" s="16">
        <f t="shared" si="9"/>
        <v>69478.955</v>
      </c>
      <c r="F9" s="16">
        <f t="shared" si="9"/>
        <v>82871.55739</v>
      </c>
      <c r="G9" s="16">
        <f t="shared" si="9"/>
        <v>92760.80047</v>
      </c>
      <c r="H9" s="16">
        <f t="shared" si="9"/>
        <v>100024.2712</v>
      </c>
      <c r="I9" s="16">
        <f t="shared" si="9"/>
        <v>105356.2198</v>
      </c>
      <c r="J9" s="16">
        <f t="shared" si="9"/>
        <v>109330.4264</v>
      </c>
      <c r="K9" s="16">
        <f t="shared" si="9"/>
        <v>112430.8306</v>
      </c>
      <c r="L9" s="16">
        <f t="shared" si="9"/>
        <v>115077.3397</v>
      </c>
      <c r="M9" s="16">
        <f t="shared" si="9"/>
        <v>117649.9725</v>
      </c>
      <c r="N9" s="16">
        <f t="shared" si="9"/>
        <v>120513.2691</v>
      </c>
    </row>
    <row r="10">
      <c r="A10" s="11" t="s">
        <v>45</v>
      </c>
      <c r="B10" s="19">
        <v>0.0</v>
      </c>
      <c r="C10" s="20">
        <f t="shared" ref="C10:N10" si="10">C5*$B$36</f>
        <v>118300</v>
      </c>
      <c r="D10" s="20">
        <f t="shared" si="10"/>
        <v>171535</v>
      </c>
      <c r="E10" s="20">
        <f t="shared" si="10"/>
        <v>215654.985</v>
      </c>
      <c r="F10" s="20">
        <f t="shared" si="10"/>
        <v>241292.6233</v>
      </c>
      <c r="G10" s="20">
        <f t="shared" si="10"/>
        <v>258050.649</v>
      </c>
      <c r="H10" s="20">
        <f t="shared" si="10"/>
        <v>268877.7406</v>
      </c>
      <c r="I10" s="20">
        <f t="shared" si="10"/>
        <v>275788.2614</v>
      </c>
      <c r="J10" s="20">
        <f t="shared" si="10"/>
        <v>280339.5083</v>
      </c>
      <c r="K10" s="20">
        <f t="shared" si="10"/>
        <v>283778.046</v>
      </c>
      <c r="L10" s="20">
        <f t="shared" si="10"/>
        <v>287144.3432</v>
      </c>
      <c r="M10" s="20">
        <f t="shared" si="10"/>
        <v>291362.015</v>
      </c>
      <c r="N10" s="20">
        <f t="shared" si="10"/>
        <v>297321.491</v>
      </c>
    </row>
    <row r="11">
      <c r="A11" s="11" t="s">
        <v>46</v>
      </c>
      <c r="B11" s="19">
        <v>0.0</v>
      </c>
      <c r="C11" s="20">
        <f t="shared" ref="C11:N11" si="11">C6*$B$38</f>
        <v>292500</v>
      </c>
      <c r="D11" s="20">
        <f t="shared" si="11"/>
        <v>321750</v>
      </c>
      <c r="E11" s="20">
        <f t="shared" si="11"/>
        <v>343819.125</v>
      </c>
      <c r="F11" s="20">
        <f t="shared" si="11"/>
        <v>334220.6337</v>
      </c>
      <c r="G11" s="20">
        <f t="shared" si="11"/>
        <v>324273.5925</v>
      </c>
      <c r="H11" s="20">
        <f t="shared" si="11"/>
        <v>315989.0483</v>
      </c>
      <c r="I11" s="20">
        <f t="shared" si="11"/>
        <v>309683.9718</v>
      </c>
      <c r="J11" s="20">
        <f t="shared" si="11"/>
        <v>305600.1851</v>
      </c>
      <c r="K11" s="20">
        <f t="shared" si="11"/>
        <v>304028.7369</v>
      </c>
      <c r="L11" s="20">
        <f t="shared" si="11"/>
        <v>305347.0107</v>
      </c>
      <c r="M11" s="20">
        <f t="shared" si="11"/>
        <v>310060.183</v>
      </c>
      <c r="N11" s="20">
        <f t="shared" si="11"/>
        <v>318859.1879</v>
      </c>
    </row>
    <row r="12">
      <c r="A12" s="11" t="s">
        <v>47</v>
      </c>
      <c r="B12" s="19">
        <v>0.0</v>
      </c>
      <c r="C12" s="20">
        <f t="shared" ref="C12:N12" si="12">$B$41*C8</f>
        <v>209906.6667</v>
      </c>
      <c r="D12" s="20">
        <f t="shared" si="12"/>
        <v>595610.1667</v>
      </c>
      <c r="E12" s="20">
        <f t="shared" si="12"/>
        <v>939689.1747</v>
      </c>
      <c r="F12" s="20">
        <f t="shared" si="12"/>
        <v>1222911.836</v>
      </c>
      <c r="G12" s="20">
        <f t="shared" si="12"/>
        <v>1435894.022</v>
      </c>
      <c r="H12" s="20">
        <f t="shared" si="12"/>
        <v>1593642.388</v>
      </c>
      <c r="I12" s="20">
        <f t="shared" si="12"/>
        <v>1709742.714</v>
      </c>
      <c r="J12" s="20">
        <f t="shared" si="12"/>
        <v>1795450.413</v>
      </c>
      <c r="K12" s="20">
        <f t="shared" si="12"/>
        <v>1860141.374</v>
      </c>
      <c r="L12" s="20">
        <f t="shared" si="12"/>
        <v>1911782.94</v>
      </c>
      <c r="M12" s="20">
        <f t="shared" si="12"/>
        <v>1957365.409</v>
      </c>
      <c r="N12" s="20">
        <f t="shared" si="12"/>
        <v>2003316.729</v>
      </c>
    </row>
    <row r="13">
      <c r="A13" s="14" t="s">
        <v>48</v>
      </c>
      <c r="B13" s="18">
        <v>0.0</v>
      </c>
      <c r="C13" s="21">
        <f t="shared" ref="C13:N13" si="13">sum(C10:C12)</f>
        <v>620706.6667</v>
      </c>
      <c r="D13" s="21">
        <f t="shared" si="13"/>
        <v>1088895.167</v>
      </c>
      <c r="E13" s="21">
        <f t="shared" si="13"/>
        <v>1499163.285</v>
      </c>
      <c r="F13" s="21">
        <f t="shared" si="13"/>
        <v>1798425.093</v>
      </c>
      <c r="G13" s="21">
        <f t="shared" si="13"/>
        <v>2018218.264</v>
      </c>
      <c r="H13" s="21">
        <f t="shared" si="13"/>
        <v>2178509.177</v>
      </c>
      <c r="I13" s="21">
        <f t="shared" si="13"/>
        <v>2295214.947</v>
      </c>
      <c r="J13" s="21">
        <f t="shared" si="13"/>
        <v>2381390.107</v>
      </c>
      <c r="K13" s="21">
        <f t="shared" si="13"/>
        <v>2447948.157</v>
      </c>
      <c r="L13" s="21">
        <f t="shared" si="13"/>
        <v>2504274.293</v>
      </c>
      <c r="M13" s="21">
        <f t="shared" si="13"/>
        <v>2558787.607</v>
      </c>
      <c r="N13" s="21">
        <f t="shared" si="13"/>
        <v>2619497.408</v>
      </c>
    </row>
    <row r="14">
      <c r="A14" s="11" t="s">
        <v>49</v>
      </c>
      <c r="B14" s="19">
        <v>-50000.0</v>
      </c>
      <c r="C14" s="1">
        <v>0.0</v>
      </c>
      <c r="D14" s="19">
        <v>0.0</v>
      </c>
      <c r="E14" s="19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</row>
    <row r="15">
      <c r="A15" s="11" t="s">
        <v>50</v>
      </c>
      <c r="B15" s="19">
        <v>0.0</v>
      </c>
      <c r="C15" s="20">
        <f t="shared" ref="C15:N15" si="14">$B$14*$B$42</f>
        <v>-7500</v>
      </c>
      <c r="D15" s="20">
        <f t="shared" si="14"/>
        <v>-7500</v>
      </c>
      <c r="E15" s="20">
        <f t="shared" si="14"/>
        <v>-7500</v>
      </c>
      <c r="F15" s="20">
        <f t="shared" si="14"/>
        <v>-7500</v>
      </c>
      <c r="G15" s="20">
        <f t="shared" si="14"/>
        <v>-7500</v>
      </c>
      <c r="H15" s="20">
        <f t="shared" si="14"/>
        <v>-7500</v>
      </c>
      <c r="I15" s="20">
        <f t="shared" si="14"/>
        <v>-7500</v>
      </c>
      <c r="J15" s="20">
        <f t="shared" si="14"/>
        <v>-7500</v>
      </c>
      <c r="K15" s="20">
        <f t="shared" si="14"/>
        <v>-7500</v>
      </c>
      <c r="L15" s="20">
        <f t="shared" si="14"/>
        <v>-7500</v>
      </c>
      <c r="M15" s="20">
        <f t="shared" si="14"/>
        <v>-7500</v>
      </c>
      <c r="N15" s="20">
        <f t="shared" si="14"/>
        <v>-7500</v>
      </c>
    </row>
    <row r="16">
      <c r="A16" s="11" t="s">
        <v>51</v>
      </c>
      <c r="B16" s="20">
        <f t="shared" ref="B16:N16" si="15">$B$48</f>
        <v>-5000</v>
      </c>
      <c r="C16" s="20">
        <f t="shared" si="15"/>
        <v>-5000</v>
      </c>
      <c r="D16" s="20">
        <f t="shared" si="15"/>
        <v>-5000</v>
      </c>
      <c r="E16" s="20">
        <f t="shared" si="15"/>
        <v>-5000</v>
      </c>
      <c r="F16" s="20">
        <f t="shared" si="15"/>
        <v>-5000</v>
      </c>
      <c r="G16" s="20">
        <f t="shared" si="15"/>
        <v>-5000</v>
      </c>
      <c r="H16" s="20">
        <f t="shared" si="15"/>
        <v>-5000</v>
      </c>
      <c r="I16" s="20">
        <f t="shared" si="15"/>
        <v>-5000</v>
      </c>
      <c r="J16" s="20">
        <f t="shared" si="15"/>
        <v>-5000</v>
      </c>
      <c r="K16" s="20">
        <f t="shared" si="15"/>
        <v>-5000</v>
      </c>
      <c r="L16" s="20">
        <f t="shared" si="15"/>
        <v>-5000</v>
      </c>
      <c r="M16" s="20">
        <f t="shared" si="15"/>
        <v>-5000</v>
      </c>
      <c r="N16" s="20">
        <f t="shared" si="15"/>
        <v>-5000</v>
      </c>
    </row>
    <row r="17">
      <c r="A17" s="11" t="s">
        <v>52</v>
      </c>
      <c r="B17" s="20">
        <f t="shared" ref="B17:N17" si="16">-$B$52*(sum(B11:B12))</f>
        <v>0</v>
      </c>
      <c r="C17" s="20">
        <f t="shared" si="16"/>
        <v>-150722</v>
      </c>
      <c r="D17" s="20">
        <f t="shared" si="16"/>
        <v>-275208.05</v>
      </c>
      <c r="E17" s="20">
        <f t="shared" si="16"/>
        <v>-385052.4899</v>
      </c>
      <c r="F17" s="20">
        <f t="shared" si="16"/>
        <v>-467139.7409</v>
      </c>
      <c r="G17" s="20">
        <f t="shared" si="16"/>
        <v>-528050.2844</v>
      </c>
      <c r="H17" s="20">
        <f t="shared" si="16"/>
        <v>-572889.431</v>
      </c>
      <c r="I17" s="20">
        <f t="shared" si="16"/>
        <v>-605828.0058</v>
      </c>
      <c r="J17" s="20">
        <f t="shared" si="16"/>
        <v>-630315.1796</v>
      </c>
      <c r="K17" s="20">
        <f t="shared" si="16"/>
        <v>-649251.0333</v>
      </c>
      <c r="L17" s="20">
        <f t="shared" si="16"/>
        <v>-665138.9851</v>
      </c>
      <c r="M17" s="20">
        <f t="shared" si="16"/>
        <v>-680227.6777</v>
      </c>
      <c r="N17" s="20">
        <f t="shared" si="16"/>
        <v>-696652.7751</v>
      </c>
    </row>
    <row r="18">
      <c r="A18" s="11" t="s">
        <v>53</v>
      </c>
      <c r="B18" s="19">
        <f>-$B$50*$B$51</f>
        <v>-13440</v>
      </c>
      <c r="C18" s="19">
        <f t="shared" ref="C18:N18" si="17">-$B$50*($B$51+column(A1))</f>
        <v>-15680</v>
      </c>
      <c r="D18" s="19">
        <f t="shared" si="17"/>
        <v>-17920</v>
      </c>
      <c r="E18" s="19">
        <f t="shared" si="17"/>
        <v>-20160</v>
      </c>
      <c r="F18" s="19">
        <f t="shared" si="17"/>
        <v>-22400</v>
      </c>
      <c r="G18" s="19">
        <f t="shared" si="17"/>
        <v>-24640</v>
      </c>
      <c r="H18" s="19">
        <f t="shared" si="17"/>
        <v>-26880</v>
      </c>
      <c r="I18" s="19">
        <f t="shared" si="17"/>
        <v>-29120</v>
      </c>
      <c r="J18" s="19">
        <f t="shared" si="17"/>
        <v>-31360</v>
      </c>
      <c r="K18" s="19">
        <f t="shared" si="17"/>
        <v>-33600</v>
      </c>
      <c r="L18" s="19">
        <f t="shared" si="17"/>
        <v>-35840</v>
      </c>
      <c r="M18" s="19">
        <f t="shared" si="17"/>
        <v>-38080</v>
      </c>
      <c r="N18" s="19">
        <f t="shared" si="17"/>
        <v>-40320</v>
      </c>
      <c r="P18" s="22"/>
    </row>
    <row r="19">
      <c r="A19" s="11" t="s">
        <v>54</v>
      </c>
      <c r="B19" s="19">
        <v>0.0</v>
      </c>
      <c r="C19" s="20">
        <f t="shared" ref="C19:N19" si="18">-$B$49*C5</f>
        <v>-6500</v>
      </c>
      <c r="D19" s="20">
        <f t="shared" si="18"/>
        <v>-9425</v>
      </c>
      <c r="E19" s="20">
        <f t="shared" si="18"/>
        <v>-11849.175</v>
      </c>
      <c r="F19" s="20">
        <f t="shared" si="18"/>
        <v>-13257.83644</v>
      </c>
      <c r="G19" s="20">
        <f t="shared" si="18"/>
        <v>-14178.60709</v>
      </c>
      <c r="H19" s="20">
        <f t="shared" si="18"/>
        <v>-14773.50223</v>
      </c>
      <c r="I19" s="20">
        <f t="shared" si="18"/>
        <v>-15153.20117</v>
      </c>
      <c r="J19" s="20">
        <f t="shared" si="18"/>
        <v>-15403.26969</v>
      </c>
      <c r="K19" s="20">
        <f t="shared" si="18"/>
        <v>-15592.20033</v>
      </c>
      <c r="L19" s="20">
        <f t="shared" si="18"/>
        <v>-15777.16171</v>
      </c>
      <c r="M19" s="20">
        <f t="shared" si="18"/>
        <v>-16008.90192</v>
      </c>
      <c r="N19" s="20">
        <f t="shared" si="18"/>
        <v>-16336.34566</v>
      </c>
    </row>
    <row r="20">
      <c r="A20" s="11" t="s">
        <v>88</v>
      </c>
      <c r="B20" s="19">
        <v>0.0</v>
      </c>
      <c r="C20" s="20">
        <f t="shared" ref="C20:N20" si="19">-C2*$B$45</f>
        <v>-572000</v>
      </c>
      <c r="D20" s="20">
        <f t="shared" si="19"/>
        <v>-572000</v>
      </c>
      <c r="E20" s="20">
        <f t="shared" si="19"/>
        <v>-572000</v>
      </c>
      <c r="F20" s="20">
        <f t="shared" si="19"/>
        <v>-514800</v>
      </c>
      <c r="G20" s="20">
        <f t="shared" si="19"/>
        <v>-463320</v>
      </c>
      <c r="H20" s="20">
        <f t="shared" si="19"/>
        <v>-416988</v>
      </c>
      <c r="I20" s="20">
        <f t="shared" si="19"/>
        <v>-375289.2</v>
      </c>
      <c r="J20" s="20">
        <f t="shared" si="19"/>
        <v>-337760.28</v>
      </c>
      <c r="K20" s="20">
        <f t="shared" si="19"/>
        <v>-303984.252</v>
      </c>
      <c r="L20" s="20">
        <f t="shared" si="19"/>
        <v>-273585.8268</v>
      </c>
      <c r="M20" s="20">
        <f t="shared" si="19"/>
        <v>-246227.2441</v>
      </c>
      <c r="N20" s="20">
        <f t="shared" si="19"/>
        <v>-221604.5197</v>
      </c>
    </row>
    <row r="21">
      <c r="A21" s="24" t="s">
        <v>56</v>
      </c>
      <c r="B21" s="19">
        <v>0.0</v>
      </c>
      <c r="C21" s="20">
        <f t="shared" ref="C21:N21" si="20">-((sum(C2:C3)*0.35)*$B$47)*$B$46</f>
        <v>-832240.5</v>
      </c>
      <c r="D21" s="20">
        <f t="shared" si="20"/>
        <v>-915464.55</v>
      </c>
      <c r="E21" s="20">
        <f t="shared" si="20"/>
        <v>-978257.0957</v>
      </c>
      <c r="F21" s="20">
        <f t="shared" si="20"/>
        <v>-950946.8283</v>
      </c>
      <c r="G21" s="20">
        <f t="shared" si="20"/>
        <v>-922644.8436</v>
      </c>
      <c r="H21" s="20">
        <f t="shared" si="20"/>
        <v>-899073.106</v>
      </c>
      <c r="I21" s="20">
        <f t="shared" si="20"/>
        <v>-881133.482</v>
      </c>
      <c r="J21" s="20">
        <f t="shared" si="20"/>
        <v>-869514.02</v>
      </c>
      <c r="K21" s="20">
        <f t="shared" si="20"/>
        <v>-865042.8309</v>
      </c>
      <c r="L21" s="20">
        <f t="shared" si="20"/>
        <v>-868793.6713</v>
      </c>
      <c r="M21" s="20">
        <f t="shared" si="20"/>
        <v>-882203.9033</v>
      </c>
      <c r="N21" s="20">
        <f t="shared" si="20"/>
        <v>-907239.4187</v>
      </c>
      <c r="P21" s="25">
        <f>sum(C20:N21)/sum(C13:N13)</f>
        <v>-0.6514553295</v>
      </c>
    </row>
    <row r="22">
      <c r="A22" s="14" t="s">
        <v>57</v>
      </c>
      <c r="B22" s="21">
        <f>SUM(B14:B21)</f>
        <v>-68440</v>
      </c>
      <c r="C22" s="26">
        <f t="shared" ref="C22:N22" si="21">sum(C14:C21)</f>
        <v>-1589642.5</v>
      </c>
      <c r="D22" s="21">
        <f t="shared" si="21"/>
        <v>-1802517.6</v>
      </c>
      <c r="E22" s="21">
        <f t="shared" si="21"/>
        <v>-1979818.761</v>
      </c>
      <c r="F22" s="21">
        <f t="shared" si="21"/>
        <v>-1981044.406</v>
      </c>
      <c r="G22" s="21">
        <f t="shared" si="21"/>
        <v>-1965333.735</v>
      </c>
      <c r="H22" s="21">
        <f t="shared" si="21"/>
        <v>-1943104.039</v>
      </c>
      <c r="I22" s="21">
        <f t="shared" si="21"/>
        <v>-1919023.889</v>
      </c>
      <c r="J22" s="21">
        <f t="shared" si="21"/>
        <v>-1896852.749</v>
      </c>
      <c r="K22" s="21">
        <f t="shared" si="21"/>
        <v>-1879970.317</v>
      </c>
      <c r="L22" s="21">
        <f t="shared" si="21"/>
        <v>-1871635.645</v>
      </c>
      <c r="M22" s="21">
        <f t="shared" si="21"/>
        <v>-1875247.727</v>
      </c>
      <c r="N22" s="21">
        <f t="shared" si="21"/>
        <v>-1894653.059</v>
      </c>
    </row>
    <row r="23">
      <c r="A23" s="27" t="s">
        <v>58</v>
      </c>
      <c r="B23" s="20">
        <f>B22</f>
        <v>-68440</v>
      </c>
      <c r="C23" s="20">
        <f t="shared" ref="C23:N23" si="22">sum(C13:C21)</f>
        <v>-968935.8333</v>
      </c>
      <c r="D23" s="20">
        <f t="shared" si="22"/>
        <v>-713622.4333</v>
      </c>
      <c r="E23" s="20">
        <f t="shared" si="22"/>
        <v>-480655.476</v>
      </c>
      <c r="F23" s="20">
        <f t="shared" si="22"/>
        <v>-182619.3126</v>
      </c>
      <c r="G23" s="20">
        <f t="shared" si="22"/>
        <v>52884.52858</v>
      </c>
      <c r="H23" s="20">
        <f t="shared" si="22"/>
        <v>235405.138</v>
      </c>
      <c r="I23" s="20">
        <f t="shared" si="22"/>
        <v>376191.0584</v>
      </c>
      <c r="J23" s="20">
        <f t="shared" si="22"/>
        <v>484537.3576</v>
      </c>
      <c r="K23" s="20">
        <f t="shared" si="22"/>
        <v>567977.8405</v>
      </c>
      <c r="L23" s="20">
        <f t="shared" si="22"/>
        <v>632638.6485</v>
      </c>
      <c r="M23" s="20">
        <f t="shared" si="22"/>
        <v>683539.8802</v>
      </c>
      <c r="N23" s="20">
        <f t="shared" si="22"/>
        <v>724844.3489</v>
      </c>
    </row>
    <row r="24">
      <c r="A24" s="28"/>
    </row>
    <row r="25">
      <c r="A25" s="10"/>
    </row>
    <row r="26">
      <c r="A26" s="10"/>
    </row>
    <row r="27">
      <c r="A27" s="10"/>
      <c r="U27" s="10"/>
    </row>
    <row r="28">
      <c r="A28" s="29" t="s">
        <v>59</v>
      </c>
      <c r="B28" s="30"/>
      <c r="U28" s="10"/>
    </row>
    <row r="29">
      <c r="A29" s="31" t="s">
        <v>91</v>
      </c>
      <c r="B29" s="7">
        <v>1.5E7</v>
      </c>
      <c r="U29" s="10"/>
    </row>
    <row r="30">
      <c r="A30" s="31" t="s">
        <v>92</v>
      </c>
      <c r="B30" s="4">
        <f>0.62*B29</f>
        <v>9300000</v>
      </c>
      <c r="U30" s="10"/>
    </row>
    <row r="31">
      <c r="A31" s="28" t="s">
        <v>62</v>
      </c>
      <c r="B31" s="1">
        <v>0.1</v>
      </c>
      <c r="U31" s="10"/>
    </row>
    <row r="32">
      <c r="A32" s="28" t="s">
        <v>63</v>
      </c>
      <c r="B32" s="32">
        <f>10%</f>
        <v>0.1</v>
      </c>
      <c r="U32" s="10"/>
    </row>
    <row r="33">
      <c r="A33" s="28" t="s">
        <v>64</v>
      </c>
      <c r="B33" s="33">
        <v>0.05</v>
      </c>
      <c r="U33" s="10"/>
    </row>
    <row r="34">
      <c r="A34" s="28" t="s">
        <v>65</v>
      </c>
      <c r="B34" s="33">
        <v>0.65</v>
      </c>
      <c r="U34" s="10"/>
    </row>
    <row r="35">
      <c r="A35" s="28" t="s">
        <v>66</v>
      </c>
      <c r="B35" s="33">
        <v>0.25</v>
      </c>
      <c r="U35" s="10"/>
    </row>
    <row r="36">
      <c r="A36" s="28" t="s">
        <v>67</v>
      </c>
      <c r="B36" s="34">
        <v>0.91</v>
      </c>
      <c r="U36" s="10"/>
    </row>
    <row r="37">
      <c r="A37" s="28" t="s">
        <v>68</v>
      </c>
      <c r="B37" s="25">
        <f>15%</f>
        <v>0.15</v>
      </c>
      <c r="U37" s="10"/>
    </row>
    <row r="38">
      <c r="A38" s="28" t="s">
        <v>69</v>
      </c>
      <c r="B38" s="34">
        <f>18/1.2</f>
        <v>15</v>
      </c>
      <c r="U38" s="10"/>
    </row>
    <row r="39">
      <c r="A39" s="28" t="s">
        <v>70</v>
      </c>
      <c r="B39" s="1">
        <v>0.08</v>
      </c>
      <c r="U39" s="10"/>
    </row>
    <row r="40">
      <c r="A40" s="28" t="s">
        <v>71</v>
      </c>
      <c r="B40" s="1">
        <v>0.5</v>
      </c>
      <c r="U40" s="10"/>
    </row>
    <row r="41">
      <c r="A41" s="28" t="s">
        <v>72</v>
      </c>
      <c r="B41" s="34">
        <f>24.22/1.2</f>
        <v>20.18333333</v>
      </c>
      <c r="U41" s="10"/>
    </row>
    <row r="42">
      <c r="A42" s="28" t="s">
        <v>73</v>
      </c>
      <c r="B42" s="33">
        <v>0.15</v>
      </c>
      <c r="U42" s="10"/>
    </row>
    <row r="43">
      <c r="A43" s="28" t="s">
        <v>74</v>
      </c>
      <c r="B43" s="33">
        <v>0.8</v>
      </c>
      <c r="U43" s="10"/>
    </row>
    <row r="44">
      <c r="A44" s="28" t="s">
        <v>75</v>
      </c>
      <c r="B44" s="34">
        <f>2.2</f>
        <v>2.2</v>
      </c>
      <c r="U44" s="10"/>
    </row>
    <row r="45">
      <c r="A45" s="28" t="s">
        <v>76</v>
      </c>
      <c r="B45" s="35">
        <f>B44*2</f>
        <v>4.4</v>
      </c>
      <c r="U45" s="10"/>
    </row>
    <row r="46">
      <c r="A46" s="28" t="s">
        <v>77</v>
      </c>
      <c r="B46" s="34">
        <f>(1.34*7)*3</f>
        <v>28.14</v>
      </c>
      <c r="U46" s="10"/>
    </row>
    <row r="47">
      <c r="A47" s="28" t="s">
        <v>78</v>
      </c>
      <c r="B47" s="33">
        <v>0.65</v>
      </c>
      <c r="U47" s="10"/>
    </row>
    <row r="48">
      <c r="A48" s="28" t="s">
        <v>79</v>
      </c>
      <c r="B48" s="34">
        <v>-5000.0</v>
      </c>
      <c r="U48" s="10"/>
    </row>
    <row r="49">
      <c r="A49" s="28" t="s">
        <v>80</v>
      </c>
      <c r="B49" s="34">
        <v>0.05</v>
      </c>
      <c r="U49" s="10"/>
    </row>
    <row r="50">
      <c r="A50" s="28" t="s">
        <v>81</v>
      </c>
      <c r="B50" s="35">
        <f>2240</f>
        <v>2240</v>
      </c>
      <c r="U50" s="10"/>
    </row>
    <row r="51">
      <c r="A51" s="28" t="s">
        <v>82</v>
      </c>
      <c r="B51" s="1">
        <v>6.0</v>
      </c>
      <c r="U51" s="10"/>
    </row>
    <row r="52">
      <c r="A52" s="28" t="s">
        <v>83</v>
      </c>
      <c r="B52" s="32">
        <f>30%</f>
        <v>0.3</v>
      </c>
      <c r="U52" s="10"/>
    </row>
    <row r="53">
      <c r="A53" s="10"/>
      <c r="U53" s="10"/>
    </row>
    <row r="54">
      <c r="A54" s="10"/>
      <c r="U54" s="10"/>
    </row>
    <row r="55">
      <c r="A55" s="10"/>
      <c r="U55" s="10"/>
    </row>
    <row r="56">
      <c r="A56" s="10"/>
      <c r="U56" s="10"/>
    </row>
    <row r="57">
      <c r="A57" s="10"/>
      <c r="U57" s="10"/>
    </row>
    <row r="58">
      <c r="A58" s="10"/>
      <c r="U58" s="10"/>
    </row>
    <row r="59">
      <c r="A59" s="10"/>
      <c r="U59" s="10"/>
    </row>
    <row r="60">
      <c r="A60" s="10"/>
      <c r="U60" s="10"/>
    </row>
    <row r="61">
      <c r="A61" s="10"/>
      <c r="U61" s="10"/>
    </row>
    <row r="62">
      <c r="A62" s="10"/>
      <c r="U62" s="10"/>
    </row>
    <row r="63">
      <c r="A63" s="10"/>
      <c r="U63" s="10"/>
    </row>
    <row r="64">
      <c r="A64" s="10"/>
      <c r="U64" s="10"/>
    </row>
    <row r="65">
      <c r="A65" s="10"/>
      <c r="U65" s="10"/>
    </row>
    <row r="66">
      <c r="A66" s="10"/>
      <c r="U66" s="10"/>
    </row>
    <row r="67">
      <c r="A67" s="10"/>
      <c r="U67" s="10"/>
    </row>
    <row r="68">
      <c r="A68" s="10"/>
      <c r="U68" s="10"/>
    </row>
    <row r="69">
      <c r="A69" s="10"/>
      <c r="U69" s="10"/>
    </row>
    <row r="70">
      <c r="A70" s="10"/>
      <c r="U70" s="10"/>
    </row>
    <row r="71">
      <c r="A71" s="10"/>
      <c r="U71" s="10"/>
    </row>
    <row r="72">
      <c r="A72" s="10"/>
      <c r="U72" s="10"/>
    </row>
    <row r="73">
      <c r="A73" s="10"/>
      <c r="U73" s="10"/>
    </row>
    <row r="74">
      <c r="A74" s="10"/>
      <c r="U74" s="10"/>
    </row>
    <row r="75">
      <c r="A75" s="10"/>
      <c r="U75" s="10"/>
    </row>
    <row r="76">
      <c r="A76" s="10"/>
      <c r="U76" s="10"/>
    </row>
    <row r="77">
      <c r="A77" s="10"/>
      <c r="U77" s="10"/>
    </row>
    <row r="78">
      <c r="A78" s="10"/>
      <c r="U78" s="10"/>
    </row>
    <row r="79">
      <c r="A79" s="10"/>
      <c r="U79" s="10"/>
    </row>
    <row r="80">
      <c r="A80" s="10"/>
      <c r="U80" s="10"/>
    </row>
    <row r="81">
      <c r="A81" s="10"/>
      <c r="U81" s="10"/>
    </row>
    <row r="82">
      <c r="A82" s="10"/>
      <c r="U82" s="10"/>
    </row>
    <row r="83">
      <c r="A83" s="10"/>
      <c r="U83" s="10"/>
    </row>
    <row r="84">
      <c r="A84" s="10"/>
      <c r="U84" s="10"/>
    </row>
    <row r="85">
      <c r="A85" s="10"/>
      <c r="U85" s="10"/>
    </row>
    <row r="86">
      <c r="A86" s="10"/>
      <c r="U86" s="10"/>
    </row>
    <row r="87">
      <c r="A87" s="10"/>
      <c r="U87" s="10"/>
    </row>
    <row r="88">
      <c r="A88" s="10"/>
      <c r="U88" s="10"/>
    </row>
    <row r="89">
      <c r="A89" s="10"/>
      <c r="U89" s="10"/>
    </row>
    <row r="90">
      <c r="A90" s="10"/>
      <c r="U90" s="10"/>
    </row>
    <row r="91">
      <c r="A91" s="10"/>
      <c r="U91" s="10"/>
    </row>
    <row r="92">
      <c r="A92" s="10"/>
      <c r="U92" s="10"/>
    </row>
    <row r="93">
      <c r="A93" s="10"/>
      <c r="U93" s="10"/>
    </row>
    <row r="94">
      <c r="A94" s="10"/>
      <c r="U94" s="10"/>
    </row>
    <row r="95">
      <c r="A95" s="10"/>
      <c r="U95" s="10"/>
    </row>
    <row r="96">
      <c r="A96" s="10"/>
      <c r="U96" s="10"/>
    </row>
    <row r="97">
      <c r="A97" s="10"/>
      <c r="U97" s="10"/>
    </row>
    <row r="98">
      <c r="A98" s="10"/>
      <c r="U98" s="10"/>
    </row>
    <row r="99">
      <c r="A99" s="10"/>
      <c r="U99" s="10"/>
    </row>
    <row r="100">
      <c r="A100" s="10"/>
      <c r="U100" s="10"/>
    </row>
    <row r="101">
      <c r="A101" s="10"/>
      <c r="U101" s="10"/>
    </row>
    <row r="102">
      <c r="A102" s="10"/>
      <c r="U102" s="10"/>
    </row>
    <row r="103">
      <c r="A103" s="10"/>
      <c r="U103" s="10"/>
    </row>
    <row r="104">
      <c r="A104" s="10"/>
      <c r="U104" s="10"/>
    </row>
    <row r="105">
      <c r="A105" s="10"/>
      <c r="U105" s="10"/>
    </row>
    <row r="106">
      <c r="A106" s="10"/>
      <c r="U106" s="10"/>
    </row>
    <row r="107">
      <c r="A107" s="10"/>
      <c r="U107" s="10"/>
    </row>
    <row r="108">
      <c r="A108" s="10"/>
      <c r="U108" s="10"/>
    </row>
    <row r="109">
      <c r="A109" s="10"/>
      <c r="U109" s="10"/>
    </row>
    <row r="110">
      <c r="A110" s="10"/>
      <c r="U110" s="10"/>
    </row>
    <row r="111">
      <c r="A111" s="10"/>
      <c r="U111" s="10"/>
    </row>
    <row r="112">
      <c r="A112" s="10"/>
      <c r="U112" s="10"/>
    </row>
    <row r="113">
      <c r="A113" s="10"/>
      <c r="U113" s="10"/>
    </row>
    <row r="114">
      <c r="A114" s="10"/>
      <c r="U114" s="10"/>
    </row>
    <row r="115">
      <c r="A115" s="10"/>
      <c r="U115" s="10"/>
    </row>
    <row r="116">
      <c r="A116" s="10"/>
      <c r="U116" s="10"/>
    </row>
    <row r="117">
      <c r="A117" s="10"/>
      <c r="U117" s="10"/>
    </row>
    <row r="118">
      <c r="A118" s="10"/>
      <c r="U118" s="10"/>
    </row>
    <row r="119">
      <c r="A119" s="10"/>
      <c r="U119" s="10"/>
    </row>
    <row r="120">
      <c r="A120" s="10"/>
      <c r="U120" s="10"/>
    </row>
    <row r="121">
      <c r="A121" s="10"/>
      <c r="U121" s="10"/>
    </row>
    <row r="122">
      <c r="A122" s="10"/>
      <c r="U122" s="10"/>
    </row>
    <row r="123">
      <c r="A123" s="10"/>
      <c r="U123" s="10"/>
    </row>
    <row r="124">
      <c r="A124" s="10"/>
      <c r="U124" s="10"/>
    </row>
    <row r="125">
      <c r="A125" s="10"/>
      <c r="U125" s="10"/>
    </row>
    <row r="126">
      <c r="A126" s="10"/>
      <c r="U126" s="10"/>
    </row>
    <row r="127">
      <c r="A127" s="10"/>
      <c r="U127" s="10"/>
    </row>
    <row r="128">
      <c r="A128" s="10"/>
      <c r="U128" s="10"/>
    </row>
    <row r="129">
      <c r="A129" s="10"/>
      <c r="U129" s="10"/>
    </row>
    <row r="130">
      <c r="A130" s="10"/>
      <c r="U130" s="10"/>
    </row>
    <row r="131">
      <c r="A131" s="10"/>
      <c r="U131" s="10"/>
    </row>
    <row r="132">
      <c r="A132" s="10"/>
      <c r="U132" s="10"/>
    </row>
    <row r="133">
      <c r="A133" s="10"/>
      <c r="U133" s="10"/>
    </row>
    <row r="134">
      <c r="A134" s="10"/>
      <c r="U134" s="10"/>
    </row>
    <row r="135">
      <c r="A135" s="10"/>
      <c r="U135" s="10"/>
    </row>
    <row r="136">
      <c r="A136" s="10"/>
      <c r="U136" s="10"/>
    </row>
    <row r="137">
      <c r="A137" s="10"/>
      <c r="U137" s="10"/>
    </row>
    <row r="138">
      <c r="A138" s="10"/>
      <c r="U138" s="10"/>
    </row>
    <row r="139">
      <c r="A139" s="10"/>
      <c r="U139" s="10"/>
    </row>
    <row r="140">
      <c r="A140" s="10"/>
      <c r="U140" s="10"/>
    </row>
    <row r="141">
      <c r="A141" s="10"/>
      <c r="U141" s="10"/>
    </row>
    <row r="142">
      <c r="A142" s="10"/>
      <c r="U142" s="10"/>
    </row>
    <row r="143">
      <c r="A143" s="10"/>
      <c r="U143" s="10"/>
    </row>
    <row r="144">
      <c r="A144" s="10"/>
      <c r="U144" s="10"/>
    </row>
    <row r="145">
      <c r="A145" s="10"/>
      <c r="U145" s="10"/>
    </row>
    <row r="146">
      <c r="A146" s="10"/>
      <c r="U146" s="10"/>
    </row>
    <row r="147">
      <c r="A147" s="10"/>
      <c r="U147" s="10"/>
    </row>
    <row r="148">
      <c r="A148" s="10"/>
      <c r="U148" s="10"/>
    </row>
    <row r="149">
      <c r="A149" s="10"/>
      <c r="U149" s="10"/>
    </row>
    <row r="150">
      <c r="A150" s="10"/>
      <c r="U150" s="10"/>
    </row>
    <row r="151">
      <c r="A151" s="10"/>
      <c r="U151" s="10"/>
    </row>
    <row r="152">
      <c r="A152" s="10"/>
      <c r="U152" s="10"/>
    </row>
    <row r="153">
      <c r="A153" s="10"/>
      <c r="U153" s="10"/>
    </row>
    <row r="154">
      <c r="A154" s="10"/>
      <c r="U154" s="10"/>
    </row>
    <row r="155">
      <c r="A155" s="10"/>
      <c r="U155" s="10"/>
    </row>
    <row r="156">
      <c r="A156" s="10"/>
      <c r="U156" s="10"/>
    </row>
    <row r="157">
      <c r="A157" s="10"/>
      <c r="U157" s="10"/>
    </row>
    <row r="158">
      <c r="A158" s="10"/>
      <c r="U158" s="10"/>
    </row>
    <row r="159">
      <c r="A159" s="10"/>
      <c r="U159" s="10"/>
    </row>
    <row r="160">
      <c r="A160" s="10"/>
      <c r="U160" s="10"/>
    </row>
    <row r="161">
      <c r="A161" s="10"/>
      <c r="U161" s="10"/>
    </row>
    <row r="162">
      <c r="A162" s="10"/>
      <c r="U162" s="10"/>
    </row>
    <row r="163">
      <c r="A163" s="10"/>
      <c r="U163" s="10"/>
    </row>
    <row r="164">
      <c r="A164" s="10"/>
      <c r="U164" s="10"/>
    </row>
    <row r="165">
      <c r="A165" s="10"/>
      <c r="U165" s="10"/>
    </row>
    <row r="166">
      <c r="A166" s="10"/>
      <c r="U166" s="10"/>
    </row>
    <row r="167">
      <c r="A167" s="10"/>
      <c r="U167" s="10"/>
    </row>
    <row r="168">
      <c r="A168" s="10"/>
      <c r="U168" s="10"/>
    </row>
    <row r="169">
      <c r="A169" s="10"/>
      <c r="U169" s="10"/>
    </row>
    <row r="170">
      <c r="A170" s="10"/>
      <c r="U170" s="10"/>
    </row>
    <row r="171">
      <c r="A171" s="10"/>
      <c r="U171" s="10"/>
    </row>
    <row r="172">
      <c r="A172" s="10"/>
      <c r="U172" s="10"/>
    </row>
    <row r="173">
      <c r="A173" s="10"/>
      <c r="U173" s="10"/>
    </row>
    <row r="174">
      <c r="A174" s="10"/>
      <c r="U174" s="10"/>
    </row>
    <row r="175">
      <c r="A175" s="10"/>
      <c r="U175" s="10"/>
    </row>
    <row r="176">
      <c r="A176" s="10"/>
      <c r="U176" s="10"/>
    </row>
    <row r="177">
      <c r="A177" s="10"/>
      <c r="U177" s="10"/>
    </row>
    <row r="178">
      <c r="A178" s="10"/>
      <c r="U178" s="10"/>
    </row>
    <row r="179">
      <c r="A179" s="10"/>
      <c r="U179" s="10"/>
    </row>
    <row r="180">
      <c r="A180" s="10"/>
      <c r="U180" s="10"/>
    </row>
    <row r="181">
      <c r="A181" s="10"/>
      <c r="U181" s="10"/>
    </row>
    <row r="182">
      <c r="A182" s="10"/>
      <c r="U182" s="10"/>
    </row>
    <row r="183">
      <c r="A183" s="10"/>
      <c r="U183" s="10"/>
    </row>
    <row r="184">
      <c r="A184" s="10"/>
      <c r="U184" s="10"/>
    </row>
    <row r="185">
      <c r="A185" s="10"/>
      <c r="U185" s="10"/>
    </row>
    <row r="186">
      <c r="A186" s="10"/>
      <c r="U186" s="10"/>
    </row>
    <row r="187">
      <c r="A187" s="10"/>
      <c r="U187" s="10"/>
    </row>
    <row r="188">
      <c r="A188" s="10"/>
      <c r="U188" s="10"/>
    </row>
    <row r="189">
      <c r="A189" s="10"/>
      <c r="U189" s="10"/>
    </row>
    <row r="190">
      <c r="A190" s="10"/>
      <c r="U190" s="10"/>
    </row>
    <row r="191">
      <c r="A191" s="10"/>
      <c r="U191" s="10"/>
    </row>
    <row r="192">
      <c r="A192" s="10"/>
      <c r="U192" s="10"/>
    </row>
    <row r="193">
      <c r="A193" s="10"/>
      <c r="U193" s="10"/>
    </row>
    <row r="194">
      <c r="A194" s="10"/>
      <c r="U194" s="10"/>
    </row>
    <row r="195">
      <c r="A195" s="10"/>
      <c r="U195" s="10"/>
    </row>
    <row r="196">
      <c r="A196" s="10"/>
      <c r="U196" s="10"/>
    </row>
    <row r="197">
      <c r="A197" s="10"/>
      <c r="U197" s="10"/>
    </row>
    <row r="198">
      <c r="A198" s="10"/>
      <c r="U198" s="10"/>
    </row>
    <row r="199">
      <c r="A199" s="10"/>
      <c r="U199" s="10"/>
    </row>
    <row r="200">
      <c r="A200" s="10"/>
      <c r="U200" s="10"/>
    </row>
    <row r="201">
      <c r="A201" s="10"/>
      <c r="U201" s="10"/>
    </row>
    <row r="202">
      <c r="A202" s="10"/>
      <c r="U202" s="10"/>
    </row>
    <row r="203">
      <c r="A203" s="10"/>
      <c r="U203" s="10"/>
    </row>
    <row r="204">
      <c r="A204" s="10"/>
      <c r="U204" s="10"/>
    </row>
    <row r="205">
      <c r="A205" s="10"/>
      <c r="U205" s="10"/>
    </row>
    <row r="206">
      <c r="A206" s="10"/>
      <c r="U206" s="10"/>
    </row>
    <row r="207">
      <c r="A207" s="10"/>
      <c r="U207" s="10"/>
    </row>
    <row r="208">
      <c r="A208" s="10"/>
      <c r="U208" s="10"/>
    </row>
    <row r="209">
      <c r="A209" s="10"/>
      <c r="U209" s="10"/>
    </row>
    <row r="210">
      <c r="A210" s="10"/>
      <c r="U210" s="10"/>
    </row>
    <row r="211">
      <c r="A211" s="10"/>
      <c r="U211" s="10"/>
    </row>
    <row r="212">
      <c r="A212" s="10"/>
      <c r="U212" s="10"/>
    </row>
    <row r="213">
      <c r="A213" s="10"/>
      <c r="U213" s="10"/>
    </row>
    <row r="214">
      <c r="A214" s="10"/>
      <c r="U214" s="10"/>
    </row>
    <row r="215">
      <c r="A215" s="10"/>
      <c r="U215" s="10"/>
    </row>
    <row r="216">
      <c r="A216" s="10"/>
      <c r="U216" s="10"/>
    </row>
    <row r="217">
      <c r="A217" s="10"/>
      <c r="U217" s="10"/>
    </row>
    <row r="218">
      <c r="A218" s="10"/>
      <c r="U218" s="10"/>
    </row>
    <row r="219">
      <c r="A219" s="10"/>
      <c r="U219" s="10"/>
    </row>
    <row r="220">
      <c r="A220" s="10"/>
      <c r="U220" s="10"/>
    </row>
    <row r="221">
      <c r="A221" s="10"/>
      <c r="U221" s="10"/>
    </row>
    <row r="222">
      <c r="A222" s="10"/>
      <c r="U222" s="10"/>
    </row>
    <row r="223">
      <c r="A223" s="10"/>
      <c r="U223" s="10"/>
    </row>
    <row r="224">
      <c r="A224" s="10"/>
      <c r="U224" s="10"/>
    </row>
    <row r="225">
      <c r="A225" s="10"/>
      <c r="U225" s="10"/>
    </row>
    <row r="226">
      <c r="A226" s="10"/>
      <c r="U226" s="10"/>
    </row>
    <row r="227">
      <c r="A227" s="10"/>
      <c r="U227" s="10"/>
    </row>
    <row r="228">
      <c r="A228" s="10"/>
      <c r="U228" s="10"/>
    </row>
    <row r="229">
      <c r="A229" s="10"/>
      <c r="U229" s="10"/>
    </row>
    <row r="230">
      <c r="A230" s="10"/>
      <c r="U230" s="10"/>
    </row>
    <row r="231">
      <c r="A231" s="10"/>
      <c r="U231" s="10"/>
    </row>
    <row r="232">
      <c r="A232" s="10"/>
      <c r="U232" s="10"/>
    </row>
    <row r="233">
      <c r="A233" s="10"/>
      <c r="U233" s="10"/>
    </row>
    <row r="234">
      <c r="A234" s="10"/>
      <c r="U234" s="10"/>
    </row>
    <row r="235">
      <c r="A235" s="10"/>
      <c r="U235" s="10"/>
    </row>
    <row r="236">
      <c r="A236" s="10"/>
      <c r="U236" s="10"/>
    </row>
    <row r="237">
      <c r="A237" s="10"/>
      <c r="U237" s="10"/>
    </row>
    <row r="238">
      <c r="A238" s="10"/>
      <c r="U238" s="10"/>
    </row>
    <row r="239">
      <c r="A239" s="10"/>
      <c r="U239" s="10"/>
    </row>
    <row r="240">
      <c r="A240" s="10"/>
      <c r="U240" s="10"/>
    </row>
    <row r="241">
      <c r="A241" s="10"/>
      <c r="U241" s="10"/>
    </row>
    <row r="242">
      <c r="A242" s="10"/>
      <c r="U242" s="10"/>
    </row>
    <row r="243">
      <c r="A243" s="10"/>
      <c r="U243" s="10"/>
    </row>
    <row r="244">
      <c r="A244" s="10"/>
      <c r="U244" s="10"/>
    </row>
    <row r="245">
      <c r="A245" s="10"/>
      <c r="U245" s="10"/>
    </row>
    <row r="246">
      <c r="A246" s="10"/>
      <c r="U246" s="10"/>
    </row>
    <row r="247">
      <c r="A247" s="10"/>
      <c r="U247" s="10"/>
    </row>
    <row r="248">
      <c r="A248" s="10"/>
      <c r="U248" s="10"/>
    </row>
    <row r="249">
      <c r="A249" s="10"/>
      <c r="U249" s="10"/>
    </row>
    <row r="250">
      <c r="A250" s="10"/>
      <c r="U250" s="10"/>
    </row>
    <row r="251">
      <c r="A251" s="10"/>
      <c r="U251" s="10"/>
    </row>
    <row r="252">
      <c r="A252" s="10"/>
      <c r="U252" s="10"/>
    </row>
    <row r="253">
      <c r="A253" s="10"/>
      <c r="U253" s="10"/>
    </row>
    <row r="254">
      <c r="A254" s="10"/>
      <c r="U254" s="10"/>
    </row>
    <row r="255">
      <c r="A255" s="10"/>
      <c r="U255" s="10"/>
    </row>
    <row r="256">
      <c r="A256" s="10"/>
      <c r="U256" s="10"/>
    </row>
    <row r="257">
      <c r="A257" s="10"/>
      <c r="U257" s="10"/>
    </row>
    <row r="258">
      <c r="A258" s="10"/>
      <c r="U258" s="10"/>
    </row>
    <row r="259">
      <c r="A259" s="10"/>
      <c r="U259" s="10"/>
    </row>
    <row r="260">
      <c r="A260" s="10"/>
      <c r="U260" s="10"/>
    </row>
    <row r="261">
      <c r="A261" s="10"/>
      <c r="U261" s="10"/>
    </row>
    <row r="262">
      <c r="A262" s="10"/>
      <c r="U262" s="10"/>
    </row>
    <row r="263">
      <c r="A263" s="10"/>
      <c r="U263" s="10"/>
    </row>
    <row r="264">
      <c r="A264" s="10"/>
      <c r="U264" s="10"/>
    </row>
    <row r="265">
      <c r="A265" s="10"/>
      <c r="U265" s="10"/>
    </row>
    <row r="266">
      <c r="A266" s="10"/>
      <c r="U266" s="10"/>
    </row>
    <row r="267">
      <c r="A267" s="10"/>
      <c r="U267" s="10"/>
    </row>
    <row r="268">
      <c r="A268" s="10"/>
      <c r="U268" s="10"/>
    </row>
    <row r="269">
      <c r="A269" s="10"/>
      <c r="U269" s="10"/>
    </row>
    <row r="270">
      <c r="A270" s="10"/>
      <c r="U270" s="10"/>
    </row>
    <row r="271">
      <c r="A271" s="10"/>
      <c r="U271" s="10"/>
    </row>
    <row r="272">
      <c r="A272" s="10"/>
      <c r="U272" s="10"/>
    </row>
    <row r="273">
      <c r="A273" s="10"/>
      <c r="U273" s="10"/>
    </row>
    <row r="274">
      <c r="A274" s="10"/>
      <c r="U274" s="10"/>
    </row>
    <row r="275">
      <c r="A275" s="10"/>
      <c r="U275" s="10"/>
    </row>
    <row r="276">
      <c r="A276" s="10"/>
      <c r="U276" s="10"/>
    </row>
    <row r="277">
      <c r="A277" s="10"/>
      <c r="U277" s="10"/>
    </row>
    <row r="278">
      <c r="A278" s="10"/>
      <c r="U278" s="10"/>
    </row>
    <row r="279">
      <c r="A279" s="10"/>
      <c r="U279" s="10"/>
    </row>
    <row r="280">
      <c r="A280" s="10"/>
      <c r="U280" s="10"/>
    </row>
    <row r="281">
      <c r="A281" s="10"/>
      <c r="U281" s="10"/>
    </row>
    <row r="282">
      <c r="A282" s="10"/>
      <c r="U282" s="10"/>
    </row>
    <row r="283">
      <c r="A283" s="10"/>
      <c r="U283" s="10"/>
    </row>
    <row r="284">
      <c r="A284" s="10"/>
      <c r="U284" s="10"/>
    </row>
    <row r="285">
      <c r="A285" s="10"/>
      <c r="U285" s="10"/>
    </row>
    <row r="286">
      <c r="A286" s="10"/>
      <c r="U286" s="10"/>
    </row>
    <row r="287">
      <c r="A287" s="10"/>
      <c r="U287" s="10"/>
    </row>
    <row r="288">
      <c r="A288" s="10"/>
      <c r="U288" s="10"/>
    </row>
    <row r="289">
      <c r="A289" s="10"/>
      <c r="U289" s="10"/>
    </row>
    <row r="290">
      <c r="A290" s="10"/>
      <c r="U290" s="10"/>
    </row>
    <row r="291">
      <c r="A291" s="10"/>
      <c r="U291" s="10"/>
    </row>
    <row r="292">
      <c r="A292" s="10"/>
      <c r="U292" s="10"/>
    </row>
    <row r="293">
      <c r="A293" s="10"/>
      <c r="U293" s="10"/>
    </row>
    <row r="294">
      <c r="A294" s="10"/>
      <c r="U294" s="10"/>
    </row>
    <row r="295">
      <c r="A295" s="10"/>
      <c r="U295" s="10"/>
    </row>
    <row r="296">
      <c r="A296" s="10"/>
      <c r="U296" s="10"/>
    </row>
    <row r="297">
      <c r="A297" s="10"/>
      <c r="U297" s="10"/>
    </row>
    <row r="298">
      <c r="A298" s="10"/>
      <c r="U298" s="10"/>
    </row>
    <row r="299">
      <c r="A299" s="10"/>
      <c r="U299" s="10"/>
    </row>
    <row r="300">
      <c r="A300" s="10"/>
      <c r="U300" s="10"/>
    </row>
    <row r="301">
      <c r="A301" s="10"/>
      <c r="U301" s="10"/>
    </row>
    <row r="302">
      <c r="A302" s="10"/>
      <c r="U302" s="10"/>
    </row>
    <row r="303">
      <c r="A303" s="10"/>
      <c r="U303" s="10"/>
    </row>
    <row r="304">
      <c r="A304" s="10"/>
      <c r="U304" s="10"/>
    </row>
    <row r="305">
      <c r="A305" s="10"/>
      <c r="U305" s="10"/>
    </row>
    <row r="306">
      <c r="A306" s="10"/>
      <c r="U306" s="10"/>
    </row>
    <row r="307">
      <c r="A307" s="10"/>
      <c r="U307" s="10"/>
    </row>
    <row r="308">
      <c r="A308" s="10"/>
      <c r="U308" s="10"/>
    </row>
    <row r="309">
      <c r="A309" s="10"/>
      <c r="U309" s="10"/>
    </row>
    <row r="310">
      <c r="A310" s="10"/>
      <c r="U310" s="10"/>
    </row>
    <row r="311">
      <c r="A311" s="10"/>
      <c r="U311" s="10"/>
    </row>
    <row r="312">
      <c r="A312" s="10"/>
      <c r="U312" s="10"/>
    </row>
    <row r="313">
      <c r="A313" s="10"/>
      <c r="U313" s="10"/>
    </row>
    <row r="314">
      <c r="A314" s="10"/>
      <c r="U314" s="10"/>
    </row>
    <row r="315">
      <c r="A315" s="10"/>
      <c r="U315" s="10"/>
    </row>
    <row r="316">
      <c r="A316" s="10"/>
      <c r="U316" s="10"/>
    </row>
    <row r="317">
      <c r="A317" s="10"/>
      <c r="U317" s="10"/>
    </row>
    <row r="318">
      <c r="A318" s="10"/>
      <c r="U318" s="10"/>
    </row>
    <row r="319">
      <c r="A319" s="10"/>
      <c r="U319" s="10"/>
    </row>
    <row r="320">
      <c r="A320" s="10"/>
      <c r="U320" s="10"/>
    </row>
    <row r="321">
      <c r="A321" s="10"/>
      <c r="U321" s="10"/>
    </row>
    <row r="322">
      <c r="A322" s="10"/>
      <c r="U322" s="10"/>
    </row>
    <row r="323">
      <c r="A323" s="10"/>
      <c r="U323" s="10"/>
    </row>
    <row r="324">
      <c r="A324" s="10"/>
      <c r="U324" s="10"/>
    </row>
    <row r="325">
      <c r="A325" s="10"/>
      <c r="U325" s="10"/>
    </row>
    <row r="326">
      <c r="A326" s="10"/>
      <c r="U326" s="10"/>
    </row>
    <row r="327">
      <c r="A327" s="10"/>
      <c r="U327" s="10"/>
    </row>
    <row r="328">
      <c r="A328" s="10"/>
      <c r="U328" s="10"/>
    </row>
    <row r="329">
      <c r="A329" s="10"/>
      <c r="U329" s="10"/>
    </row>
    <row r="330">
      <c r="A330" s="10"/>
      <c r="U330" s="10"/>
    </row>
    <row r="331">
      <c r="A331" s="10"/>
      <c r="U331" s="10"/>
    </row>
    <row r="332">
      <c r="A332" s="10"/>
      <c r="U332" s="10"/>
    </row>
    <row r="333">
      <c r="A333" s="10"/>
      <c r="U333" s="10"/>
    </row>
    <row r="334">
      <c r="A334" s="10"/>
      <c r="U334" s="10"/>
    </row>
    <row r="335">
      <c r="A335" s="10"/>
      <c r="U335" s="10"/>
    </row>
    <row r="336">
      <c r="A336" s="10"/>
      <c r="U336" s="10"/>
    </row>
    <row r="337">
      <c r="A337" s="10"/>
      <c r="U337" s="10"/>
    </row>
    <row r="338">
      <c r="A338" s="10"/>
      <c r="U338" s="10"/>
    </row>
    <row r="339">
      <c r="A339" s="10"/>
      <c r="U339" s="10"/>
    </row>
    <row r="340">
      <c r="A340" s="10"/>
      <c r="U340" s="10"/>
    </row>
    <row r="341">
      <c r="A341" s="10"/>
      <c r="U341" s="10"/>
    </row>
    <row r="342">
      <c r="A342" s="10"/>
      <c r="U342" s="10"/>
    </row>
    <row r="343">
      <c r="A343" s="10"/>
      <c r="U343" s="10"/>
    </row>
    <row r="344">
      <c r="A344" s="10"/>
      <c r="U344" s="10"/>
    </row>
    <row r="345">
      <c r="A345" s="10"/>
      <c r="U345" s="10"/>
    </row>
    <row r="346">
      <c r="A346" s="10"/>
      <c r="U346" s="10"/>
    </row>
    <row r="347">
      <c r="A347" s="10"/>
      <c r="U347" s="10"/>
    </row>
    <row r="348">
      <c r="A348" s="10"/>
      <c r="U348" s="10"/>
    </row>
    <row r="349">
      <c r="A349" s="10"/>
      <c r="U349" s="10"/>
    </row>
    <row r="350">
      <c r="A350" s="10"/>
      <c r="U350" s="10"/>
    </row>
    <row r="351">
      <c r="A351" s="10"/>
      <c r="U351" s="10"/>
    </row>
    <row r="352">
      <c r="A352" s="10"/>
      <c r="U352" s="10"/>
    </row>
    <row r="353">
      <c r="A353" s="10"/>
      <c r="U353" s="10"/>
    </row>
    <row r="354">
      <c r="A354" s="10"/>
      <c r="U354" s="10"/>
    </row>
    <row r="355">
      <c r="A355" s="10"/>
      <c r="U355" s="10"/>
    </row>
    <row r="356">
      <c r="A356" s="10"/>
      <c r="U356" s="10"/>
    </row>
    <row r="357">
      <c r="A357" s="10"/>
      <c r="U357" s="10"/>
    </row>
    <row r="358">
      <c r="A358" s="10"/>
      <c r="U358" s="10"/>
    </row>
    <row r="359">
      <c r="A359" s="10"/>
      <c r="U359" s="10"/>
    </row>
    <row r="360">
      <c r="A360" s="10"/>
      <c r="U360" s="10"/>
    </row>
    <row r="361">
      <c r="A361" s="10"/>
      <c r="U361" s="10"/>
    </row>
    <row r="362">
      <c r="A362" s="10"/>
      <c r="U362" s="10"/>
    </row>
    <row r="363">
      <c r="A363" s="10"/>
      <c r="U363" s="10"/>
    </row>
    <row r="364">
      <c r="A364" s="10"/>
      <c r="U364" s="10"/>
    </row>
    <row r="365">
      <c r="A365" s="10"/>
      <c r="U365" s="10"/>
    </row>
    <row r="366">
      <c r="A366" s="10"/>
      <c r="U366" s="10"/>
    </row>
    <row r="367">
      <c r="A367" s="10"/>
      <c r="U367" s="10"/>
    </row>
    <row r="368">
      <c r="A368" s="10"/>
      <c r="U368" s="10"/>
    </row>
    <row r="369">
      <c r="A369" s="10"/>
      <c r="U369" s="10"/>
    </row>
    <row r="370">
      <c r="A370" s="10"/>
      <c r="U370" s="10"/>
    </row>
    <row r="371">
      <c r="A371" s="10"/>
      <c r="U371" s="10"/>
    </row>
    <row r="372">
      <c r="A372" s="10"/>
      <c r="U372" s="10"/>
    </row>
    <row r="373">
      <c r="A373" s="10"/>
      <c r="U373" s="10"/>
    </row>
    <row r="374">
      <c r="A374" s="10"/>
      <c r="U374" s="10"/>
    </row>
    <row r="375">
      <c r="A375" s="10"/>
      <c r="U375" s="10"/>
    </row>
    <row r="376">
      <c r="A376" s="10"/>
      <c r="U376" s="10"/>
    </row>
    <row r="377">
      <c r="A377" s="10"/>
      <c r="U377" s="10"/>
    </row>
    <row r="378">
      <c r="A378" s="10"/>
      <c r="U378" s="10"/>
    </row>
    <row r="379">
      <c r="A379" s="10"/>
      <c r="U379" s="10"/>
    </row>
    <row r="380">
      <c r="A380" s="10"/>
      <c r="U380" s="10"/>
    </row>
    <row r="381">
      <c r="A381" s="10"/>
      <c r="U381" s="10"/>
    </row>
    <row r="382">
      <c r="A382" s="10"/>
      <c r="U382" s="10"/>
    </row>
    <row r="383">
      <c r="A383" s="10"/>
      <c r="U383" s="10"/>
    </row>
    <row r="384">
      <c r="A384" s="10"/>
      <c r="U384" s="10"/>
    </row>
    <row r="385">
      <c r="A385" s="10"/>
      <c r="U385" s="10"/>
    </row>
    <row r="386">
      <c r="A386" s="10"/>
      <c r="U386" s="10"/>
    </row>
    <row r="387">
      <c r="A387" s="10"/>
      <c r="U387" s="10"/>
    </row>
    <row r="388">
      <c r="A388" s="10"/>
      <c r="U388" s="10"/>
    </row>
    <row r="389">
      <c r="A389" s="10"/>
      <c r="U389" s="10"/>
    </row>
    <row r="390">
      <c r="A390" s="10"/>
      <c r="U390" s="10"/>
    </row>
    <row r="391">
      <c r="A391" s="10"/>
      <c r="U391" s="10"/>
    </row>
    <row r="392">
      <c r="A392" s="10"/>
      <c r="U392" s="10"/>
    </row>
    <row r="393">
      <c r="A393" s="10"/>
      <c r="U393" s="10"/>
    </row>
    <row r="394">
      <c r="A394" s="10"/>
      <c r="U394" s="10"/>
    </row>
    <row r="395">
      <c r="A395" s="10"/>
      <c r="U395" s="10"/>
    </row>
    <row r="396">
      <c r="A396" s="10"/>
      <c r="U396" s="10"/>
    </row>
    <row r="397">
      <c r="A397" s="10"/>
      <c r="U397" s="10"/>
    </row>
    <row r="398">
      <c r="A398" s="10"/>
      <c r="U398" s="10"/>
    </row>
    <row r="399">
      <c r="A399" s="10"/>
      <c r="U399" s="10"/>
    </row>
    <row r="400">
      <c r="A400" s="10"/>
      <c r="U400" s="10"/>
    </row>
    <row r="401">
      <c r="A401" s="10"/>
      <c r="U401" s="10"/>
    </row>
    <row r="402">
      <c r="A402" s="10"/>
      <c r="U402" s="10"/>
    </row>
    <row r="403">
      <c r="A403" s="10"/>
      <c r="U403" s="10"/>
    </row>
    <row r="404">
      <c r="A404" s="10"/>
      <c r="U404" s="10"/>
    </row>
    <row r="405">
      <c r="A405" s="10"/>
      <c r="U405" s="10"/>
    </row>
    <row r="406">
      <c r="A406" s="10"/>
      <c r="U406" s="10"/>
    </row>
    <row r="407">
      <c r="A407" s="10"/>
      <c r="U407" s="10"/>
    </row>
    <row r="408">
      <c r="A408" s="10"/>
      <c r="U408" s="10"/>
    </row>
    <row r="409">
      <c r="A409" s="10"/>
      <c r="U409" s="10"/>
    </row>
    <row r="410">
      <c r="A410" s="10"/>
      <c r="U410" s="10"/>
    </row>
    <row r="411">
      <c r="A411" s="10"/>
      <c r="U411" s="10"/>
    </row>
    <row r="412">
      <c r="A412" s="10"/>
      <c r="U412" s="10"/>
    </row>
    <row r="413">
      <c r="A413" s="10"/>
      <c r="U413" s="10"/>
    </row>
    <row r="414">
      <c r="A414" s="10"/>
      <c r="U414" s="10"/>
    </row>
    <row r="415">
      <c r="A415" s="10"/>
      <c r="U415" s="10"/>
    </row>
    <row r="416">
      <c r="A416" s="10"/>
      <c r="U416" s="10"/>
    </row>
    <row r="417">
      <c r="A417" s="10"/>
      <c r="U417" s="10"/>
    </row>
    <row r="418">
      <c r="A418" s="10"/>
      <c r="U418" s="10"/>
    </row>
    <row r="419">
      <c r="A419" s="10"/>
      <c r="U419" s="10"/>
    </row>
    <row r="420">
      <c r="A420" s="10"/>
      <c r="U420" s="10"/>
    </row>
    <row r="421">
      <c r="A421" s="10"/>
      <c r="U421" s="10"/>
    </row>
    <row r="422">
      <c r="A422" s="10"/>
      <c r="U422" s="10"/>
    </row>
    <row r="423">
      <c r="A423" s="10"/>
      <c r="U423" s="10"/>
    </row>
    <row r="424">
      <c r="A424" s="10"/>
      <c r="U424" s="10"/>
    </row>
    <row r="425">
      <c r="A425" s="10"/>
      <c r="U425" s="10"/>
    </row>
    <row r="426">
      <c r="A426" s="10"/>
      <c r="U426" s="10"/>
    </row>
    <row r="427">
      <c r="A427" s="10"/>
      <c r="U427" s="10"/>
    </row>
    <row r="428">
      <c r="A428" s="10"/>
      <c r="U428" s="10"/>
    </row>
    <row r="429">
      <c r="A429" s="10"/>
      <c r="U429" s="10"/>
    </row>
    <row r="430">
      <c r="A430" s="10"/>
      <c r="U430" s="10"/>
    </row>
    <row r="431">
      <c r="A431" s="10"/>
      <c r="U431" s="10"/>
    </row>
    <row r="432">
      <c r="A432" s="10"/>
      <c r="U432" s="10"/>
    </row>
    <row r="433">
      <c r="A433" s="10"/>
      <c r="U433" s="10"/>
    </row>
    <row r="434">
      <c r="A434" s="10"/>
      <c r="U434" s="10"/>
    </row>
    <row r="435">
      <c r="A435" s="10"/>
      <c r="U435" s="10"/>
    </row>
    <row r="436">
      <c r="A436" s="10"/>
      <c r="U436" s="10"/>
    </row>
    <row r="437">
      <c r="A437" s="10"/>
      <c r="U437" s="10"/>
    </row>
    <row r="438">
      <c r="A438" s="10"/>
      <c r="U438" s="10"/>
    </row>
    <row r="439">
      <c r="A439" s="10"/>
      <c r="U439" s="10"/>
    </row>
    <row r="440">
      <c r="A440" s="10"/>
      <c r="U440" s="10"/>
    </row>
    <row r="441">
      <c r="A441" s="10"/>
      <c r="U441" s="10"/>
    </row>
    <row r="442">
      <c r="A442" s="10"/>
      <c r="U442" s="10"/>
    </row>
    <row r="443">
      <c r="A443" s="10"/>
      <c r="U443" s="10"/>
    </row>
    <row r="444">
      <c r="A444" s="10"/>
      <c r="U444" s="10"/>
    </row>
    <row r="445">
      <c r="A445" s="10"/>
      <c r="U445" s="10"/>
    </row>
    <row r="446">
      <c r="A446" s="10"/>
      <c r="U446" s="10"/>
    </row>
    <row r="447">
      <c r="A447" s="10"/>
      <c r="U447" s="10"/>
    </row>
    <row r="448">
      <c r="A448" s="10"/>
      <c r="U448" s="10"/>
    </row>
    <row r="449">
      <c r="A449" s="10"/>
      <c r="U449" s="10"/>
    </row>
    <row r="450">
      <c r="A450" s="10"/>
      <c r="U450" s="10"/>
    </row>
    <row r="451">
      <c r="A451" s="10"/>
      <c r="U451" s="10"/>
    </row>
    <row r="452">
      <c r="A452" s="10"/>
      <c r="U452" s="10"/>
    </row>
    <row r="453">
      <c r="A453" s="10"/>
      <c r="U453" s="10"/>
    </row>
    <row r="454">
      <c r="A454" s="10"/>
      <c r="U454" s="10"/>
    </row>
    <row r="455">
      <c r="A455" s="10"/>
      <c r="U455" s="10"/>
    </row>
    <row r="456">
      <c r="A456" s="10"/>
      <c r="U456" s="10"/>
    </row>
    <row r="457">
      <c r="A457" s="10"/>
      <c r="U457" s="10"/>
    </row>
    <row r="458">
      <c r="A458" s="10"/>
      <c r="U458" s="10"/>
    </row>
    <row r="459">
      <c r="A459" s="10"/>
      <c r="U459" s="10"/>
    </row>
    <row r="460">
      <c r="A460" s="10"/>
      <c r="U460" s="10"/>
    </row>
    <row r="461">
      <c r="A461" s="10"/>
      <c r="U461" s="10"/>
    </row>
    <row r="462">
      <c r="A462" s="10"/>
      <c r="U462" s="10"/>
    </row>
    <row r="463">
      <c r="A463" s="10"/>
      <c r="U463" s="10"/>
    </row>
    <row r="464">
      <c r="A464" s="10"/>
      <c r="U464" s="10"/>
    </row>
    <row r="465">
      <c r="A465" s="10"/>
      <c r="U465" s="10"/>
    </row>
    <row r="466">
      <c r="A466" s="10"/>
      <c r="U466" s="10"/>
    </row>
    <row r="467">
      <c r="A467" s="10"/>
      <c r="U467" s="10"/>
    </row>
    <row r="468">
      <c r="A468" s="10"/>
      <c r="U468" s="10"/>
    </row>
    <row r="469">
      <c r="A469" s="10"/>
      <c r="U469" s="10"/>
    </row>
    <row r="470">
      <c r="A470" s="10"/>
      <c r="U470" s="10"/>
    </row>
    <row r="471">
      <c r="A471" s="10"/>
      <c r="U471" s="10"/>
    </row>
    <row r="472">
      <c r="A472" s="10"/>
      <c r="U472" s="10"/>
    </row>
    <row r="473">
      <c r="A473" s="10"/>
      <c r="U473" s="10"/>
    </row>
    <row r="474">
      <c r="A474" s="10"/>
      <c r="U474" s="10"/>
    </row>
    <row r="475">
      <c r="A475" s="10"/>
      <c r="U475" s="10"/>
    </row>
    <row r="476">
      <c r="A476" s="10"/>
      <c r="U476" s="10"/>
    </row>
    <row r="477">
      <c r="A477" s="10"/>
      <c r="U477" s="10"/>
    </row>
    <row r="478">
      <c r="A478" s="10"/>
      <c r="U478" s="10"/>
    </row>
    <row r="479">
      <c r="A479" s="10"/>
      <c r="U479" s="10"/>
    </row>
    <row r="480">
      <c r="A480" s="10"/>
      <c r="U480" s="10"/>
    </row>
    <row r="481">
      <c r="A481" s="10"/>
      <c r="U481" s="10"/>
    </row>
    <row r="482">
      <c r="A482" s="10"/>
      <c r="U482" s="10"/>
    </row>
    <row r="483">
      <c r="A483" s="10"/>
      <c r="U483" s="10"/>
    </row>
    <row r="484">
      <c r="A484" s="10"/>
      <c r="U484" s="10"/>
    </row>
    <row r="485">
      <c r="A485" s="10"/>
      <c r="U485" s="10"/>
    </row>
    <row r="486">
      <c r="A486" s="10"/>
      <c r="U486" s="10"/>
    </row>
    <row r="487">
      <c r="A487" s="10"/>
      <c r="U487" s="10"/>
    </row>
    <row r="488">
      <c r="A488" s="10"/>
      <c r="U488" s="10"/>
    </row>
    <row r="489">
      <c r="A489" s="10"/>
      <c r="U489" s="10"/>
    </row>
    <row r="490">
      <c r="A490" s="10"/>
      <c r="U490" s="10"/>
    </row>
    <row r="491">
      <c r="A491" s="10"/>
      <c r="U491" s="10"/>
    </row>
    <row r="492">
      <c r="A492" s="10"/>
      <c r="U492" s="10"/>
    </row>
    <row r="493">
      <c r="A493" s="10"/>
      <c r="U493" s="10"/>
    </row>
    <row r="494">
      <c r="A494" s="10"/>
      <c r="U494" s="10"/>
    </row>
    <row r="495">
      <c r="A495" s="10"/>
      <c r="U495" s="10"/>
    </row>
    <row r="496">
      <c r="A496" s="10"/>
      <c r="U496" s="10"/>
    </row>
    <row r="497">
      <c r="A497" s="10"/>
      <c r="U497" s="10"/>
    </row>
    <row r="498">
      <c r="A498" s="10"/>
      <c r="U498" s="10"/>
    </row>
    <row r="499">
      <c r="A499" s="10"/>
      <c r="U499" s="10"/>
    </row>
    <row r="500">
      <c r="A500" s="10"/>
      <c r="U500" s="10"/>
    </row>
    <row r="501">
      <c r="A501" s="10"/>
      <c r="U501" s="10"/>
    </row>
    <row r="502">
      <c r="A502" s="10"/>
      <c r="U502" s="10"/>
    </row>
    <row r="503">
      <c r="A503" s="10"/>
      <c r="U503" s="10"/>
    </row>
    <row r="504">
      <c r="A504" s="10"/>
      <c r="U504" s="10"/>
    </row>
    <row r="505">
      <c r="A505" s="10"/>
      <c r="U505" s="10"/>
    </row>
    <row r="506">
      <c r="A506" s="10"/>
      <c r="U506" s="10"/>
    </row>
    <row r="507">
      <c r="A507" s="10"/>
      <c r="U507" s="10"/>
    </row>
    <row r="508">
      <c r="A508" s="10"/>
      <c r="U508" s="10"/>
    </row>
    <row r="509">
      <c r="A509" s="10"/>
      <c r="U509" s="10"/>
    </row>
    <row r="510">
      <c r="A510" s="10"/>
      <c r="U510" s="10"/>
    </row>
    <row r="511">
      <c r="A511" s="10"/>
      <c r="U511" s="10"/>
    </row>
    <row r="512">
      <c r="A512" s="10"/>
      <c r="U512" s="10"/>
    </row>
    <row r="513">
      <c r="A513" s="10"/>
      <c r="U513" s="10"/>
    </row>
    <row r="514">
      <c r="A514" s="10"/>
      <c r="U514" s="10"/>
    </row>
    <row r="515">
      <c r="A515" s="10"/>
      <c r="U515" s="10"/>
    </row>
    <row r="516">
      <c r="A516" s="10"/>
      <c r="U516" s="10"/>
    </row>
    <row r="517">
      <c r="A517" s="10"/>
      <c r="U517" s="10"/>
    </row>
    <row r="518">
      <c r="A518" s="10"/>
      <c r="U518" s="10"/>
    </row>
    <row r="519">
      <c r="A519" s="10"/>
      <c r="U519" s="10"/>
    </row>
    <row r="520">
      <c r="A520" s="10"/>
      <c r="U520" s="10"/>
    </row>
    <row r="521">
      <c r="A521" s="10"/>
      <c r="U521" s="10"/>
    </row>
    <row r="522">
      <c r="A522" s="10"/>
      <c r="U522" s="10"/>
    </row>
    <row r="523">
      <c r="A523" s="10"/>
      <c r="U523" s="10"/>
    </row>
    <row r="524">
      <c r="A524" s="10"/>
      <c r="U524" s="10"/>
    </row>
    <row r="525">
      <c r="A525" s="10"/>
      <c r="U525" s="10"/>
    </row>
    <row r="526">
      <c r="A526" s="10"/>
      <c r="U526" s="10"/>
    </row>
    <row r="527">
      <c r="A527" s="10"/>
      <c r="U527" s="10"/>
    </row>
    <row r="528">
      <c r="A528" s="10"/>
      <c r="U528" s="10"/>
    </row>
    <row r="529">
      <c r="A529" s="10"/>
      <c r="U529" s="10"/>
    </row>
    <row r="530">
      <c r="A530" s="10"/>
      <c r="U530" s="10"/>
    </row>
    <row r="531">
      <c r="A531" s="10"/>
      <c r="U531" s="10"/>
    </row>
    <row r="532">
      <c r="A532" s="10"/>
      <c r="U532" s="10"/>
    </row>
    <row r="533">
      <c r="A533" s="10"/>
      <c r="U533" s="10"/>
    </row>
    <row r="534">
      <c r="A534" s="10"/>
      <c r="U534" s="10"/>
    </row>
    <row r="535">
      <c r="A535" s="10"/>
      <c r="U535" s="10"/>
    </row>
    <row r="536">
      <c r="A536" s="10"/>
      <c r="U536" s="10"/>
    </row>
    <row r="537">
      <c r="A537" s="10"/>
      <c r="U537" s="10"/>
    </row>
    <row r="538">
      <c r="A538" s="10"/>
      <c r="U538" s="10"/>
    </row>
    <row r="539">
      <c r="A539" s="10"/>
      <c r="U539" s="10"/>
    </row>
    <row r="540">
      <c r="A540" s="10"/>
      <c r="U540" s="10"/>
    </row>
    <row r="541">
      <c r="A541" s="10"/>
      <c r="U541" s="10"/>
    </row>
    <row r="542">
      <c r="A542" s="10"/>
      <c r="U542" s="10"/>
    </row>
    <row r="543">
      <c r="A543" s="10"/>
      <c r="U543" s="10"/>
    </row>
    <row r="544">
      <c r="A544" s="10"/>
      <c r="U544" s="10"/>
    </row>
    <row r="545">
      <c r="A545" s="10"/>
      <c r="U545" s="10"/>
    </row>
    <row r="546">
      <c r="A546" s="10"/>
      <c r="U546" s="10"/>
    </row>
    <row r="547">
      <c r="A547" s="10"/>
      <c r="U547" s="10"/>
    </row>
    <row r="548">
      <c r="A548" s="10"/>
      <c r="U548" s="10"/>
    </row>
    <row r="549">
      <c r="A549" s="10"/>
      <c r="U549" s="10"/>
    </row>
    <row r="550">
      <c r="A550" s="10"/>
      <c r="U550" s="10"/>
    </row>
    <row r="551">
      <c r="A551" s="10"/>
      <c r="U551" s="10"/>
    </row>
    <row r="552">
      <c r="A552" s="10"/>
      <c r="U552" s="10"/>
    </row>
    <row r="553">
      <c r="A553" s="10"/>
      <c r="U553" s="10"/>
    </row>
    <row r="554">
      <c r="A554" s="10"/>
      <c r="U554" s="10"/>
    </row>
    <row r="555">
      <c r="A555" s="10"/>
      <c r="U555" s="10"/>
    </row>
    <row r="556">
      <c r="A556" s="10"/>
      <c r="U556" s="10"/>
    </row>
    <row r="557">
      <c r="A557" s="10"/>
      <c r="U557" s="10"/>
    </row>
    <row r="558">
      <c r="A558" s="10"/>
      <c r="U558" s="10"/>
    </row>
    <row r="559">
      <c r="A559" s="10"/>
      <c r="U559" s="10"/>
    </row>
    <row r="560">
      <c r="A560" s="10"/>
      <c r="U560" s="10"/>
    </row>
    <row r="561">
      <c r="A561" s="10"/>
      <c r="U561" s="10"/>
    </row>
    <row r="562">
      <c r="A562" s="10"/>
      <c r="U562" s="10"/>
    </row>
    <row r="563">
      <c r="A563" s="10"/>
      <c r="U563" s="10"/>
    </row>
    <row r="564">
      <c r="A564" s="10"/>
      <c r="U564" s="10"/>
    </row>
    <row r="565">
      <c r="A565" s="10"/>
      <c r="U565" s="10"/>
    </row>
    <row r="566">
      <c r="A566" s="10"/>
      <c r="U566" s="10"/>
    </row>
    <row r="567">
      <c r="A567" s="10"/>
      <c r="U567" s="10"/>
    </row>
    <row r="568">
      <c r="A568" s="10"/>
      <c r="U568" s="10"/>
    </row>
    <row r="569">
      <c r="A569" s="10"/>
      <c r="U569" s="10"/>
    </row>
    <row r="570">
      <c r="A570" s="10"/>
      <c r="U570" s="10"/>
    </row>
    <row r="571">
      <c r="A571" s="10"/>
      <c r="U571" s="10"/>
    </row>
    <row r="572">
      <c r="A572" s="10"/>
      <c r="U572" s="10"/>
    </row>
    <row r="573">
      <c r="A573" s="10"/>
      <c r="U573" s="10"/>
    </row>
    <row r="574">
      <c r="A574" s="10"/>
      <c r="U574" s="10"/>
    </row>
    <row r="575">
      <c r="A575" s="10"/>
      <c r="U575" s="10"/>
    </row>
    <row r="576">
      <c r="A576" s="10"/>
      <c r="U576" s="10"/>
    </row>
    <row r="577">
      <c r="A577" s="10"/>
      <c r="U577" s="10"/>
    </row>
    <row r="578">
      <c r="A578" s="10"/>
      <c r="U578" s="10"/>
    </row>
    <row r="579">
      <c r="A579" s="10"/>
      <c r="U579" s="10"/>
    </row>
    <row r="580">
      <c r="A580" s="10"/>
      <c r="U580" s="10"/>
    </row>
    <row r="581">
      <c r="A581" s="10"/>
      <c r="U581" s="10"/>
    </row>
    <row r="582">
      <c r="A582" s="10"/>
      <c r="U582" s="10"/>
    </row>
    <row r="583">
      <c r="A583" s="10"/>
      <c r="U583" s="10"/>
    </row>
    <row r="584">
      <c r="A584" s="10"/>
      <c r="U584" s="10"/>
    </row>
    <row r="585">
      <c r="A585" s="10"/>
      <c r="U585" s="10"/>
    </row>
    <row r="586">
      <c r="A586" s="10"/>
      <c r="U586" s="10"/>
    </row>
    <row r="587">
      <c r="A587" s="10"/>
      <c r="U587" s="10"/>
    </row>
    <row r="588">
      <c r="A588" s="10"/>
      <c r="U588" s="10"/>
    </row>
    <row r="589">
      <c r="A589" s="10"/>
      <c r="U589" s="10"/>
    </row>
    <row r="590">
      <c r="A590" s="10"/>
      <c r="U590" s="10"/>
    </row>
    <row r="591">
      <c r="A591" s="10"/>
      <c r="U591" s="10"/>
    </row>
    <row r="592">
      <c r="A592" s="10"/>
      <c r="U592" s="10"/>
    </row>
    <row r="593">
      <c r="A593" s="10"/>
      <c r="U593" s="10"/>
    </row>
    <row r="594">
      <c r="A594" s="10"/>
      <c r="U594" s="10"/>
    </row>
    <row r="595">
      <c r="A595" s="10"/>
      <c r="U595" s="10"/>
    </row>
    <row r="596">
      <c r="A596" s="10"/>
      <c r="U596" s="10"/>
    </row>
    <row r="597">
      <c r="A597" s="10"/>
      <c r="U597" s="10"/>
    </row>
    <row r="598">
      <c r="A598" s="10"/>
      <c r="U598" s="10"/>
    </row>
    <row r="599">
      <c r="A599" s="10"/>
      <c r="U599" s="10"/>
    </row>
    <row r="600">
      <c r="A600" s="10"/>
      <c r="U600" s="10"/>
    </row>
    <row r="601">
      <c r="A601" s="10"/>
      <c r="U601" s="10"/>
    </row>
    <row r="602">
      <c r="A602" s="10"/>
      <c r="U602" s="10"/>
    </row>
    <row r="603">
      <c r="A603" s="10"/>
      <c r="U603" s="10"/>
    </row>
    <row r="604">
      <c r="A604" s="10"/>
      <c r="U604" s="10"/>
    </row>
    <row r="605">
      <c r="A605" s="10"/>
      <c r="U605" s="10"/>
    </row>
    <row r="606">
      <c r="A606" s="10"/>
      <c r="U606" s="10"/>
    </row>
    <row r="607">
      <c r="A607" s="10"/>
      <c r="U607" s="10"/>
    </row>
    <row r="608">
      <c r="A608" s="10"/>
      <c r="U608" s="10"/>
    </row>
    <row r="609">
      <c r="A609" s="10"/>
      <c r="U609" s="10"/>
    </row>
    <row r="610">
      <c r="A610" s="10"/>
      <c r="U610" s="10"/>
    </row>
    <row r="611">
      <c r="A611" s="10"/>
      <c r="U611" s="10"/>
    </row>
    <row r="612">
      <c r="A612" s="10"/>
      <c r="U612" s="10"/>
    </row>
    <row r="613">
      <c r="A613" s="10"/>
      <c r="U613" s="10"/>
    </row>
    <row r="614">
      <c r="A614" s="10"/>
      <c r="U614" s="10"/>
    </row>
    <row r="615">
      <c r="A615" s="10"/>
      <c r="U615" s="10"/>
    </row>
    <row r="616">
      <c r="A616" s="10"/>
      <c r="U616" s="10"/>
    </row>
    <row r="617">
      <c r="A617" s="10"/>
      <c r="U617" s="10"/>
    </row>
    <row r="618">
      <c r="A618" s="10"/>
      <c r="U618" s="10"/>
    </row>
    <row r="619">
      <c r="A619" s="10"/>
      <c r="U619" s="10"/>
    </row>
    <row r="620">
      <c r="A620" s="10"/>
      <c r="U620" s="10"/>
    </row>
    <row r="621">
      <c r="A621" s="10"/>
      <c r="U621" s="10"/>
    </row>
    <row r="622">
      <c r="A622" s="10"/>
      <c r="U622" s="10"/>
    </row>
    <row r="623">
      <c r="A623" s="10"/>
      <c r="U623" s="10"/>
    </row>
    <row r="624">
      <c r="A624" s="10"/>
      <c r="U624" s="10"/>
    </row>
    <row r="625">
      <c r="A625" s="10"/>
      <c r="U625" s="10"/>
    </row>
    <row r="626">
      <c r="A626" s="10"/>
      <c r="U626" s="10"/>
    </row>
    <row r="627">
      <c r="A627" s="10"/>
      <c r="U627" s="10"/>
    </row>
    <row r="628">
      <c r="A628" s="10"/>
      <c r="U628" s="10"/>
    </row>
    <row r="629">
      <c r="A629" s="10"/>
      <c r="U629" s="10"/>
    </row>
    <row r="630">
      <c r="A630" s="10"/>
      <c r="U630" s="10"/>
    </row>
    <row r="631">
      <c r="A631" s="10"/>
      <c r="U631" s="10"/>
    </row>
    <row r="632">
      <c r="A632" s="10"/>
      <c r="U632" s="10"/>
    </row>
    <row r="633">
      <c r="A633" s="10"/>
      <c r="U633" s="10"/>
    </row>
    <row r="634">
      <c r="A634" s="10"/>
      <c r="U634" s="10"/>
    </row>
    <row r="635">
      <c r="A635" s="10"/>
      <c r="U635" s="10"/>
    </row>
    <row r="636">
      <c r="A636" s="10"/>
      <c r="U636" s="10"/>
    </row>
    <row r="637">
      <c r="A637" s="10"/>
      <c r="U637" s="10"/>
    </row>
    <row r="638">
      <c r="A638" s="10"/>
      <c r="U638" s="10"/>
    </row>
    <row r="639">
      <c r="A639" s="10"/>
      <c r="U639" s="10"/>
    </row>
    <row r="640">
      <c r="A640" s="10"/>
      <c r="U640" s="10"/>
    </row>
    <row r="641">
      <c r="A641" s="10"/>
      <c r="U641" s="10"/>
    </row>
    <row r="642">
      <c r="A642" s="10"/>
      <c r="U642" s="10"/>
    </row>
    <row r="643">
      <c r="A643" s="10"/>
      <c r="U643" s="10"/>
    </row>
    <row r="644">
      <c r="A644" s="10"/>
      <c r="U644" s="10"/>
    </row>
    <row r="645">
      <c r="A645" s="10"/>
      <c r="U645" s="10"/>
    </row>
    <row r="646">
      <c r="A646" s="10"/>
      <c r="U646" s="10"/>
    </row>
    <row r="647">
      <c r="A647" s="10"/>
      <c r="U647" s="10"/>
    </row>
    <row r="648">
      <c r="A648" s="10"/>
      <c r="U648" s="10"/>
    </row>
    <row r="649">
      <c r="A649" s="10"/>
      <c r="U649" s="10"/>
    </row>
    <row r="650">
      <c r="A650" s="10"/>
      <c r="U650" s="10"/>
    </row>
    <row r="651">
      <c r="A651" s="10"/>
      <c r="U651" s="10"/>
    </row>
    <row r="652">
      <c r="A652" s="10"/>
      <c r="U652" s="10"/>
    </row>
    <row r="653">
      <c r="A653" s="10"/>
      <c r="U653" s="10"/>
    </row>
    <row r="654">
      <c r="A654" s="10"/>
      <c r="U654" s="10"/>
    </row>
    <row r="655">
      <c r="A655" s="10"/>
      <c r="U655" s="10"/>
    </row>
    <row r="656">
      <c r="A656" s="10"/>
      <c r="U656" s="10"/>
    </row>
    <row r="657">
      <c r="A657" s="10"/>
      <c r="U657" s="10"/>
    </row>
    <row r="658">
      <c r="A658" s="10"/>
      <c r="U658" s="10"/>
    </row>
    <row r="659">
      <c r="A659" s="10"/>
      <c r="U659" s="10"/>
    </row>
    <row r="660">
      <c r="A660" s="10"/>
      <c r="U660" s="10"/>
    </row>
    <row r="661">
      <c r="A661" s="10"/>
      <c r="U661" s="10"/>
    </row>
    <row r="662">
      <c r="A662" s="10"/>
      <c r="U662" s="10"/>
    </row>
    <row r="663">
      <c r="A663" s="10"/>
      <c r="U663" s="10"/>
    </row>
    <row r="664">
      <c r="A664" s="10"/>
      <c r="U664" s="10"/>
    </row>
    <row r="665">
      <c r="A665" s="10"/>
      <c r="U665" s="10"/>
    </row>
    <row r="666">
      <c r="A666" s="10"/>
      <c r="U666" s="10"/>
    </row>
    <row r="667">
      <c r="A667" s="10"/>
      <c r="U667" s="10"/>
    </row>
    <row r="668">
      <c r="A668" s="10"/>
      <c r="U668" s="10"/>
    </row>
    <row r="669">
      <c r="A669" s="10"/>
      <c r="U669" s="10"/>
    </row>
    <row r="670">
      <c r="A670" s="10"/>
      <c r="U670" s="10"/>
    </row>
    <row r="671">
      <c r="A671" s="10"/>
      <c r="U671" s="10"/>
    </row>
    <row r="672">
      <c r="A672" s="10"/>
      <c r="U672" s="10"/>
    </row>
    <row r="673">
      <c r="A673" s="10"/>
      <c r="U673" s="10"/>
    </row>
    <row r="674">
      <c r="A674" s="10"/>
      <c r="U674" s="10"/>
    </row>
    <row r="675">
      <c r="A675" s="10"/>
      <c r="U675" s="10"/>
    </row>
    <row r="676">
      <c r="A676" s="10"/>
      <c r="U676" s="10"/>
    </row>
    <row r="677">
      <c r="A677" s="10"/>
      <c r="U677" s="10"/>
    </row>
    <row r="678">
      <c r="A678" s="10"/>
      <c r="U678" s="10"/>
    </row>
    <row r="679">
      <c r="A679" s="10"/>
      <c r="U679" s="10"/>
    </row>
    <row r="680">
      <c r="A680" s="10"/>
      <c r="U680" s="10"/>
    </row>
    <row r="681">
      <c r="A681" s="10"/>
      <c r="U681" s="10"/>
    </row>
    <row r="682">
      <c r="A682" s="10"/>
      <c r="U682" s="10"/>
    </row>
    <row r="683">
      <c r="A683" s="10"/>
      <c r="U683" s="10"/>
    </row>
    <row r="684">
      <c r="A684" s="10"/>
      <c r="U684" s="10"/>
    </row>
    <row r="685">
      <c r="A685" s="10"/>
      <c r="U685" s="10"/>
    </row>
    <row r="686">
      <c r="A686" s="10"/>
      <c r="U686" s="10"/>
    </row>
    <row r="687">
      <c r="A687" s="10"/>
      <c r="U687" s="10"/>
    </row>
    <row r="688">
      <c r="A688" s="10"/>
      <c r="U688" s="10"/>
    </row>
    <row r="689">
      <c r="A689" s="10"/>
      <c r="U689" s="10"/>
    </row>
    <row r="690">
      <c r="A690" s="10"/>
      <c r="U690" s="10"/>
    </row>
    <row r="691">
      <c r="A691" s="10"/>
      <c r="U691" s="10"/>
    </row>
    <row r="692">
      <c r="A692" s="10"/>
      <c r="U692" s="10"/>
    </row>
    <row r="693">
      <c r="A693" s="10"/>
      <c r="U693" s="10"/>
    </row>
    <row r="694">
      <c r="A694" s="10"/>
      <c r="U694" s="10"/>
    </row>
    <row r="695">
      <c r="A695" s="10"/>
      <c r="U695" s="10"/>
    </row>
    <row r="696">
      <c r="A696" s="10"/>
      <c r="U696" s="10"/>
    </row>
    <row r="697">
      <c r="A697" s="10"/>
      <c r="U697" s="10"/>
    </row>
    <row r="698">
      <c r="A698" s="10"/>
      <c r="U698" s="10"/>
    </row>
    <row r="699">
      <c r="A699" s="10"/>
      <c r="U699" s="10"/>
    </row>
    <row r="700">
      <c r="A700" s="10"/>
      <c r="U700" s="10"/>
    </row>
    <row r="701">
      <c r="A701" s="10"/>
      <c r="U701" s="10"/>
    </row>
    <row r="702">
      <c r="A702" s="10"/>
      <c r="U702" s="10"/>
    </row>
    <row r="703">
      <c r="A703" s="10"/>
      <c r="U703" s="10"/>
    </row>
    <row r="704">
      <c r="A704" s="10"/>
      <c r="U704" s="10"/>
    </row>
    <row r="705">
      <c r="A705" s="10"/>
      <c r="U705" s="10"/>
    </row>
    <row r="706">
      <c r="A706" s="10"/>
      <c r="U706" s="10"/>
    </row>
    <row r="707">
      <c r="A707" s="10"/>
      <c r="U707" s="10"/>
    </row>
    <row r="708">
      <c r="A708" s="10"/>
      <c r="U708" s="10"/>
    </row>
    <row r="709">
      <c r="A709" s="10"/>
      <c r="U709" s="10"/>
    </row>
    <row r="710">
      <c r="A710" s="10"/>
      <c r="U710" s="10"/>
    </row>
    <row r="711">
      <c r="A711" s="10"/>
      <c r="U711" s="10"/>
    </row>
    <row r="712">
      <c r="A712" s="10"/>
      <c r="U712" s="10"/>
    </row>
    <row r="713">
      <c r="A713" s="10"/>
      <c r="U713" s="10"/>
    </row>
    <row r="714">
      <c r="A714" s="10"/>
      <c r="U714" s="10"/>
    </row>
    <row r="715">
      <c r="A715" s="10"/>
      <c r="U715" s="10"/>
    </row>
    <row r="716">
      <c r="A716" s="10"/>
      <c r="U716" s="10"/>
    </row>
    <row r="717">
      <c r="A717" s="10"/>
      <c r="U717" s="10"/>
    </row>
    <row r="718">
      <c r="A718" s="10"/>
      <c r="U718" s="10"/>
    </row>
    <row r="719">
      <c r="A719" s="10"/>
      <c r="U719" s="10"/>
    </row>
    <row r="720">
      <c r="A720" s="10"/>
      <c r="U720" s="10"/>
    </row>
    <row r="721">
      <c r="A721" s="10"/>
      <c r="U721" s="10"/>
    </row>
    <row r="722">
      <c r="A722" s="10"/>
      <c r="U722" s="10"/>
    </row>
    <row r="723">
      <c r="A723" s="10"/>
      <c r="U723" s="10"/>
    </row>
    <row r="724">
      <c r="A724" s="10"/>
      <c r="U724" s="10"/>
    </row>
    <row r="725">
      <c r="A725" s="10"/>
      <c r="U725" s="10"/>
    </row>
    <row r="726">
      <c r="A726" s="10"/>
      <c r="U726" s="10"/>
    </row>
    <row r="727">
      <c r="A727" s="10"/>
      <c r="U727" s="10"/>
    </row>
    <row r="728">
      <c r="A728" s="10"/>
      <c r="U728" s="10"/>
    </row>
    <row r="729">
      <c r="A729" s="10"/>
      <c r="U729" s="10"/>
    </row>
    <row r="730">
      <c r="A730" s="10"/>
      <c r="U730" s="10"/>
    </row>
    <row r="731">
      <c r="A731" s="10"/>
      <c r="U731" s="10"/>
    </row>
    <row r="732">
      <c r="A732" s="10"/>
      <c r="U732" s="10"/>
    </row>
    <row r="733">
      <c r="A733" s="10"/>
      <c r="U733" s="10"/>
    </row>
    <row r="734">
      <c r="A734" s="10"/>
      <c r="U734" s="10"/>
    </row>
    <row r="735">
      <c r="A735" s="10"/>
      <c r="U735" s="10"/>
    </row>
    <row r="736">
      <c r="A736" s="10"/>
      <c r="U736" s="10"/>
    </row>
    <row r="737">
      <c r="A737" s="10"/>
      <c r="U737" s="10"/>
    </row>
    <row r="738">
      <c r="A738" s="10"/>
      <c r="U738" s="10"/>
    </row>
    <row r="739">
      <c r="A739" s="10"/>
      <c r="U739" s="10"/>
    </row>
    <row r="740">
      <c r="A740" s="10"/>
      <c r="U740" s="10"/>
    </row>
    <row r="741">
      <c r="A741" s="10"/>
      <c r="U741" s="10"/>
    </row>
    <row r="742">
      <c r="A742" s="10"/>
      <c r="U742" s="10"/>
    </row>
    <row r="743">
      <c r="A743" s="10"/>
      <c r="U743" s="10"/>
    </row>
    <row r="744">
      <c r="A744" s="10"/>
      <c r="U744" s="10"/>
    </row>
    <row r="745">
      <c r="A745" s="10"/>
      <c r="U745" s="10"/>
    </row>
    <row r="746">
      <c r="A746" s="10"/>
      <c r="U746" s="10"/>
    </row>
    <row r="747">
      <c r="A747" s="10"/>
      <c r="U747" s="10"/>
    </row>
    <row r="748">
      <c r="A748" s="10"/>
      <c r="U748" s="10"/>
    </row>
    <row r="749">
      <c r="A749" s="10"/>
      <c r="U749" s="10"/>
    </row>
    <row r="750">
      <c r="A750" s="10"/>
      <c r="U750" s="10"/>
    </row>
    <row r="751">
      <c r="A751" s="10"/>
      <c r="U751" s="10"/>
    </row>
    <row r="752">
      <c r="A752" s="10"/>
      <c r="U752" s="10"/>
    </row>
    <row r="753">
      <c r="A753" s="10"/>
      <c r="U753" s="10"/>
    </row>
    <row r="754">
      <c r="A754" s="10"/>
      <c r="U754" s="10"/>
    </row>
    <row r="755">
      <c r="A755" s="10"/>
      <c r="U755" s="10"/>
    </row>
    <row r="756">
      <c r="A756" s="10"/>
      <c r="U756" s="10"/>
    </row>
    <row r="757">
      <c r="A757" s="10"/>
      <c r="U757" s="10"/>
    </row>
    <row r="758">
      <c r="A758" s="10"/>
      <c r="U758" s="10"/>
    </row>
    <row r="759">
      <c r="A759" s="10"/>
      <c r="U759" s="10"/>
    </row>
    <row r="760">
      <c r="A760" s="10"/>
      <c r="U760" s="10"/>
    </row>
    <row r="761">
      <c r="A761" s="10"/>
      <c r="U761" s="10"/>
    </row>
    <row r="762">
      <c r="A762" s="10"/>
      <c r="U762" s="10"/>
    </row>
    <row r="763">
      <c r="A763" s="10"/>
      <c r="U763" s="10"/>
    </row>
    <row r="764">
      <c r="A764" s="10"/>
      <c r="U764" s="10"/>
    </row>
    <row r="765">
      <c r="A765" s="10"/>
      <c r="U765" s="10"/>
    </row>
    <row r="766">
      <c r="A766" s="10"/>
      <c r="U766" s="10"/>
    </row>
    <row r="767">
      <c r="A767" s="10"/>
      <c r="U767" s="10"/>
    </row>
    <row r="768">
      <c r="A768" s="10"/>
      <c r="U768" s="10"/>
    </row>
    <row r="769">
      <c r="A769" s="10"/>
      <c r="U769" s="10"/>
    </row>
    <row r="770">
      <c r="A770" s="10"/>
      <c r="U770" s="10"/>
    </row>
    <row r="771">
      <c r="A771" s="10"/>
      <c r="U771" s="10"/>
    </row>
    <row r="772">
      <c r="A772" s="10"/>
      <c r="U772" s="10"/>
    </row>
    <row r="773">
      <c r="A773" s="10"/>
      <c r="U773" s="10"/>
    </row>
    <row r="774">
      <c r="A774" s="10"/>
      <c r="U774" s="10"/>
    </row>
    <row r="775">
      <c r="A775" s="10"/>
      <c r="U775" s="10"/>
    </row>
    <row r="776">
      <c r="A776" s="10"/>
      <c r="U776" s="10"/>
    </row>
    <row r="777">
      <c r="A777" s="10"/>
      <c r="U777" s="10"/>
    </row>
    <row r="778">
      <c r="A778" s="10"/>
      <c r="U778" s="10"/>
    </row>
    <row r="779">
      <c r="A779" s="10"/>
      <c r="U779" s="10"/>
    </row>
    <row r="780">
      <c r="A780" s="10"/>
      <c r="U780" s="10"/>
    </row>
    <row r="781">
      <c r="A781" s="10"/>
      <c r="U781" s="10"/>
    </row>
    <row r="782">
      <c r="A782" s="10"/>
      <c r="U782" s="10"/>
    </row>
    <row r="783">
      <c r="A783" s="10"/>
      <c r="U783" s="10"/>
    </row>
    <row r="784">
      <c r="A784" s="10"/>
      <c r="U784" s="10"/>
    </row>
    <row r="785">
      <c r="A785" s="10"/>
      <c r="U785" s="10"/>
    </row>
    <row r="786">
      <c r="A786" s="10"/>
      <c r="U786" s="10"/>
    </row>
    <row r="787">
      <c r="A787" s="10"/>
      <c r="U787" s="10"/>
    </row>
    <row r="788">
      <c r="A788" s="10"/>
      <c r="U788" s="10"/>
    </row>
    <row r="789">
      <c r="A789" s="10"/>
      <c r="U789" s="10"/>
    </row>
    <row r="790">
      <c r="A790" s="10"/>
      <c r="U790" s="10"/>
    </row>
    <row r="791">
      <c r="A791" s="10"/>
      <c r="U791" s="10"/>
    </row>
    <row r="792">
      <c r="A792" s="10"/>
      <c r="U792" s="10"/>
    </row>
    <row r="793">
      <c r="A793" s="10"/>
      <c r="U793" s="10"/>
    </row>
    <row r="794">
      <c r="A794" s="10"/>
      <c r="U794" s="10"/>
    </row>
    <row r="795">
      <c r="A795" s="10"/>
      <c r="U795" s="10"/>
    </row>
    <row r="796">
      <c r="A796" s="10"/>
      <c r="U796" s="10"/>
    </row>
    <row r="797">
      <c r="A797" s="10"/>
      <c r="U797" s="10"/>
    </row>
    <row r="798">
      <c r="A798" s="10"/>
      <c r="U798" s="10"/>
    </row>
    <row r="799">
      <c r="A799" s="10"/>
      <c r="U799" s="10"/>
    </row>
    <row r="800">
      <c r="A800" s="10"/>
      <c r="U800" s="10"/>
    </row>
    <row r="801">
      <c r="A801" s="10"/>
      <c r="U801" s="10"/>
    </row>
    <row r="802">
      <c r="A802" s="10"/>
      <c r="U802" s="10"/>
    </row>
    <row r="803">
      <c r="A803" s="10"/>
      <c r="U803" s="10"/>
    </row>
    <row r="804">
      <c r="A804" s="10"/>
      <c r="U804" s="10"/>
    </row>
    <row r="805">
      <c r="A805" s="10"/>
      <c r="U805" s="10"/>
    </row>
    <row r="806">
      <c r="A806" s="10"/>
      <c r="U806" s="10"/>
    </row>
    <row r="807">
      <c r="A807" s="10"/>
      <c r="U807" s="10"/>
    </row>
    <row r="808">
      <c r="A808" s="10"/>
      <c r="U808" s="10"/>
    </row>
    <row r="809">
      <c r="A809" s="10"/>
      <c r="U809" s="10"/>
    </row>
    <row r="810">
      <c r="A810" s="10"/>
      <c r="U810" s="10"/>
    </row>
    <row r="811">
      <c r="A811" s="10"/>
      <c r="U811" s="10"/>
    </row>
    <row r="812">
      <c r="A812" s="10"/>
      <c r="U812" s="10"/>
    </row>
    <row r="813">
      <c r="A813" s="10"/>
      <c r="U813" s="10"/>
    </row>
    <row r="814">
      <c r="A814" s="10"/>
      <c r="U814" s="10"/>
    </row>
    <row r="815">
      <c r="A815" s="10"/>
      <c r="U815" s="10"/>
    </row>
    <row r="816">
      <c r="A816" s="10"/>
      <c r="U816" s="10"/>
    </row>
    <row r="817">
      <c r="A817" s="10"/>
      <c r="U817" s="10"/>
    </row>
    <row r="818">
      <c r="A818" s="10"/>
      <c r="U818" s="10"/>
    </row>
    <row r="819">
      <c r="A819" s="10"/>
      <c r="U819" s="10"/>
    </row>
    <row r="820">
      <c r="A820" s="10"/>
      <c r="U820" s="10"/>
    </row>
    <row r="821">
      <c r="A821" s="10"/>
      <c r="U821" s="10"/>
    </row>
    <row r="822">
      <c r="A822" s="10"/>
      <c r="U822" s="10"/>
    </row>
    <row r="823">
      <c r="A823" s="10"/>
      <c r="U823" s="10"/>
    </row>
    <row r="824">
      <c r="A824" s="10"/>
      <c r="U824" s="10"/>
    </row>
    <row r="825">
      <c r="A825" s="10"/>
      <c r="U825" s="10"/>
    </row>
    <row r="826">
      <c r="A826" s="10"/>
      <c r="U826" s="10"/>
    </row>
    <row r="827">
      <c r="A827" s="10"/>
      <c r="U827" s="10"/>
    </row>
    <row r="828">
      <c r="A828" s="10"/>
      <c r="U828" s="10"/>
    </row>
    <row r="829">
      <c r="A829" s="10"/>
      <c r="U829" s="10"/>
    </row>
    <row r="830">
      <c r="A830" s="10"/>
      <c r="U830" s="10"/>
    </row>
    <row r="831">
      <c r="A831" s="10"/>
      <c r="U831" s="10"/>
    </row>
    <row r="832">
      <c r="A832" s="10"/>
      <c r="U832" s="10"/>
    </row>
    <row r="833">
      <c r="A833" s="10"/>
      <c r="U833" s="10"/>
    </row>
    <row r="834">
      <c r="A834" s="10"/>
      <c r="U834" s="10"/>
    </row>
    <row r="835">
      <c r="A835" s="10"/>
      <c r="U835" s="10"/>
    </row>
    <row r="836">
      <c r="A836" s="10"/>
      <c r="U836" s="10"/>
    </row>
    <row r="837">
      <c r="A837" s="10"/>
      <c r="U837" s="10"/>
    </row>
    <row r="838">
      <c r="A838" s="10"/>
      <c r="U838" s="10"/>
    </row>
    <row r="839">
      <c r="A839" s="10"/>
      <c r="U839" s="10"/>
    </row>
    <row r="840">
      <c r="A840" s="10"/>
      <c r="U840" s="10"/>
    </row>
    <row r="841">
      <c r="A841" s="10"/>
      <c r="U841" s="10"/>
    </row>
    <row r="842">
      <c r="A842" s="10"/>
      <c r="U842" s="10"/>
    </row>
    <row r="843">
      <c r="A843" s="10"/>
      <c r="U843" s="10"/>
    </row>
    <row r="844">
      <c r="A844" s="10"/>
      <c r="U844" s="10"/>
    </row>
    <row r="845">
      <c r="A845" s="10"/>
      <c r="U845" s="10"/>
    </row>
    <row r="846">
      <c r="A846" s="10"/>
      <c r="U846" s="10"/>
    </row>
    <row r="847">
      <c r="A847" s="10"/>
      <c r="U847" s="10"/>
    </row>
    <row r="848">
      <c r="A848" s="10"/>
      <c r="U848" s="10"/>
    </row>
    <row r="849">
      <c r="A849" s="10"/>
      <c r="U849" s="10"/>
    </row>
    <row r="850">
      <c r="A850" s="10"/>
      <c r="U850" s="10"/>
    </row>
    <row r="851">
      <c r="A851" s="10"/>
      <c r="U851" s="10"/>
    </row>
    <row r="852">
      <c r="A852" s="10"/>
      <c r="U852" s="10"/>
    </row>
    <row r="853">
      <c r="A853" s="10"/>
      <c r="U853" s="10"/>
    </row>
    <row r="854">
      <c r="A854" s="10"/>
      <c r="U854" s="10"/>
    </row>
    <row r="855">
      <c r="A855" s="10"/>
      <c r="U855" s="10"/>
    </row>
    <row r="856">
      <c r="A856" s="10"/>
      <c r="U856" s="10"/>
    </row>
    <row r="857">
      <c r="A857" s="10"/>
      <c r="U857" s="10"/>
    </row>
    <row r="858">
      <c r="A858" s="10"/>
      <c r="U858" s="10"/>
    </row>
    <row r="859">
      <c r="A859" s="10"/>
      <c r="U859" s="10"/>
    </row>
    <row r="860">
      <c r="A860" s="10"/>
      <c r="U860" s="10"/>
    </row>
    <row r="861">
      <c r="A861" s="10"/>
      <c r="U861" s="10"/>
    </row>
    <row r="862">
      <c r="A862" s="10"/>
      <c r="U862" s="10"/>
    </row>
    <row r="863">
      <c r="A863" s="10"/>
      <c r="U863" s="10"/>
    </row>
    <row r="864">
      <c r="A864" s="10"/>
      <c r="U864" s="10"/>
    </row>
    <row r="865">
      <c r="A865" s="10"/>
      <c r="U865" s="10"/>
    </row>
    <row r="866">
      <c r="A866" s="10"/>
      <c r="U866" s="10"/>
    </row>
    <row r="867">
      <c r="A867" s="10"/>
      <c r="U867" s="10"/>
    </row>
    <row r="868">
      <c r="A868" s="10"/>
      <c r="U868" s="10"/>
    </row>
    <row r="869">
      <c r="A869" s="10"/>
      <c r="U869" s="10"/>
    </row>
    <row r="870">
      <c r="A870" s="10"/>
      <c r="U870" s="10"/>
    </row>
    <row r="871">
      <c r="A871" s="10"/>
      <c r="U871" s="10"/>
    </row>
    <row r="872">
      <c r="A872" s="10"/>
      <c r="U872" s="10"/>
    </row>
    <row r="873">
      <c r="A873" s="10"/>
      <c r="U873" s="10"/>
    </row>
    <row r="874">
      <c r="A874" s="10"/>
      <c r="U874" s="10"/>
    </row>
    <row r="875">
      <c r="A875" s="10"/>
      <c r="U875" s="10"/>
    </row>
    <row r="876">
      <c r="A876" s="10"/>
      <c r="U876" s="10"/>
    </row>
    <row r="877">
      <c r="A877" s="10"/>
      <c r="U877" s="10"/>
    </row>
    <row r="878">
      <c r="A878" s="10"/>
      <c r="U878" s="10"/>
    </row>
    <row r="879">
      <c r="A879" s="10"/>
      <c r="U879" s="10"/>
    </row>
    <row r="880">
      <c r="A880" s="10"/>
      <c r="U880" s="10"/>
    </row>
    <row r="881">
      <c r="A881" s="10"/>
      <c r="U881" s="10"/>
    </row>
    <row r="882">
      <c r="A882" s="10"/>
      <c r="U882" s="10"/>
    </row>
    <row r="883">
      <c r="A883" s="10"/>
      <c r="U883" s="10"/>
    </row>
    <row r="884">
      <c r="A884" s="10"/>
      <c r="U884" s="10"/>
    </row>
    <row r="885">
      <c r="A885" s="10"/>
      <c r="U885" s="10"/>
    </row>
    <row r="886">
      <c r="A886" s="10"/>
      <c r="U886" s="10"/>
    </row>
    <row r="887">
      <c r="A887" s="10"/>
      <c r="U887" s="10"/>
    </row>
    <row r="888">
      <c r="A888" s="10"/>
      <c r="U888" s="10"/>
    </row>
    <row r="889">
      <c r="A889" s="10"/>
      <c r="U889" s="10"/>
    </row>
    <row r="890">
      <c r="A890" s="10"/>
      <c r="U890" s="10"/>
    </row>
    <row r="891">
      <c r="A891" s="10"/>
      <c r="U891" s="10"/>
    </row>
    <row r="892">
      <c r="A892" s="10"/>
      <c r="U892" s="10"/>
    </row>
    <row r="893">
      <c r="A893" s="10"/>
      <c r="U893" s="10"/>
    </row>
    <row r="894">
      <c r="A894" s="10"/>
      <c r="U894" s="10"/>
    </row>
    <row r="895">
      <c r="A895" s="10"/>
      <c r="U895" s="10"/>
    </row>
    <row r="896">
      <c r="A896" s="10"/>
      <c r="U896" s="10"/>
    </row>
    <row r="897">
      <c r="A897" s="10"/>
      <c r="U897" s="10"/>
    </row>
    <row r="898">
      <c r="A898" s="10"/>
      <c r="U898" s="10"/>
    </row>
    <row r="899">
      <c r="A899" s="10"/>
      <c r="U899" s="10"/>
    </row>
    <row r="900">
      <c r="A900" s="10"/>
      <c r="U900" s="10"/>
    </row>
    <row r="901">
      <c r="A901" s="10"/>
      <c r="U901" s="10"/>
    </row>
    <row r="902">
      <c r="A902" s="10"/>
      <c r="U902" s="10"/>
    </row>
    <row r="903">
      <c r="A903" s="10"/>
      <c r="U903" s="10"/>
    </row>
    <row r="904">
      <c r="A904" s="10"/>
      <c r="U904" s="10"/>
    </row>
    <row r="905">
      <c r="A905" s="10"/>
      <c r="U905" s="10"/>
    </row>
    <row r="906">
      <c r="A906" s="10"/>
      <c r="U906" s="10"/>
    </row>
    <row r="907">
      <c r="A907" s="10"/>
      <c r="U907" s="10"/>
    </row>
    <row r="908">
      <c r="A908" s="10"/>
      <c r="U908" s="10"/>
    </row>
    <row r="909">
      <c r="A909" s="10"/>
      <c r="U909" s="10"/>
    </row>
    <row r="910">
      <c r="A910" s="10"/>
      <c r="U910" s="10"/>
    </row>
    <row r="911">
      <c r="A911" s="10"/>
      <c r="U911" s="10"/>
    </row>
    <row r="912">
      <c r="A912" s="10"/>
      <c r="U912" s="10"/>
    </row>
    <row r="913">
      <c r="A913" s="10"/>
      <c r="U913" s="10"/>
    </row>
    <row r="914">
      <c r="A914" s="10"/>
      <c r="U914" s="10"/>
    </row>
    <row r="915">
      <c r="A915" s="10"/>
      <c r="U915" s="10"/>
    </row>
    <row r="916">
      <c r="A916" s="10"/>
      <c r="U916" s="10"/>
    </row>
    <row r="917">
      <c r="A917" s="10"/>
      <c r="U917" s="10"/>
    </row>
    <row r="918">
      <c r="A918" s="10"/>
      <c r="U918" s="10"/>
    </row>
    <row r="919">
      <c r="A919" s="10"/>
      <c r="U919" s="10"/>
    </row>
    <row r="920">
      <c r="A920" s="10"/>
      <c r="U920" s="10"/>
    </row>
    <row r="921">
      <c r="A921" s="10"/>
      <c r="U921" s="10"/>
    </row>
    <row r="922">
      <c r="A922" s="10"/>
      <c r="U922" s="10"/>
    </row>
    <row r="923">
      <c r="A923" s="10"/>
      <c r="U923" s="10"/>
    </row>
    <row r="924">
      <c r="A924" s="10"/>
      <c r="U924" s="10"/>
    </row>
    <row r="925">
      <c r="A925" s="10"/>
      <c r="U925" s="10"/>
    </row>
    <row r="926">
      <c r="A926" s="10"/>
      <c r="U926" s="10"/>
    </row>
    <row r="927">
      <c r="A927" s="10"/>
      <c r="U927" s="10"/>
    </row>
    <row r="928">
      <c r="A928" s="10"/>
      <c r="U928" s="10"/>
    </row>
    <row r="929">
      <c r="A929" s="10"/>
      <c r="U929" s="10"/>
    </row>
    <row r="930">
      <c r="A930" s="10"/>
      <c r="U930" s="10"/>
    </row>
    <row r="931">
      <c r="A931" s="10"/>
      <c r="U931" s="10"/>
    </row>
    <row r="932">
      <c r="A932" s="10"/>
      <c r="U932" s="10"/>
    </row>
    <row r="933">
      <c r="A933" s="10"/>
      <c r="U933" s="10"/>
    </row>
    <row r="934">
      <c r="A934" s="10"/>
      <c r="U934" s="10"/>
    </row>
    <row r="935">
      <c r="A935" s="10"/>
      <c r="U935" s="10"/>
    </row>
    <row r="936">
      <c r="A936" s="10"/>
      <c r="U936" s="10"/>
    </row>
    <row r="937">
      <c r="A937" s="10"/>
      <c r="U937" s="10"/>
    </row>
    <row r="938">
      <c r="A938" s="10"/>
      <c r="U938" s="10"/>
    </row>
    <row r="939">
      <c r="A939" s="10"/>
      <c r="U939" s="10"/>
    </row>
    <row r="940">
      <c r="A940" s="10"/>
      <c r="U940" s="10"/>
    </row>
    <row r="941">
      <c r="A941" s="10"/>
      <c r="U941" s="10"/>
    </row>
    <row r="942">
      <c r="A942" s="10"/>
      <c r="U942" s="10"/>
    </row>
    <row r="943">
      <c r="A943" s="10"/>
      <c r="U943" s="10"/>
    </row>
    <row r="944">
      <c r="A944" s="10"/>
      <c r="U944" s="10"/>
    </row>
    <row r="945">
      <c r="A945" s="10"/>
      <c r="U945" s="10"/>
    </row>
    <row r="946">
      <c r="A946" s="10"/>
      <c r="U946" s="10"/>
    </row>
    <row r="947">
      <c r="A947" s="10"/>
      <c r="U947" s="10"/>
    </row>
    <row r="948">
      <c r="A948" s="10"/>
      <c r="U948" s="10"/>
    </row>
    <row r="949">
      <c r="A949" s="10"/>
      <c r="U949" s="10"/>
    </row>
    <row r="950">
      <c r="A950" s="10"/>
      <c r="U950" s="10"/>
    </row>
    <row r="951">
      <c r="A951" s="10"/>
      <c r="U951" s="10"/>
    </row>
    <row r="952">
      <c r="A952" s="10"/>
      <c r="U952" s="10"/>
    </row>
    <row r="953">
      <c r="A953" s="10"/>
      <c r="U953" s="10"/>
    </row>
    <row r="954">
      <c r="A954" s="10"/>
      <c r="U954" s="10"/>
    </row>
    <row r="955">
      <c r="A955" s="10"/>
      <c r="U955" s="10"/>
    </row>
    <row r="956">
      <c r="A956" s="10"/>
      <c r="U956" s="10"/>
    </row>
    <row r="957">
      <c r="A957" s="10"/>
      <c r="U957" s="10"/>
    </row>
    <row r="958">
      <c r="A958" s="10"/>
      <c r="U958" s="10"/>
    </row>
    <row r="959">
      <c r="A959" s="10"/>
      <c r="U959" s="10"/>
    </row>
    <row r="960">
      <c r="A960" s="10"/>
      <c r="U960" s="10"/>
    </row>
    <row r="961">
      <c r="A961" s="10"/>
      <c r="U961" s="10"/>
    </row>
    <row r="962">
      <c r="A962" s="10"/>
      <c r="U962" s="10"/>
    </row>
    <row r="963">
      <c r="A963" s="10"/>
      <c r="U963" s="10"/>
    </row>
    <row r="964">
      <c r="A964" s="10"/>
      <c r="U964" s="10"/>
    </row>
    <row r="965">
      <c r="A965" s="10"/>
      <c r="U965" s="10"/>
    </row>
    <row r="966">
      <c r="A966" s="10"/>
      <c r="U966" s="10"/>
    </row>
    <row r="967">
      <c r="A967" s="10"/>
      <c r="U967" s="10"/>
    </row>
    <row r="968">
      <c r="A968" s="10"/>
      <c r="U968" s="10"/>
    </row>
    <row r="969">
      <c r="A969" s="10"/>
      <c r="U969" s="10"/>
    </row>
    <row r="970">
      <c r="A970" s="10"/>
      <c r="U970" s="10"/>
    </row>
    <row r="971">
      <c r="A971" s="10"/>
      <c r="U971" s="10"/>
    </row>
    <row r="972">
      <c r="A972" s="10"/>
      <c r="U972" s="10"/>
    </row>
    <row r="973">
      <c r="A973" s="10"/>
      <c r="U973" s="10"/>
    </row>
    <row r="974">
      <c r="A974" s="10"/>
      <c r="U974" s="10"/>
    </row>
    <row r="975">
      <c r="A975" s="10"/>
      <c r="U975" s="10"/>
    </row>
    <row r="976">
      <c r="A976" s="10"/>
      <c r="U976" s="10"/>
    </row>
    <row r="977">
      <c r="A977" s="10"/>
      <c r="U977" s="10"/>
    </row>
    <row r="978">
      <c r="A978" s="10"/>
      <c r="U978" s="10"/>
    </row>
    <row r="979">
      <c r="A979" s="10"/>
      <c r="U979" s="10"/>
    </row>
    <row r="980">
      <c r="A980" s="10"/>
      <c r="U980" s="10"/>
    </row>
    <row r="981">
      <c r="A981" s="10"/>
      <c r="U981" s="10"/>
    </row>
    <row r="982">
      <c r="A982" s="10"/>
      <c r="U982" s="10"/>
    </row>
    <row r="983">
      <c r="A983" s="10"/>
      <c r="U983" s="10"/>
    </row>
    <row r="984">
      <c r="A984" s="10"/>
      <c r="U984" s="10"/>
    </row>
    <row r="985">
      <c r="A985" s="10"/>
      <c r="U985" s="10"/>
    </row>
    <row r="986">
      <c r="A986" s="10"/>
      <c r="U986" s="10"/>
    </row>
    <row r="987">
      <c r="A987" s="10"/>
      <c r="U987" s="10"/>
    </row>
    <row r="988">
      <c r="A988" s="10"/>
      <c r="U988" s="10"/>
    </row>
    <row r="989">
      <c r="A989" s="10"/>
      <c r="U989" s="10"/>
    </row>
    <row r="990">
      <c r="A990" s="10"/>
      <c r="U990" s="10"/>
    </row>
    <row r="991">
      <c r="A991" s="10"/>
      <c r="U991" s="10"/>
    </row>
    <row r="992">
      <c r="A992" s="10"/>
      <c r="U992" s="10"/>
    </row>
    <row r="993">
      <c r="A993" s="10"/>
      <c r="U993" s="10"/>
    </row>
    <row r="994">
      <c r="A994" s="10"/>
      <c r="U994" s="10"/>
    </row>
    <row r="995">
      <c r="A995" s="10"/>
      <c r="U995" s="10"/>
    </row>
    <row r="996">
      <c r="A996" s="10"/>
      <c r="U996" s="10"/>
    </row>
    <row r="997">
      <c r="A997" s="10"/>
      <c r="U997" s="10"/>
    </row>
    <row r="998">
      <c r="A998" s="10"/>
      <c r="U998" s="10"/>
    </row>
    <row r="999">
      <c r="A999" s="10"/>
      <c r="U999" s="10"/>
    </row>
    <row r="1000">
      <c r="A1000" s="10"/>
      <c r="U1000" s="10"/>
    </row>
    <row r="1001">
      <c r="A1001" s="10"/>
      <c r="U1001" s="10"/>
    </row>
    <row r="1002">
      <c r="A1002" s="10"/>
      <c r="U1002" s="10"/>
    </row>
    <row r="1003">
      <c r="A1003" s="10"/>
      <c r="U1003" s="10"/>
    </row>
    <row r="1004">
      <c r="A1004" s="10"/>
      <c r="U1004" s="10"/>
    </row>
  </sheetData>
  <conditionalFormatting sqref="B23:N23">
    <cfRule type="colorScale" priority="1">
      <colorScale>
        <cfvo type="min"/>
        <cfvo type="formula" val="0"/>
        <cfvo type="max"/>
        <color rgb="FFEA9999"/>
        <color rgb="FFFFFFFF"/>
        <color rgb="FF57BB8A"/>
      </colorScale>
    </cfRule>
  </conditionalFormatting>
  <conditionalFormatting sqref="B13:N13">
    <cfRule type="colorScale" priority="2">
      <colorScale>
        <cfvo type="min"/>
        <cfvo type="max"/>
        <color rgb="FFD9EAD3"/>
        <color rgb="FF57BB8A"/>
      </colorScale>
    </cfRule>
  </conditionalFormatting>
  <conditionalFormatting sqref="B22:N22">
    <cfRule type="colorScale" priority="3">
      <colorScale>
        <cfvo type="min"/>
        <cfvo type="max"/>
        <color rgb="FFCC0000"/>
        <color rgb="FFF4CCCC"/>
      </colorScale>
    </cfRule>
  </conditionalFormatting>
  <hyperlinks>
    <hyperlink r:id="rId1" ref="A29"/>
    <hyperlink r:id="rId2" ref="A30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2">
      <c r="A2" s="25" t="str">
        <f t="array" ref="A2:A15">transpose('market simulation_v1'!A1:N1)</f>
        <v/>
      </c>
      <c r="B2" s="25" t="str">
        <f t="array" ref="B2">transpose('market simulation_v3'!A5:M5)</f>
        <v>#REF!</v>
      </c>
      <c r="C2" s="25" t="str">
        <f t="array" ref="C2">transpose('market simulation_v3'!A4:M4)</f>
        <v>#REF!</v>
      </c>
    </row>
    <row r="3">
      <c r="A3" s="25" t="s">
        <v>24</v>
      </c>
    </row>
    <row r="4">
      <c r="A4" s="25" t="s">
        <v>25</v>
      </c>
    </row>
    <row r="5">
      <c r="A5" s="25" t="s">
        <v>26</v>
      </c>
    </row>
    <row r="6">
      <c r="A6" s="25" t="s">
        <v>27</v>
      </c>
    </row>
    <row r="7">
      <c r="A7" s="25" t="s">
        <v>28</v>
      </c>
    </row>
    <row r="8">
      <c r="A8" s="25" t="s">
        <v>29</v>
      </c>
    </row>
    <row r="9">
      <c r="A9" s="25" t="s">
        <v>30</v>
      </c>
    </row>
    <row r="10">
      <c r="A10" s="25" t="s">
        <v>31</v>
      </c>
    </row>
    <row r="11">
      <c r="A11" s="25" t="s">
        <v>32</v>
      </c>
    </row>
    <row r="12">
      <c r="A12" s="25" t="s">
        <v>33</v>
      </c>
    </row>
    <row r="13">
      <c r="A13" s="25" t="s">
        <v>34</v>
      </c>
    </row>
    <row r="14">
      <c r="A14" s="25" t="s">
        <v>35</v>
      </c>
    </row>
    <row r="15">
      <c r="A15" s="25" t="s">
        <v>36</v>
      </c>
    </row>
    <row r="26">
      <c r="A26" s="25" t="str">
        <f t="array" ref="A26:A39">transpose('market simulation_v1'!A1:N1)</f>
        <v/>
      </c>
      <c r="B26" s="25" t="str">
        <f t="array" ref="B26">transpose('market simulation_v3'!A2:M2)</f>
        <v>#REF!</v>
      </c>
      <c r="C26" s="25" t="str">
        <f t="array" ref="C26">transpose('market simulation_v3'!A3:M3)</f>
        <v>#REF!</v>
      </c>
    </row>
    <row r="27">
      <c r="A27" s="25" t="s">
        <v>24</v>
      </c>
    </row>
    <row r="28">
      <c r="A28" s="25" t="s">
        <v>25</v>
      </c>
    </row>
    <row r="29">
      <c r="A29" s="25" t="s">
        <v>26</v>
      </c>
    </row>
    <row r="30">
      <c r="A30" s="25" t="s">
        <v>27</v>
      </c>
    </row>
    <row r="31">
      <c r="A31" s="25" t="s">
        <v>28</v>
      </c>
    </row>
    <row r="32">
      <c r="A32" s="25" t="s">
        <v>29</v>
      </c>
    </row>
    <row r="33">
      <c r="A33" s="25" t="s">
        <v>30</v>
      </c>
    </row>
    <row r="34">
      <c r="A34" s="25" t="s">
        <v>31</v>
      </c>
    </row>
    <row r="35">
      <c r="A35" s="25" t="s">
        <v>32</v>
      </c>
    </row>
    <row r="36">
      <c r="A36" s="25" t="s">
        <v>33</v>
      </c>
    </row>
    <row r="37">
      <c r="A37" s="25" t="s">
        <v>34</v>
      </c>
    </row>
    <row r="38">
      <c r="A38" s="25" t="s">
        <v>35</v>
      </c>
    </row>
    <row r="39">
      <c r="A39" s="25" t="s">
        <v>36</v>
      </c>
    </row>
    <row r="51">
      <c r="A51" s="25" t="str">
        <f t="array" ref="A51:A64">transpose('market simulation_v1'!A1:N1)</f>
        <v/>
      </c>
      <c r="B51" s="25" t="str">
        <f t="array" ref="B51">transpose('market simulation_v3'!A15:M15)</f>
        <v>#REF!</v>
      </c>
      <c r="C51" s="25" t="str">
        <f t="array" ref="C51">TRANSPOSE('market simulation_v3'!A16:M16)</f>
        <v>#REF!</v>
      </c>
      <c r="H51" s="25" t="str">
        <f t="shared" ref="H51:J51" si="1">A51</f>
        <v/>
      </c>
      <c r="I51" s="25" t="str">
        <f t="shared" si="1"/>
        <v>#REF!</v>
      </c>
      <c r="J51" s="25" t="str">
        <f t="shared" si="1"/>
        <v>#REF!</v>
      </c>
    </row>
    <row r="52">
      <c r="A52" s="25" t="s">
        <v>24</v>
      </c>
      <c r="H52" s="25" t="str">
        <f t="shared" ref="H52:H63" si="3">A52</f>
        <v>Month 0</v>
      </c>
      <c r="I52" s="25">
        <f t="shared" ref="I52:J52" si="2">-B52</f>
        <v>0</v>
      </c>
      <c r="J52" s="25">
        <f t="shared" si="2"/>
        <v>0</v>
      </c>
    </row>
    <row r="53">
      <c r="A53" s="25" t="s">
        <v>25</v>
      </c>
      <c r="H53" s="25" t="str">
        <f t="shared" si="3"/>
        <v>Month 1</v>
      </c>
      <c r="I53" s="25">
        <f t="shared" ref="I53:J53" si="4">-B53</f>
        <v>0</v>
      </c>
      <c r="J53" s="25">
        <f t="shared" si="4"/>
        <v>0</v>
      </c>
    </row>
    <row r="54">
      <c r="A54" s="25" t="s">
        <v>26</v>
      </c>
      <c r="H54" s="25" t="str">
        <f t="shared" si="3"/>
        <v>Month 2</v>
      </c>
      <c r="I54" s="25">
        <f t="shared" ref="I54:J54" si="5">-B54</f>
        <v>0</v>
      </c>
      <c r="J54" s="25">
        <f t="shared" si="5"/>
        <v>0</v>
      </c>
    </row>
    <row r="55">
      <c r="A55" s="25" t="s">
        <v>27</v>
      </c>
      <c r="H55" s="25" t="str">
        <f t="shared" si="3"/>
        <v>Month 3</v>
      </c>
      <c r="I55" s="25">
        <f t="shared" ref="I55:J55" si="6">-B55</f>
        <v>0</v>
      </c>
      <c r="J55" s="25">
        <f t="shared" si="6"/>
        <v>0</v>
      </c>
    </row>
    <row r="56">
      <c r="A56" s="25" t="s">
        <v>28</v>
      </c>
      <c r="H56" s="25" t="str">
        <f t="shared" si="3"/>
        <v>Month 4</v>
      </c>
      <c r="I56" s="25">
        <f t="shared" ref="I56:J56" si="7">-B56</f>
        <v>0</v>
      </c>
      <c r="J56" s="25">
        <f t="shared" si="7"/>
        <v>0</v>
      </c>
    </row>
    <row r="57">
      <c r="A57" s="25" t="s">
        <v>29</v>
      </c>
      <c r="H57" s="25" t="str">
        <f t="shared" si="3"/>
        <v>Month 5</v>
      </c>
      <c r="I57" s="25">
        <f t="shared" ref="I57:J57" si="8">-B57</f>
        <v>0</v>
      </c>
      <c r="J57" s="25">
        <f t="shared" si="8"/>
        <v>0</v>
      </c>
    </row>
    <row r="58">
      <c r="A58" s="25" t="s">
        <v>30</v>
      </c>
      <c r="H58" s="25" t="str">
        <f t="shared" si="3"/>
        <v>Month 6</v>
      </c>
      <c r="I58" s="25">
        <f t="shared" ref="I58:J58" si="9">-B58</f>
        <v>0</v>
      </c>
      <c r="J58" s="25">
        <f t="shared" si="9"/>
        <v>0</v>
      </c>
    </row>
    <row r="59">
      <c r="A59" s="25" t="s">
        <v>31</v>
      </c>
      <c r="H59" s="25" t="str">
        <f t="shared" si="3"/>
        <v>Month 7</v>
      </c>
      <c r="I59" s="25">
        <f t="shared" ref="I59:J59" si="10">-B59</f>
        <v>0</v>
      </c>
      <c r="J59" s="25">
        <f t="shared" si="10"/>
        <v>0</v>
      </c>
    </row>
    <row r="60">
      <c r="A60" s="25" t="s">
        <v>32</v>
      </c>
      <c r="H60" s="25" t="str">
        <f t="shared" si="3"/>
        <v>Month 8</v>
      </c>
      <c r="I60" s="25">
        <f t="shared" ref="I60:J60" si="11">-B60</f>
        <v>0</v>
      </c>
      <c r="J60" s="25">
        <f t="shared" si="11"/>
        <v>0</v>
      </c>
    </row>
    <row r="61">
      <c r="A61" s="25" t="s">
        <v>33</v>
      </c>
      <c r="H61" s="25" t="str">
        <f t="shared" si="3"/>
        <v>Month 9</v>
      </c>
      <c r="I61" s="25">
        <f t="shared" ref="I61:J61" si="12">-B61</f>
        <v>0</v>
      </c>
      <c r="J61" s="25">
        <f t="shared" si="12"/>
        <v>0</v>
      </c>
    </row>
    <row r="62">
      <c r="A62" s="25" t="s">
        <v>34</v>
      </c>
      <c r="H62" s="25" t="str">
        <f t="shared" si="3"/>
        <v>Month 10</v>
      </c>
      <c r="I62" s="25">
        <f t="shared" ref="I62:J62" si="13">-B62</f>
        <v>0</v>
      </c>
      <c r="J62" s="25">
        <f t="shared" si="13"/>
        <v>0</v>
      </c>
    </row>
    <row r="63">
      <c r="A63" s="25" t="s">
        <v>35</v>
      </c>
      <c r="H63" s="25" t="str">
        <f t="shared" si="3"/>
        <v>Month 11</v>
      </c>
      <c r="I63" s="25">
        <f t="shared" ref="I63:J63" si="14">-B63</f>
        <v>0</v>
      </c>
      <c r="J63" s="25">
        <f t="shared" si="14"/>
        <v>0</v>
      </c>
    </row>
    <row r="64">
      <c r="A64" s="25" t="s">
        <v>36</v>
      </c>
    </row>
    <row r="78">
      <c r="A78" s="25" t="str">
        <f t="array" ref="A78:A91">transpose('market simulation_v1'!A1:N1)</f>
        <v/>
      </c>
      <c r="B78" s="25" t="str">
        <f t="array" ref="B78">transpose('market simulation_v3'!A6:M7)</f>
        <v>#REF!</v>
      </c>
      <c r="C78" s="6"/>
    </row>
    <row r="79">
      <c r="A79" s="25" t="s">
        <v>24</v>
      </c>
      <c r="C79" s="6"/>
    </row>
    <row r="80">
      <c r="A80" s="25" t="s">
        <v>25</v>
      </c>
      <c r="C80" s="6"/>
    </row>
    <row r="81">
      <c r="A81" s="25" t="s">
        <v>26</v>
      </c>
      <c r="C81" s="6"/>
    </row>
    <row r="82">
      <c r="A82" s="25" t="s">
        <v>27</v>
      </c>
      <c r="C82" s="6"/>
    </row>
    <row r="83">
      <c r="A83" s="25" t="s">
        <v>28</v>
      </c>
      <c r="C83" s="6"/>
    </row>
    <row r="84">
      <c r="A84" s="25" t="s">
        <v>29</v>
      </c>
      <c r="C84" s="6"/>
    </row>
    <row r="85">
      <c r="A85" s="25" t="s">
        <v>30</v>
      </c>
      <c r="C85" s="6"/>
    </row>
    <row r="86">
      <c r="A86" s="25" t="s">
        <v>31</v>
      </c>
      <c r="C86" s="6"/>
    </row>
    <row r="87">
      <c r="A87" s="25" t="s">
        <v>32</v>
      </c>
      <c r="C87" s="6"/>
    </row>
    <row r="88">
      <c r="A88" s="25" t="s">
        <v>33</v>
      </c>
      <c r="C88" s="6"/>
    </row>
    <row r="89">
      <c r="A89" s="25" t="s">
        <v>34</v>
      </c>
      <c r="C89" s="6"/>
    </row>
    <row r="90">
      <c r="A90" s="25" t="s">
        <v>35</v>
      </c>
      <c r="C90" s="6"/>
    </row>
    <row r="91">
      <c r="A91" s="25" t="s">
        <v>36</v>
      </c>
    </row>
    <row r="106">
      <c r="A106" s="25" t="str">
        <f t="array" ref="A106">transpose('market simulation_v3'!A1:M1)</f>
        <v>#REF!</v>
      </c>
      <c r="B106" s="25" t="str">
        <f t="array" ref="B106">transpose('market simulation_v3'!A18:M18)</f>
        <v>#REF!</v>
      </c>
    </row>
    <row r="135">
      <c r="A135" s="25" t="str">
        <f t="array" ref="A135:A148">TRANSPOSE('market simulation_v3'!A23:N23)</f>
        <v>Gross Profit</v>
      </c>
      <c r="B135" s="25" t="str">
        <f t="array" ref="B135:B148">TRANSPOSE('market simulation_v3'!A23:N23)</f>
        <v>Gross Profit</v>
      </c>
    </row>
    <row r="136">
      <c r="A136" s="23">
        <v>-68440.0</v>
      </c>
      <c r="B136" s="23">
        <v>-68440.0</v>
      </c>
    </row>
    <row r="137">
      <c r="A137" s="23">
        <v>-968935.8333333334</v>
      </c>
      <c r="B137" s="23">
        <v>-968935.8333333334</v>
      </c>
    </row>
    <row r="138">
      <c r="A138" s="23">
        <v>-713622.4333333336</v>
      </c>
      <c r="B138" s="23">
        <v>-713622.4333333336</v>
      </c>
    </row>
    <row r="139">
      <c r="A139" s="23">
        <v>-480655.47595833335</v>
      </c>
      <c r="B139" s="23">
        <v>-480655.47595833335</v>
      </c>
    </row>
    <row r="140">
      <c r="A140" s="23">
        <v>-182619.312586679</v>
      </c>
      <c r="B140" s="23">
        <v>-182619.312586679</v>
      </c>
    </row>
    <row r="141">
      <c r="A141" s="23">
        <v>52884.52858431614</v>
      </c>
      <c r="B141" s="23">
        <v>52884.52858431614</v>
      </c>
    </row>
    <row r="142">
      <c r="A142" s="23">
        <v>235405.13803212089</v>
      </c>
      <c r="B142" s="23">
        <v>235405.13803212089</v>
      </c>
    </row>
    <row r="143">
      <c r="A143" s="23">
        <v>376191.0584411605</v>
      </c>
      <c r="B143" s="23">
        <v>376191.0584411605</v>
      </c>
    </row>
    <row r="144">
      <c r="A144" s="23">
        <v>484537.3576461073</v>
      </c>
      <c r="B144" s="23">
        <v>484537.3576461073</v>
      </c>
    </row>
    <row r="145">
      <c r="A145" s="23">
        <v>567977.8404940563</v>
      </c>
      <c r="B145" s="23">
        <v>567977.8404940563</v>
      </c>
    </row>
    <row r="146">
      <c r="A146" s="23">
        <v>632638.648488396</v>
      </c>
      <c r="B146" s="23">
        <v>632638.648488396</v>
      </c>
    </row>
    <row r="147">
      <c r="A147" s="23">
        <v>683539.8801747552</v>
      </c>
      <c r="B147" s="23">
        <v>683539.8801747552</v>
      </c>
    </row>
    <row r="148">
      <c r="A148" s="23">
        <v>724844.348884117</v>
      </c>
      <c r="B148" s="23">
        <v>724844.348884117</v>
      </c>
    </row>
  </sheetData>
  <drawing r:id="rId1"/>
</worksheet>
</file>