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ngeleshernandeztoledo/Downloads/"/>
    </mc:Choice>
  </mc:AlternateContent>
  <xr:revisionPtr revIDLastSave="0" documentId="8_{FD35F6C7-EDD8-9A4F-B124-A4295ED653C6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Hoja1" sheetId="5" r:id="rId1"/>
    <sheet name="Monthly sales" sheetId="1" r:id="rId2"/>
    <sheet name="Regions" sheetId="4" r:id="rId3"/>
    <sheet name="Stores" sheetId="2" r:id="rId4"/>
    <sheet name="Items" sheetId="3" r:id="rId5"/>
  </sheets>
  <externalReferences>
    <externalReference r:id="rId6"/>
    <externalReference r:id="rId7"/>
  </externalReferences>
  <definedNames>
    <definedName name="_xlnm._FilterDatabase" localSheetId="1" hidden="1">'Monthly sales'!$A$1:$M$385</definedName>
    <definedName name="Item1A">'[1]Versiones de precios'!$C$2</definedName>
    <definedName name="Item1B">'[1]Versiones de precios'!$D$2</definedName>
    <definedName name="Item2A">'[1]Versiones de precios'!$C$3</definedName>
    <definedName name="Item2B">'[1]Versiones de precios'!$D$3</definedName>
    <definedName name="Item3A">'[1]Versiones de precios'!$C$4</definedName>
    <definedName name="Item3B">'[1]Versiones de precios'!$D$4</definedName>
    <definedName name="Item4A">'[1]Versiones de precios'!$C$5</definedName>
    <definedName name="Item4B">'[1]Versiones de precios'!$D$5</definedName>
    <definedName name="Matrícula">[1]Instructions!$B$9</definedName>
    <definedName name="Points">[1]Solution!$N$555</definedName>
    <definedName name="PointsQ1">'[2]R-Q1'!$A$22</definedName>
    <definedName name="PointsQ2">'[2]R-Q2'!$A$33</definedName>
    <definedName name="PointsQ3">'[2]R-Q3'!$A$33</definedName>
    <definedName name="PointsQ4">'[2]R-Q4'!$A$7</definedName>
    <definedName name="Respuesta1">'[1]Q1-Sales and GP by region'!$B$6</definedName>
    <definedName name="Respuesta10">'[1]Q7- Business cycle by region'!$B$41</definedName>
    <definedName name="Respuesta11">'[1]Q7- Business cycle by region'!$B$84</definedName>
    <definedName name="Respuesta2">'[1]Q1-Sales and GP by region'!$B$15</definedName>
    <definedName name="Respuesta3">'[1]Q2-Sales and GP by store'!$B$11</definedName>
    <definedName name="Respuesta4">'[1]Q2-Sales and GP by store'!$B$25</definedName>
    <definedName name="Respuesta5">'[1]Q3- most popular products units'!$B$4</definedName>
    <definedName name="Respuesta6">'[1]Q4- products highest sales'!$B$4</definedName>
    <definedName name="Respuesta7">'[1]Q5 - Products highest profit'!$B$4</definedName>
    <definedName name="Respuesta8">'[1]Q6 - Business cycle'!$B$14</definedName>
    <definedName name="Respuesta9">'[1]Q6 - Business cycle'!$B$30</definedName>
    <definedName name="SegmentaciónDeDatos_Region">#N/A</definedName>
    <definedName name="SegmentaciónDeDatos_Región_nombre">#N/A</definedName>
    <definedName name="SegmentaciónDeDatos_Store_nam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G2" i="1"/>
  <c r="K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</calcChain>
</file>

<file path=xl/sharedStrings.xml><?xml version="1.0" encoding="utf-8"?>
<sst xmlns="http://schemas.openxmlformats.org/spreadsheetml/2006/main" count="69" uniqueCount="40">
  <si>
    <t>Store Number</t>
  </si>
  <si>
    <t>Region</t>
  </si>
  <si>
    <t>Item No</t>
  </si>
  <si>
    <t>UnitPrice</t>
  </si>
  <si>
    <t>Quantity</t>
  </si>
  <si>
    <t>Month</t>
  </si>
  <si>
    <t>TiendaNo</t>
  </si>
  <si>
    <t>NombreTienda</t>
  </si>
  <si>
    <t>Tejeda</t>
  </si>
  <si>
    <t>Alamos</t>
  </si>
  <si>
    <t>Candiles</t>
  </si>
  <si>
    <t>San Pablo</t>
  </si>
  <si>
    <t>Satélite</t>
  </si>
  <si>
    <t>Centro</t>
  </si>
  <si>
    <t>El Pueblito</t>
  </si>
  <si>
    <t>Corregidora</t>
  </si>
  <si>
    <t>Item Description</t>
  </si>
  <si>
    <t>17" Monitor</t>
  </si>
  <si>
    <t>101 Keyboard</t>
  </si>
  <si>
    <t>PC Mouse</t>
  </si>
  <si>
    <t>Desktop CPU</t>
  </si>
  <si>
    <t>Unit cost</t>
  </si>
  <si>
    <t>Region Number</t>
  </si>
  <si>
    <t>Region Name</t>
  </si>
  <si>
    <t>South</t>
  </si>
  <si>
    <t>North</t>
  </si>
  <si>
    <t>East</t>
  </si>
  <si>
    <t>Store name</t>
  </si>
  <si>
    <t>Región nombre</t>
  </si>
  <si>
    <t>Sutbotal</t>
  </si>
  <si>
    <t>Item nombre</t>
  </si>
  <si>
    <t>unit cost</t>
  </si>
  <si>
    <t>Total cost</t>
  </si>
  <si>
    <t>Gross profit</t>
  </si>
  <si>
    <t>Etiquetas de fila</t>
  </si>
  <si>
    <t>Total general</t>
  </si>
  <si>
    <t>Suma de Sutbotal</t>
  </si>
  <si>
    <t>Suma de Gross profit</t>
  </si>
  <si>
    <t>Promedio de Subtotal2</t>
  </si>
  <si>
    <t>Suma de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</si>
</sst>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11"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409]mmm\-yy;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[Sales-data-CompuStore (Resuelto).xlsx]Hoja1!TablaDinámica5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Hoja1!$E$4:$E$16</c:f>
              <c:strCache>
                <c:ptCount val="12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</c:strCache>
            </c:strRef>
          </c:cat>
          <c:val>
            <c:numRef>
              <c:f>Hoja1!$F$4:$F$16</c:f>
              <c:numCache>
                <c:formatCode>_("$"* #,##0.00_);_("$"* \(#,##0.00\);_("$"* "-"??_);_(@_)</c:formatCode>
                <c:ptCount val="12"/>
                <c:pt idx="0">
                  <c:v>47186.75</c:v>
                </c:pt>
                <c:pt idx="1">
                  <c:v>284479.35000000003</c:v>
                </c:pt>
                <c:pt idx="2">
                  <c:v>55895.3</c:v>
                </c:pt>
                <c:pt idx="3">
                  <c:v>157895.1</c:v>
                </c:pt>
                <c:pt idx="4">
                  <c:v>183447.25000000003</c:v>
                </c:pt>
                <c:pt idx="5">
                  <c:v>179061.30000000002</c:v>
                </c:pt>
                <c:pt idx="6">
                  <c:v>142997.15000000002</c:v>
                </c:pt>
                <c:pt idx="7">
                  <c:v>222531.15000000002</c:v>
                </c:pt>
                <c:pt idx="8">
                  <c:v>231895</c:v>
                </c:pt>
                <c:pt idx="9">
                  <c:v>160940.9</c:v>
                </c:pt>
                <c:pt idx="10">
                  <c:v>181965.35</c:v>
                </c:pt>
                <c:pt idx="11">
                  <c:v>186218.55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9-A44A-80B2-EAA042A0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69807"/>
        <c:axId val="2019055520"/>
      </c:lineChart>
      <c:catAx>
        <c:axId val="19372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9055520"/>
        <c:crosses val="autoZero"/>
        <c:auto val="1"/>
        <c:lblAlgn val="ctr"/>
        <c:lblOffset val="100"/>
        <c:noMultiLvlLbl val="0"/>
      </c:catAx>
      <c:valAx>
        <c:axId val="2019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72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[Sales-data-CompuStore (Resuelto).xlsx]Hoja1!TablaDinámica4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Hoja1!$F$22:$F$24</c:f>
              <c:multiLvlStrCache>
                <c:ptCount val="1"/>
                <c:lvl>
                  <c:pt idx="0">
                    <c:v>East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Hoja1!$G$22:$G$24</c:f>
              <c:numCache>
                <c:formatCode>General</c:formatCode>
                <c:ptCount val="1"/>
                <c:pt idx="0">
                  <c:v>2034513.15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B047-AB3A-603B4A65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61648"/>
        <c:axId val="401004784"/>
      </c:lineChart>
      <c:catAx>
        <c:axId val="4010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004784"/>
        <c:crosses val="autoZero"/>
        <c:auto val="1"/>
        <c:lblAlgn val="ctr"/>
        <c:lblOffset val="100"/>
        <c:noMultiLvlLbl val="0"/>
      </c:catAx>
      <c:valAx>
        <c:axId val="4010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0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6350</xdr:rowOff>
    </xdr:from>
    <xdr:to>
      <xdr:col>11</xdr:col>
      <xdr:colOff>635000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4F39B8-7D25-5C4D-ABA2-07EE8E08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18</xdr:col>
      <xdr:colOff>177801</xdr:colOff>
      <xdr:row>14</xdr:row>
      <xdr:rowOff>142869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ore name">
              <a:extLst>
                <a:ext uri="{FF2B5EF4-FFF2-40B4-BE49-F238E27FC236}">
                  <a16:creationId xmlns:a16="http://schemas.microsoft.com/office/drawing/2014/main" id="{A37F4FE1-DAEA-D24B-904A-281C8A3A3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5900" y="381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12700</xdr:colOff>
      <xdr:row>2</xdr:row>
      <xdr:rowOff>12700</xdr:rowOff>
    </xdr:from>
    <xdr:to>
      <xdr:col>15</xdr:col>
      <xdr:colOff>190500</xdr:colOff>
      <xdr:row>14</xdr:row>
      <xdr:rowOff>155569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ón nombre">
              <a:extLst>
                <a:ext uri="{FF2B5EF4-FFF2-40B4-BE49-F238E27FC236}">
                  <a16:creationId xmlns:a16="http://schemas.microsoft.com/office/drawing/2014/main" id="{2528682F-A8DF-0B46-9B02-58F5B9C56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3937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61576</xdr:colOff>
      <xdr:row>20</xdr:row>
      <xdr:rowOff>20268</xdr:rowOff>
    </xdr:from>
    <xdr:to>
      <xdr:col>13</xdr:col>
      <xdr:colOff>15395</xdr:colOff>
      <xdr:row>34</xdr:row>
      <xdr:rowOff>69529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B3947D-7F19-2946-9E02-2AF35DE6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399344</xdr:colOff>
      <xdr:row>20</xdr:row>
      <xdr:rowOff>44643</xdr:rowOff>
    </xdr:from>
    <xdr:to>
      <xdr:col>15</xdr:col>
      <xdr:colOff>586123</xdr:colOff>
      <xdr:row>32</xdr:row>
      <xdr:rowOff>164421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7F1BA812-9EEF-8946-BC41-AC15FA51F9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244" y="3854643"/>
              <a:ext cx="1837779" cy="2405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berto/Dropbox/CF/Workshops/Ago-Dic%2015/W1/W1%20Template%20-%20Sales%20data%20-Compu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uzon/Documents/SIE/W8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onthly sales"/>
      <sheetName val="Stores"/>
      <sheetName val="Items"/>
      <sheetName val="Regions"/>
      <sheetName val="Q1-Sales and GP by region"/>
      <sheetName val="Q2-Sales and GP by store"/>
      <sheetName val="Versiones de precios"/>
      <sheetName val="Q3- most popular products units"/>
      <sheetName val="Q4- products highest sales"/>
      <sheetName val="Q5 - Products highest profit"/>
      <sheetName val="Q6 - Business cycle"/>
      <sheetName val="Q7- Business cycle by region"/>
      <sheetName val="Solution"/>
    </sheetNames>
    <sheetDataSet>
      <sheetData sheetId="0">
        <row r="9">
          <cell r="B9">
            <v>0</v>
          </cell>
        </row>
      </sheetData>
      <sheetData sheetId="1"/>
      <sheetData sheetId="2"/>
      <sheetData sheetId="3"/>
      <sheetData sheetId="4"/>
      <sheetData sheetId="5">
        <row r="6">
          <cell r="B6">
            <v>0</v>
          </cell>
        </row>
        <row r="15">
          <cell r="B15">
            <v>0</v>
          </cell>
        </row>
      </sheetData>
      <sheetData sheetId="6">
        <row r="11">
          <cell r="B11">
            <v>0</v>
          </cell>
        </row>
        <row r="25">
          <cell r="B25">
            <v>0</v>
          </cell>
        </row>
      </sheetData>
      <sheetData sheetId="7">
        <row r="2">
          <cell r="C2">
            <v>200</v>
          </cell>
          <cell r="D2">
            <v>220</v>
          </cell>
        </row>
        <row r="3">
          <cell r="C3">
            <v>12</v>
          </cell>
          <cell r="D3">
            <v>5</v>
          </cell>
        </row>
        <row r="4">
          <cell r="C4">
            <v>4</v>
          </cell>
          <cell r="D4">
            <v>1.5</v>
          </cell>
        </row>
        <row r="5">
          <cell r="C5">
            <v>790</v>
          </cell>
          <cell r="D5">
            <v>820</v>
          </cell>
        </row>
      </sheetData>
      <sheetData sheetId="8">
        <row r="4">
          <cell r="B4">
            <v>0</v>
          </cell>
        </row>
      </sheetData>
      <sheetData sheetId="9">
        <row r="4">
          <cell r="B4">
            <v>0</v>
          </cell>
        </row>
      </sheetData>
      <sheetData sheetId="10">
        <row r="4">
          <cell r="B4">
            <v>0</v>
          </cell>
        </row>
      </sheetData>
      <sheetData sheetId="11">
        <row r="14">
          <cell r="B14">
            <v>0</v>
          </cell>
        </row>
        <row r="30">
          <cell r="B30">
            <v>0</v>
          </cell>
        </row>
      </sheetData>
      <sheetData sheetId="12">
        <row r="41">
          <cell r="B41">
            <v>0</v>
          </cell>
        </row>
        <row r="84">
          <cell r="B84">
            <v>0</v>
          </cell>
        </row>
      </sheetData>
      <sheetData sheetId="13">
        <row r="555">
          <cell r="N555" t="e">
            <v>#VALUE!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Q1"/>
      <sheetName val="R-Q2"/>
      <sheetName val="R-Q3"/>
      <sheetName val="R-Q4"/>
      <sheetName val="Instructions"/>
      <sheetName val="Q1-Sales by Customer"/>
      <sheetName val="Q2-Sales by Product"/>
      <sheetName val="Q3-Margin by Product"/>
      <sheetName val="Q4-Income Statement"/>
    </sheetNames>
    <sheetDataSet>
      <sheetData sheetId="0">
        <row r="22">
          <cell r="A22">
            <v>0</v>
          </cell>
        </row>
      </sheetData>
      <sheetData sheetId="1">
        <row r="33">
          <cell r="A33">
            <v>0</v>
          </cell>
        </row>
      </sheetData>
      <sheetData sheetId="2">
        <row r="33">
          <cell r="A33">
            <v>0</v>
          </cell>
        </row>
      </sheetData>
      <sheetData sheetId="3">
        <row r="7">
          <cell r="A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de los Ángeles Hernández Toledo" refreshedDate="44617.486429629629" createdVersion="7" refreshedVersion="7" minRefreshableVersion="3" recordCount="384" xr:uid="{524CFD03-F91C-974A-8EA4-B55FB38BC364}">
  <cacheSource type="worksheet">
    <worksheetSource name="Tabla1"/>
  </cacheSource>
  <cacheFields count="13">
    <cacheField name="Store Number" numFmtId="0">
      <sharedItems containsSemiMixedTypes="0" containsString="0" containsNumber="1" containsInteger="1" minValue="1" maxValue="8"/>
    </cacheField>
    <cacheField name="Store name" numFmtId="0">
      <sharedItems count="8">
        <s v="Tejeda"/>
        <s v="Alamos"/>
        <s v="Candiles"/>
        <s v="San Pablo"/>
        <s v="Satélite"/>
        <s v="Centro"/>
        <s v="El Pueblito"/>
        <s v="Corregidora"/>
      </sharedItems>
    </cacheField>
    <cacheField name="Region" numFmtId="0">
      <sharedItems containsSemiMixedTypes="0" containsString="0" containsNumber="1" containsInteger="1" minValue="1" maxValue="3" count="3">
        <n v="1"/>
        <n v="2"/>
        <n v="3"/>
      </sharedItems>
    </cacheField>
    <cacheField name="Región nombre" numFmtId="0">
      <sharedItems count="3">
        <s v="South"/>
        <s v="North"/>
        <s v="East"/>
      </sharedItems>
    </cacheField>
    <cacheField name="Item No" numFmtId="0">
      <sharedItems containsSemiMixedTypes="0" containsString="0" containsNumber="1" containsInteger="1" minValue="2005" maxValue="8500"/>
    </cacheField>
    <cacheField name="Item nombre" numFmtId="0">
      <sharedItems count="4">
        <s v="17&quot; Monitor"/>
        <s v="101 Keyboard"/>
        <s v="PC Mouse"/>
        <s v="Desktop CPU"/>
      </sharedItems>
    </cacheField>
    <cacheField name="unit cost" numFmtId="44">
      <sharedItems containsSemiMixedTypes="0" containsString="0" containsNumber="1" containsInteger="1" minValue="4" maxValue="790"/>
    </cacheField>
    <cacheField name="UnitPrice" numFmtId="44">
      <sharedItems containsSemiMixedTypes="0" containsString="0" containsNumber="1" minValue="8.9499999999999993" maxValue="849.95"/>
    </cacheField>
    <cacheField name="Quantity" numFmtId="0">
      <sharedItems containsSemiMixedTypes="0" containsString="0" containsNumber="1" containsInteger="1" minValue="0" maxValue="279"/>
    </cacheField>
    <cacheField name="Sutbotal" numFmtId="44">
      <sharedItems containsSemiMixedTypes="0" containsString="0" containsNumber="1" minValue="0" maxValue="237136.05000000002" count="195">
        <n v="5496"/>
        <n v="2274.2999999999997"/>
        <n v="0"/>
        <n v="9349.4500000000007"/>
        <n v="159.6"/>
        <n v="125.29999999999998"/>
        <n v="22098.7"/>
        <n v="2748"/>
        <n v="1536.1499999999999"/>
        <n v="107.39999999999999"/>
        <n v="34847.950000000004"/>
        <n v="2061"/>
        <n v="39.9"/>
        <n v="17.899999999999999"/>
        <n v="22442"/>
        <n v="841.3"/>
        <n v="46747.25"/>
        <n v="1077.3"/>
        <n v="10763"/>
        <n v="313.25"/>
        <n v="30598.2"/>
        <n v="3206"/>
        <n v="379.05"/>
        <n v="849.95"/>
        <n v="1832"/>
        <n v="598.5"/>
        <n v="62.649999999999991"/>
        <n v="25498.5"/>
        <n v="44.75"/>
        <n v="26348.45"/>
        <n v="13740"/>
        <n v="558.6"/>
        <n v="26.849999999999998"/>
        <n v="10199.400000000001"/>
        <n v="11221"/>
        <n v="349.04999999999995"/>
        <n v="16999"/>
        <n v="5725"/>
        <n v="35.799999999999997"/>
        <n v="66296.100000000006"/>
        <n v="4351"/>
        <n v="1097.25"/>
        <n v="71.599999999999994"/>
        <n v="237136.05000000002"/>
        <n v="698.25"/>
        <n v="894.99999999999989"/>
        <n v="8499.5"/>
        <n v="2977"/>
        <n v="418.95"/>
        <n v="286.39999999999998"/>
        <n v="28048.350000000002"/>
        <n v="63746.25"/>
        <n v="1374"/>
        <n v="8.9499999999999993"/>
        <n v="1137.1499999999999"/>
        <n v="232.7"/>
        <n v="11899.300000000001"/>
        <n v="15299.1"/>
        <n v="3893"/>
        <n v="1975.05"/>
        <n v="465.4"/>
        <n v="45897.3"/>
        <n v="1516.2"/>
        <n v="8931"/>
        <n v="2114.6999999999998"/>
        <n v="322.2"/>
        <n v="5038"/>
        <n v="199.5"/>
        <n v="375.9"/>
        <n v="37397.800000000003"/>
        <n v="6641"/>
        <n v="638.4"/>
        <n v="268.5"/>
        <n v="139.65"/>
        <n v="98.449999999999989"/>
        <n v="14449.150000000001"/>
        <n v="8702"/>
        <n v="205.85"/>
        <n v="22948.65"/>
        <n v="259.34999999999997"/>
        <n v="259.54999999999995"/>
        <n v="13599.2"/>
        <n v="1695.75"/>
        <n v="617.54999999999995"/>
        <n v="59496.5"/>
        <n v="5267"/>
        <n v="997.5"/>
        <n v="295.34999999999997"/>
        <n v="8473"/>
        <n v="817.94999999999993"/>
        <n v="358"/>
        <n v="50147.05"/>
        <n v="359.09999999999997"/>
        <n v="134.25"/>
        <n v="7328"/>
        <n v="758.1"/>
        <n v="1603"/>
        <n v="89.5"/>
        <n v="7099"/>
        <n v="27198.400000000001"/>
        <n v="80.55"/>
        <n v="17848.95"/>
        <n v="214.79999999999998"/>
        <n v="38247.75"/>
        <n v="20381"/>
        <n v="1157.0999999999999"/>
        <n v="83295.100000000006"/>
        <n v="6870"/>
        <n v="977.55"/>
        <n v="340.09999999999997"/>
        <n v="39947.65"/>
        <n v="4122"/>
        <n v="339.15"/>
        <n v="161.1"/>
        <n v="366.95"/>
        <n v="19548.850000000002"/>
        <n v="687"/>
        <n v="23798.600000000002"/>
        <n v="916"/>
        <n v="24648.550000000003"/>
        <n v="4809"/>
        <n v="1476.3"/>
        <n v="438.54999999999995"/>
        <n v="40797.600000000006"/>
        <n v="384.84999999999997"/>
        <n v="89244.75"/>
        <n v="538.65"/>
        <n v="143.19999999999999"/>
        <n v="4580"/>
        <n v="223.74999999999997"/>
        <n v="2519"/>
        <n v="19.95"/>
        <n v="179"/>
        <n v="399"/>
        <n v="152.14999999999998"/>
        <n v="119.69999999999999"/>
        <n v="116.35"/>
        <n v="6412"/>
        <n v="498.75"/>
        <n v="43347.450000000004"/>
        <n v="9618"/>
        <n v="618.44999999999993"/>
        <n v="447.49999999999994"/>
        <n v="7786"/>
        <n v="429.59999999999997"/>
        <n v="58646.55"/>
        <n v="187.95"/>
        <n v="319.2"/>
        <n v="778.05"/>
        <n v="798"/>
        <n v="16149.050000000001"/>
        <n v="1336.6499999999999"/>
        <n v="38472"/>
        <n v="1416.45"/>
        <n v="277.45"/>
        <n v="94344.450000000012"/>
        <n v="837.9"/>
        <n v="769.69999999999993"/>
        <n v="54396.800000000003"/>
        <n v="599.65"/>
        <n v="279.3"/>
        <n v="438.9"/>
        <n v="393.79999999999995"/>
        <n v="36547.85"/>
        <n v="5954"/>
        <n v="760.74999999999989"/>
        <n v="22671"/>
        <n v="608.59999999999991"/>
        <n v="128342.45000000001"/>
        <n v="21248.75"/>
        <n v="250.59999999999997"/>
        <n v="239.39999999999998"/>
        <n v="6183"/>
        <n v="1596"/>
        <n v="581.75"/>
        <n v="1037.3999999999999"/>
        <n v="402.74999999999994"/>
        <n v="478.79999999999995"/>
        <n v="20398.800000000003"/>
        <n v="1635.8999999999999"/>
        <n v="48447.15"/>
        <n v="19465"/>
        <n v="74795.600000000006"/>
        <n v="8244"/>
        <n v="937.65"/>
        <n v="2290"/>
        <n v="658.35"/>
        <n v="718.19999999999993"/>
        <n v="1496.25"/>
        <n v="492.24999999999994"/>
        <n v="12824"/>
        <n v="1376.55"/>
        <n v="84145.05"/>
        <n v="8015"/>
        <n v="957.59999999999991"/>
      </sharedItems>
    </cacheField>
    <cacheField name="Total cost" numFmtId="44">
      <sharedItems containsSemiMixedTypes="0" containsString="0" containsNumber="1" containsInteger="1" minValue="0" maxValue="220410"/>
    </cacheField>
    <cacheField name="Gross profit" numFmtId="44">
      <sharedItems containsSemiMixedTypes="0" containsString="0" containsNumber="1" minValue="0" maxValue="16726.050000000017"/>
    </cacheField>
    <cacheField name="Month" numFmtId="164">
      <sharedItems containsSemiMixedTypes="0" containsNonDate="0" containsDate="1" containsString="0" minDate="2018-01-01T00:00:00" maxDate="2018-12-05T00:00:00" count="12">
        <d v="2018-01-01T00:00:00"/>
        <d v="2018-02-01T00:00:00"/>
        <d v="2018-03-01T00:00:00"/>
        <d v="2018-04-01T00:00:00"/>
        <d v="2018-05-01T00:00:00"/>
        <d v="2018-06-04T00:00:00"/>
        <d v="2018-07-05T00:00:00"/>
        <d v="2018-08-04T00:00:00"/>
        <d v="2018-09-04T00:00:00"/>
        <d v="2018-10-04T00:00:00"/>
        <d v="2018-11-04T00:00:00"/>
        <d v="2018-12-04T00:00:00"/>
      </sharedItems>
    </cacheField>
  </cacheFields>
  <extLst>
    <ext xmlns:x14="http://schemas.microsoft.com/office/spreadsheetml/2009/9/main" uri="{725AE2AE-9491-48be-B2B4-4EB974FC3084}">
      <x14:pivotCacheDefinition pivotCacheId="6958989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n v="1"/>
    <x v="0"/>
    <x v="0"/>
    <x v="0"/>
    <n v="2005"/>
    <x v="0"/>
    <n v="200"/>
    <n v="229"/>
    <n v="24"/>
    <x v="0"/>
    <n v="4800"/>
    <n v="696"/>
    <x v="0"/>
  </r>
  <r>
    <n v="1"/>
    <x v="0"/>
    <x v="0"/>
    <x v="0"/>
    <n v="3006"/>
    <x v="1"/>
    <n v="12"/>
    <n v="19.95"/>
    <n v="114"/>
    <x v="1"/>
    <n v="1368"/>
    <n v="906.29999999999973"/>
    <x v="0"/>
  </r>
  <r>
    <n v="1"/>
    <x v="0"/>
    <x v="0"/>
    <x v="0"/>
    <n v="6050"/>
    <x v="2"/>
    <n v="4"/>
    <n v="8.9499999999999993"/>
    <n v="0"/>
    <x v="2"/>
    <n v="0"/>
    <n v="0"/>
    <x v="0"/>
  </r>
  <r>
    <n v="1"/>
    <x v="0"/>
    <x v="0"/>
    <x v="0"/>
    <n v="8500"/>
    <x v="3"/>
    <n v="790"/>
    <n v="849.95"/>
    <n v="11"/>
    <x v="3"/>
    <n v="8690"/>
    <n v="659.45000000000073"/>
    <x v="0"/>
  </r>
  <r>
    <n v="2"/>
    <x v="1"/>
    <x v="0"/>
    <x v="0"/>
    <n v="2005"/>
    <x v="0"/>
    <n v="200"/>
    <n v="229"/>
    <n v="0"/>
    <x v="2"/>
    <n v="0"/>
    <n v="0"/>
    <x v="0"/>
  </r>
  <r>
    <n v="2"/>
    <x v="1"/>
    <x v="0"/>
    <x v="0"/>
    <n v="3006"/>
    <x v="1"/>
    <n v="12"/>
    <n v="19.95"/>
    <n v="8"/>
    <x v="4"/>
    <n v="96"/>
    <n v="63.599999999999994"/>
    <x v="0"/>
  </r>
  <r>
    <n v="2"/>
    <x v="1"/>
    <x v="0"/>
    <x v="0"/>
    <n v="6050"/>
    <x v="2"/>
    <n v="4"/>
    <n v="8.9499999999999993"/>
    <n v="14"/>
    <x v="5"/>
    <n v="56"/>
    <n v="69.299999999999983"/>
    <x v="0"/>
  </r>
  <r>
    <n v="2"/>
    <x v="1"/>
    <x v="0"/>
    <x v="0"/>
    <n v="8500"/>
    <x v="3"/>
    <n v="790"/>
    <n v="849.95"/>
    <n v="26"/>
    <x v="6"/>
    <n v="20540"/>
    <n v="1558.7000000000007"/>
    <x v="0"/>
  </r>
  <r>
    <n v="3"/>
    <x v="2"/>
    <x v="0"/>
    <x v="0"/>
    <n v="2005"/>
    <x v="0"/>
    <n v="200"/>
    <n v="229"/>
    <n v="12"/>
    <x v="7"/>
    <n v="2400"/>
    <n v="348"/>
    <x v="0"/>
  </r>
  <r>
    <n v="3"/>
    <x v="2"/>
    <x v="0"/>
    <x v="0"/>
    <n v="3006"/>
    <x v="1"/>
    <n v="12"/>
    <n v="19.95"/>
    <n v="77"/>
    <x v="8"/>
    <n v="924"/>
    <n v="612.14999999999986"/>
    <x v="0"/>
  </r>
  <r>
    <n v="3"/>
    <x v="2"/>
    <x v="0"/>
    <x v="0"/>
    <n v="6050"/>
    <x v="2"/>
    <n v="4"/>
    <n v="8.9499999999999993"/>
    <n v="12"/>
    <x v="9"/>
    <n v="48"/>
    <n v="59.399999999999991"/>
    <x v="0"/>
  </r>
  <r>
    <n v="3"/>
    <x v="2"/>
    <x v="0"/>
    <x v="0"/>
    <n v="8500"/>
    <x v="3"/>
    <n v="790"/>
    <n v="849.95"/>
    <n v="41"/>
    <x v="10"/>
    <n v="32390"/>
    <n v="2457.9500000000044"/>
    <x v="0"/>
  </r>
  <r>
    <n v="4"/>
    <x v="3"/>
    <x v="1"/>
    <x v="1"/>
    <n v="2005"/>
    <x v="0"/>
    <n v="200"/>
    <n v="229"/>
    <n v="9"/>
    <x v="11"/>
    <n v="1800"/>
    <n v="261"/>
    <x v="0"/>
  </r>
  <r>
    <n v="4"/>
    <x v="3"/>
    <x v="1"/>
    <x v="1"/>
    <n v="3006"/>
    <x v="1"/>
    <n v="12"/>
    <n v="19.95"/>
    <n v="2"/>
    <x v="12"/>
    <n v="24"/>
    <n v="15.899999999999999"/>
    <x v="0"/>
  </r>
  <r>
    <n v="4"/>
    <x v="3"/>
    <x v="1"/>
    <x v="1"/>
    <n v="6050"/>
    <x v="2"/>
    <n v="4"/>
    <n v="8.9499999999999993"/>
    <n v="2"/>
    <x v="13"/>
    <n v="8"/>
    <n v="9.8999999999999986"/>
    <x v="0"/>
  </r>
  <r>
    <n v="4"/>
    <x v="3"/>
    <x v="1"/>
    <x v="1"/>
    <n v="8500"/>
    <x v="3"/>
    <n v="790"/>
    <n v="849.95"/>
    <n v="0"/>
    <x v="2"/>
    <n v="0"/>
    <n v="0"/>
    <x v="0"/>
  </r>
  <r>
    <n v="5"/>
    <x v="4"/>
    <x v="1"/>
    <x v="1"/>
    <n v="2005"/>
    <x v="0"/>
    <n v="200"/>
    <n v="229"/>
    <n v="98"/>
    <x v="14"/>
    <n v="19600"/>
    <n v="2842"/>
    <x v="0"/>
  </r>
  <r>
    <n v="5"/>
    <x v="4"/>
    <x v="1"/>
    <x v="1"/>
    <n v="3006"/>
    <x v="1"/>
    <n v="12"/>
    <n v="19.95"/>
    <n v="0"/>
    <x v="2"/>
    <n v="0"/>
    <n v="0"/>
    <x v="0"/>
  </r>
  <r>
    <n v="5"/>
    <x v="4"/>
    <x v="1"/>
    <x v="1"/>
    <n v="6050"/>
    <x v="2"/>
    <n v="4"/>
    <n v="8.9499999999999993"/>
    <n v="94"/>
    <x v="15"/>
    <n v="376"/>
    <n v="465.29999999999995"/>
    <x v="0"/>
  </r>
  <r>
    <n v="5"/>
    <x v="4"/>
    <x v="1"/>
    <x v="1"/>
    <n v="8500"/>
    <x v="3"/>
    <n v="790"/>
    <n v="849.95"/>
    <n v="55"/>
    <x v="16"/>
    <n v="43450"/>
    <n v="3297.25"/>
    <x v="0"/>
  </r>
  <r>
    <n v="6"/>
    <x v="5"/>
    <x v="2"/>
    <x v="2"/>
    <n v="2005"/>
    <x v="0"/>
    <n v="200"/>
    <n v="229"/>
    <n v="0"/>
    <x v="2"/>
    <n v="0"/>
    <n v="0"/>
    <x v="0"/>
  </r>
  <r>
    <n v="6"/>
    <x v="5"/>
    <x v="2"/>
    <x v="2"/>
    <n v="3006"/>
    <x v="1"/>
    <n v="12"/>
    <n v="19.95"/>
    <n v="54"/>
    <x v="17"/>
    <n v="648"/>
    <n v="429.29999999999995"/>
    <x v="0"/>
  </r>
  <r>
    <n v="6"/>
    <x v="5"/>
    <x v="2"/>
    <x v="2"/>
    <n v="6050"/>
    <x v="2"/>
    <n v="4"/>
    <n v="8.9499999999999993"/>
    <n v="0"/>
    <x v="2"/>
    <n v="0"/>
    <n v="0"/>
    <x v="0"/>
  </r>
  <r>
    <n v="6"/>
    <x v="5"/>
    <x v="2"/>
    <x v="2"/>
    <n v="8500"/>
    <x v="3"/>
    <n v="790"/>
    <n v="849.95"/>
    <n v="0"/>
    <x v="2"/>
    <n v="0"/>
    <n v="0"/>
    <x v="0"/>
  </r>
  <r>
    <n v="7"/>
    <x v="6"/>
    <x v="2"/>
    <x v="2"/>
    <n v="2005"/>
    <x v="0"/>
    <n v="200"/>
    <n v="229"/>
    <n v="47"/>
    <x v="18"/>
    <n v="9400"/>
    <n v="1363"/>
    <x v="0"/>
  </r>
  <r>
    <n v="7"/>
    <x v="6"/>
    <x v="2"/>
    <x v="2"/>
    <n v="3006"/>
    <x v="1"/>
    <n v="12"/>
    <n v="19.95"/>
    <n v="0"/>
    <x v="2"/>
    <n v="0"/>
    <n v="0"/>
    <x v="0"/>
  </r>
  <r>
    <n v="7"/>
    <x v="6"/>
    <x v="2"/>
    <x v="2"/>
    <n v="6050"/>
    <x v="2"/>
    <n v="4"/>
    <n v="8.9499999999999993"/>
    <n v="35"/>
    <x v="19"/>
    <n v="140"/>
    <n v="173.25"/>
    <x v="0"/>
  </r>
  <r>
    <n v="7"/>
    <x v="6"/>
    <x v="2"/>
    <x v="2"/>
    <n v="8500"/>
    <x v="3"/>
    <n v="790"/>
    <n v="849.95"/>
    <n v="36"/>
    <x v="20"/>
    <n v="28440"/>
    <n v="2158.2000000000007"/>
    <x v="0"/>
  </r>
  <r>
    <n v="8"/>
    <x v="7"/>
    <x v="2"/>
    <x v="2"/>
    <n v="2005"/>
    <x v="0"/>
    <n v="200"/>
    <n v="229"/>
    <n v="14"/>
    <x v="21"/>
    <n v="2800"/>
    <n v="406"/>
    <x v="0"/>
  </r>
  <r>
    <n v="8"/>
    <x v="7"/>
    <x v="2"/>
    <x v="2"/>
    <n v="3006"/>
    <x v="1"/>
    <n v="12"/>
    <n v="19.95"/>
    <n v="19"/>
    <x v="22"/>
    <n v="228"/>
    <n v="151.05000000000001"/>
    <x v="0"/>
  </r>
  <r>
    <n v="8"/>
    <x v="7"/>
    <x v="2"/>
    <x v="2"/>
    <n v="6050"/>
    <x v="2"/>
    <n v="4"/>
    <n v="8.9499999999999993"/>
    <n v="0"/>
    <x v="2"/>
    <n v="0"/>
    <n v="0"/>
    <x v="0"/>
  </r>
  <r>
    <n v="8"/>
    <x v="7"/>
    <x v="2"/>
    <x v="2"/>
    <n v="8500"/>
    <x v="3"/>
    <n v="790"/>
    <n v="849.95"/>
    <n v="1"/>
    <x v="23"/>
    <n v="790"/>
    <n v="59.950000000000045"/>
    <x v="0"/>
  </r>
  <r>
    <n v="1"/>
    <x v="0"/>
    <x v="0"/>
    <x v="0"/>
    <n v="2005"/>
    <x v="0"/>
    <n v="200"/>
    <n v="229"/>
    <n v="8"/>
    <x v="24"/>
    <n v="1600"/>
    <n v="232"/>
    <x v="1"/>
  </r>
  <r>
    <n v="1"/>
    <x v="0"/>
    <x v="0"/>
    <x v="0"/>
    <n v="3006"/>
    <x v="1"/>
    <n v="12"/>
    <n v="19.95"/>
    <n v="30"/>
    <x v="25"/>
    <n v="360"/>
    <n v="238.5"/>
    <x v="1"/>
  </r>
  <r>
    <n v="1"/>
    <x v="0"/>
    <x v="0"/>
    <x v="0"/>
    <n v="6050"/>
    <x v="2"/>
    <n v="4"/>
    <n v="8.9499999999999993"/>
    <n v="7"/>
    <x v="26"/>
    <n v="28"/>
    <n v="34.649999999999991"/>
    <x v="1"/>
  </r>
  <r>
    <n v="1"/>
    <x v="0"/>
    <x v="0"/>
    <x v="0"/>
    <n v="8500"/>
    <x v="3"/>
    <n v="790"/>
    <n v="849.95"/>
    <n v="30"/>
    <x v="27"/>
    <n v="23700"/>
    <n v="1798.5"/>
    <x v="1"/>
  </r>
  <r>
    <n v="2"/>
    <x v="1"/>
    <x v="0"/>
    <x v="0"/>
    <n v="2005"/>
    <x v="0"/>
    <n v="200"/>
    <n v="229"/>
    <n v="12"/>
    <x v="7"/>
    <n v="2400"/>
    <n v="348"/>
    <x v="1"/>
  </r>
  <r>
    <n v="2"/>
    <x v="1"/>
    <x v="0"/>
    <x v="0"/>
    <n v="3006"/>
    <x v="1"/>
    <n v="12"/>
    <n v="19.95"/>
    <n v="0"/>
    <x v="2"/>
    <n v="0"/>
    <n v="0"/>
    <x v="1"/>
  </r>
  <r>
    <n v="2"/>
    <x v="1"/>
    <x v="0"/>
    <x v="0"/>
    <n v="6050"/>
    <x v="2"/>
    <n v="4"/>
    <n v="8.9499999999999993"/>
    <n v="5"/>
    <x v="28"/>
    <n v="20"/>
    <n v="24.75"/>
    <x v="1"/>
  </r>
  <r>
    <n v="2"/>
    <x v="1"/>
    <x v="0"/>
    <x v="0"/>
    <n v="8500"/>
    <x v="3"/>
    <n v="790"/>
    <n v="849.95"/>
    <n v="31"/>
    <x v="29"/>
    <n v="24490"/>
    <n v="1858.4500000000007"/>
    <x v="1"/>
  </r>
  <r>
    <n v="3"/>
    <x v="2"/>
    <x v="0"/>
    <x v="0"/>
    <n v="2005"/>
    <x v="0"/>
    <n v="200"/>
    <n v="229"/>
    <n v="60"/>
    <x v="30"/>
    <n v="12000"/>
    <n v="1740"/>
    <x v="1"/>
  </r>
  <r>
    <n v="3"/>
    <x v="2"/>
    <x v="0"/>
    <x v="0"/>
    <n v="3006"/>
    <x v="1"/>
    <n v="12"/>
    <n v="19.95"/>
    <n v="28"/>
    <x v="31"/>
    <n v="336"/>
    <n v="222.60000000000002"/>
    <x v="1"/>
  </r>
  <r>
    <n v="3"/>
    <x v="2"/>
    <x v="0"/>
    <x v="0"/>
    <n v="6050"/>
    <x v="2"/>
    <n v="4"/>
    <n v="8.9499999999999993"/>
    <n v="3"/>
    <x v="32"/>
    <n v="12"/>
    <n v="14.849999999999998"/>
    <x v="1"/>
  </r>
  <r>
    <n v="3"/>
    <x v="2"/>
    <x v="0"/>
    <x v="0"/>
    <n v="8500"/>
    <x v="3"/>
    <n v="790"/>
    <n v="849.95"/>
    <n v="12"/>
    <x v="33"/>
    <n v="9480"/>
    <n v="719.40000000000146"/>
    <x v="1"/>
  </r>
  <r>
    <n v="4"/>
    <x v="3"/>
    <x v="1"/>
    <x v="1"/>
    <n v="2005"/>
    <x v="0"/>
    <n v="200"/>
    <n v="229"/>
    <n v="49"/>
    <x v="34"/>
    <n v="9800"/>
    <n v="1421"/>
    <x v="1"/>
  </r>
  <r>
    <n v="4"/>
    <x v="3"/>
    <x v="1"/>
    <x v="1"/>
    <n v="3006"/>
    <x v="1"/>
    <n v="12"/>
    <n v="19.95"/>
    <n v="0"/>
    <x v="2"/>
    <n v="0"/>
    <n v="0"/>
    <x v="1"/>
  </r>
  <r>
    <n v="4"/>
    <x v="3"/>
    <x v="1"/>
    <x v="1"/>
    <n v="6050"/>
    <x v="2"/>
    <n v="4"/>
    <n v="8.9499999999999993"/>
    <n v="39"/>
    <x v="35"/>
    <n v="156"/>
    <n v="193.04999999999995"/>
    <x v="1"/>
  </r>
  <r>
    <n v="4"/>
    <x v="3"/>
    <x v="1"/>
    <x v="1"/>
    <n v="8500"/>
    <x v="3"/>
    <n v="790"/>
    <n v="849.95"/>
    <n v="20"/>
    <x v="36"/>
    <n v="15800"/>
    <n v="1199"/>
    <x v="1"/>
  </r>
  <r>
    <n v="5"/>
    <x v="4"/>
    <x v="1"/>
    <x v="1"/>
    <n v="2005"/>
    <x v="0"/>
    <n v="200"/>
    <n v="229"/>
    <n v="25"/>
    <x v="37"/>
    <n v="5000"/>
    <n v="725"/>
    <x v="1"/>
  </r>
  <r>
    <n v="5"/>
    <x v="4"/>
    <x v="1"/>
    <x v="1"/>
    <n v="3006"/>
    <x v="1"/>
    <n v="12"/>
    <n v="19.95"/>
    <n v="0"/>
    <x v="2"/>
    <n v="0"/>
    <n v="0"/>
    <x v="1"/>
  </r>
  <r>
    <n v="5"/>
    <x v="4"/>
    <x v="1"/>
    <x v="1"/>
    <n v="6050"/>
    <x v="2"/>
    <n v="4"/>
    <n v="8.9499999999999993"/>
    <n v="4"/>
    <x v="38"/>
    <n v="16"/>
    <n v="19.799999999999997"/>
    <x v="1"/>
  </r>
  <r>
    <n v="5"/>
    <x v="4"/>
    <x v="1"/>
    <x v="1"/>
    <n v="8500"/>
    <x v="3"/>
    <n v="790"/>
    <n v="849.95"/>
    <n v="78"/>
    <x v="39"/>
    <n v="61620"/>
    <n v="4676.1000000000058"/>
    <x v="1"/>
  </r>
  <r>
    <n v="6"/>
    <x v="5"/>
    <x v="2"/>
    <x v="2"/>
    <n v="2005"/>
    <x v="0"/>
    <n v="200"/>
    <n v="229"/>
    <n v="19"/>
    <x v="40"/>
    <n v="3800"/>
    <n v="551"/>
    <x v="1"/>
  </r>
  <r>
    <n v="6"/>
    <x v="5"/>
    <x v="2"/>
    <x v="2"/>
    <n v="3006"/>
    <x v="1"/>
    <n v="12"/>
    <n v="19.95"/>
    <n v="55"/>
    <x v="41"/>
    <n v="660"/>
    <n v="437.25"/>
    <x v="1"/>
  </r>
  <r>
    <n v="6"/>
    <x v="5"/>
    <x v="2"/>
    <x v="2"/>
    <n v="6050"/>
    <x v="2"/>
    <n v="4"/>
    <n v="8.9499999999999993"/>
    <n v="8"/>
    <x v="42"/>
    <n v="32"/>
    <n v="39.599999999999994"/>
    <x v="1"/>
  </r>
  <r>
    <n v="6"/>
    <x v="5"/>
    <x v="2"/>
    <x v="2"/>
    <n v="8500"/>
    <x v="3"/>
    <n v="790"/>
    <n v="849.95"/>
    <n v="279"/>
    <x v="43"/>
    <n v="220410"/>
    <n v="16726.050000000017"/>
    <x v="1"/>
  </r>
  <r>
    <n v="7"/>
    <x v="6"/>
    <x v="2"/>
    <x v="2"/>
    <n v="2005"/>
    <x v="0"/>
    <n v="200"/>
    <n v="229"/>
    <n v="0"/>
    <x v="2"/>
    <n v="0"/>
    <n v="0"/>
    <x v="1"/>
  </r>
  <r>
    <n v="7"/>
    <x v="6"/>
    <x v="2"/>
    <x v="2"/>
    <n v="3006"/>
    <x v="1"/>
    <n v="12"/>
    <n v="19.95"/>
    <n v="35"/>
    <x v="44"/>
    <n v="420"/>
    <n v="278.25"/>
    <x v="1"/>
  </r>
  <r>
    <n v="7"/>
    <x v="6"/>
    <x v="2"/>
    <x v="2"/>
    <n v="6050"/>
    <x v="2"/>
    <n v="4"/>
    <n v="8.9499999999999993"/>
    <n v="100"/>
    <x v="45"/>
    <n v="400"/>
    <n v="494.99999999999989"/>
    <x v="1"/>
  </r>
  <r>
    <n v="7"/>
    <x v="6"/>
    <x v="2"/>
    <x v="2"/>
    <n v="8500"/>
    <x v="3"/>
    <n v="790"/>
    <n v="849.95"/>
    <n v="10"/>
    <x v="46"/>
    <n v="7900"/>
    <n v="599.5"/>
    <x v="1"/>
  </r>
  <r>
    <n v="8"/>
    <x v="7"/>
    <x v="2"/>
    <x v="2"/>
    <n v="2005"/>
    <x v="0"/>
    <n v="200"/>
    <n v="229"/>
    <n v="13"/>
    <x v="47"/>
    <n v="2600"/>
    <n v="377"/>
    <x v="1"/>
  </r>
  <r>
    <n v="8"/>
    <x v="7"/>
    <x v="2"/>
    <x v="2"/>
    <n v="3006"/>
    <x v="1"/>
    <n v="12"/>
    <n v="19.95"/>
    <n v="21"/>
    <x v="48"/>
    <n v="252"/>
    <n v="166.95"/>
    <x v="1"/>
  </r>
  <r>
    <n v="8"/>
    <x v="7"/>
    <x v="2"/>
    <x v="2"/>
    <n v="6050"/>
    <x v="2"/>
    <n v="4"/>
    <n v="8.9499999999999993"/>
    <n v="32"/>
    <x v="49"/>
    <n v="128"/>
    <n v="158.39999999999998"/>
    <x v="1"/>
  </r>
  <r>
    <n v="8"/>
    <x v="7"/>
    <x v="2"/>
    <x v="2"/>
    <n v="8500"/>
    <x v="3"/>
    <n v="790"/>
    <n v="849.95"/>
    <n v="33"/>
    <x v="50"/>
    <n v="26070"/>
    <n v="1978.3500000000022"/>
    <x v="1"/>
  </r>
  <r>
    <n v="1"/>
    <x v="0"/>
    <x v="0"/>
    <x v="0"/>
    <n v="2005"/>
    <x v="0"/>
    <n v="200"/>
    <n v="229"/>
    <n v="14"/>
    <x v="21"/>
    <n v="2800"/>
    <n v="406"/>
    <x v="2"/>
  </r>
  <r>
    <n v="1"/>
    <x v="0"/>
    <x v="0"/>
    <x v="0"/>
    <n v="3006"/>
    <x v="1"/>
    <n v="12"/>
    <n v="19.95"/>
    <n v="0"/>
    <x v="2"/>
    <n v="0"/>
    <n v="0"/>
    <x v="2"/>
  </r>
  <r>
    <n v="1"/>
    <x v="0"/>
    <x v="0"/>
    <x v="0"/>
    <n v="6050"/>
    <x v="2"/>
    <n v="4"/>
    <n v="8.9499999999999993"/>
    <n v="0"/>
    <x v="2"/>
    <n v="0"/>
    <n v="0"/>
    <x v="2"/>
  </r>
  <r>
    <n v="1"/>
    <x v="0"/>
    <x v="0"/>
    <x v="0"/>
    <n v="8500"/>
    <x v="3"/>
    <n v="790"/>
    <n v="849.95"/>
    <n v="75"/>
    <x v="51"/>
    <n v="59250"/>
    <n v="4496.25"/>
    <x v="2"/>
  </r>
  <r>
    <n v="2"/>
    <x v="1"/>
    <x v="0"/>
    <x v="0"/>
    <n v="2005"/>
    <x v="0"/>
    <n v="200"/>
    <n v="229"/>
    <n v="6"/>
    <x v="52"/>
    <n v="1200"/>
    <n v="174"/>
    <x v="2"/>
  </r>
  <r>
    <n v="2"/>
    <x v="1"/>
    <x v="0"/>
    <x v="0"/>
    <n v="3006"/>
    <x v="1"/>
    <n v="12"/>
    <n v="19.95"/>
    <n v="0"/>
    <x v="2"/>
    <n v="0"/>
    <n v="0"/>
    <x v="2"/>
  </r>
  <r>
    <n v="2"/>
    <x v="1"/>
    <x v="0"/>
    <x v="0"/>
    <n v="6050"/>
    <x v="2"/>
    <n v="4"/>
    <n v="8.9499999999999993"/>
    <n v="1"/>
    <x v="53"/>
    <n v="4"/>
    <n v="4.9499999999999993"/>
    <x v="2"/>
  </r>
  <r>
    <n v="2"/>
    <x v="1"/>
    <x v="0"/>
    <x v="0"/>
    <n v="8500"/>
    <x v="3"/>
    <n v="790"/>
    <n v="849.95"/>
    <n v="0"/>
    <x v="2"/>
    <n v="0"/>
    <n v="0"/>
    <x v="2"/>
  </r>
  <r>
    <n v="3"/>
    <x v="2"/>
    <x v="0"/>
    <x v="0"/>
    <n v="2005"/>
    <x v="0"/>
    <n v="200"/>
    <n v="229"/>
    <n v="0"/>
    <x v="2"/>
    <n v="0"/>
    <n v="0"/>
    <x v="2"/>
  </r>
  <r>
    <n v="3"/>
    <x v="2"/>
    <x v="0"/>
    <x v="0"/>
    <n v="3006"/>
    <x v="1"/>
    <n v="12"/>
    <n v="19.95"/>
    <n v="57"/>
    <x v="54"/>
    <n v="684"/>
    <n v="453.14999999999986"/>
    <x v="2"/>
  </r>
  <r>
    <n v="3"/>
    <x v="2"/>
    <x v="0"/>
    <x v="0"/>
    <n v="6050"/>
    <x v="2"/>
    <n v="4"/>
    <n v="8.9499999999999993"/>
    <n v="26"/>
    <x v="55"/>
    <n v="104"/>
    <n v="128.69999999999999"/>
    <x v="2"/>
  </r>
  <r>
    <n v="3"/>
    <x v="2"/>
    <x v="0"/>
    <x v="0"/>
    <n v="8500"/>
    <x v="3"/>
    <n v="790"/>
    <n v="849.95"/>
    <n v="14"/>
    <x v="56"/>
    <n v="11060"/>
    <n v="839.30000000000109"/>
    <x v="2"/>
  </r>
  <r>
    <n v="4"/>
    <x v="3"/>
    <x v="1"/>
    <x v="1"/>
    <n v="2005"/>
    <x v="0"/>
    <n v="200"/>
    <n v="229"/>
    <n v="0"/>
    <x v="2"/>
    <n v="0"/>
    <n v="0"/>
    <x v="2"/>
  </r>
  <r>
    <n v="4"/>
    <x v="3"/>
    <x v="1"/>
    <x v="1"/>
    <n v="3006"/>
    <x v="1"/>
    <n v="12"/>
    <n v="19.95"/>
    <n v="2"/>
    <x v="12"/>
    <n v="24"/>
    <n v="15.899999999999999"/>
    <x v="2"/>
  </r>
  <r>
    <n v="4"/>
    <x v="3"/>
    <x v="1"/>
    <x v="1"/>
    <n v="6050"/>
    <x v="2"/>
    <n v="4"/>
    <n v="8.9499999999999993"/>
    <n v="0"/>
    <x v="2"/>
    <n v="0"/>
    <n v="0"/>
    <x v="2"/>
  </r>
  <r>
    <n v="4"/>
    <x v="3"/>
    <x v="1"/>
    <x v="1"/>
    <n v="8500"/>
    <x v="3"/>
    <n v="790"/>
    <n v="849.95"/>
    <n v="18"/>
    <x v="57"/>
    <n v="14220"/>
    <n v="1079.1000000000004"/>
    <x v="2"/>
  </r>
  <r>
    <n v="5"/>
    <x v="4"/>
    <x v="1"/>
    <x v="1"/>
    <n v="2005"/>
    <x v="0"/>
    <n v="200"/>
    <n v="229"/>
    <n v="17"/>
    <x v="58"/>
    <n v="3400"/>
    <n v="493"/>
    <x v="2"/>
  </r>
  <r>
    <n v="5"/>
    <x v="4"/>
    <x v="1"/>
    <x v="1"/>
    <n v="3006"/>
    <x v="1"/>
    <n v="12"/>
    <n v="19.95"/>
    <n v="99"/>
    <x v="59"/>
    <n v="1188"/>
    <n v="787.05"/>
    <x v="2"/>
  </r>
  <r>
    <n v="5"/>
    <x v="4"/>
    <x v="1"/>
    <x v="1"/>
    <n v="6050"/>
    <x v="2"/>
    <n v="4"/>
    <n v="8.9499999999999993"/>
    <n v="52"/>
    <x v="60"/>
    <n v="208"/>
    <n v="257.39999999999998"/>
    <x v="2"/>
  </r>
  <r>
    <n v="5"/>
    <x v="4"/>
    <x v="1"/>
    <x v="1"/>
    <n v="8500"/>
    <x v="3"/>
    <n v="790"/>
    <n v="849.95"/>
    <n v="54"/>
    <x v="61"/>
    <n v="42660"/>
    <n v="3237.3000000000029"/>
    <x v="2"/>
  </r>
  <r>
    <n v="6"/>
    <x v="5"/>
    <x v="2"/>
    <x v="2"/>
    <n v="2005"/>
    <x v="0"/>
    <n v="200"/>
    <n v="229"/>
    <n v="0"/>
    <x v="2"/>
    <n v="0"/>
    <n v="0"/>
    <x v="2"/>
  </r>
  <r>
    <n v="6"/>
    <x v="5"/>
    <x v="2"/>
    <x v="2"/>
    <n v="3006"/>
    <x v="1"/>
    <n v="12"/>
    <n v="19.95"/>
    <n v="76"/>
    <x v="62"/>
    <n v="912"/>
    <n v="604.20000000000005"/>
    <x v="2"/>
  </r>
  <r>
    <n v="6"/>
    <x v="5"/>
    <x v="2"/>
    <x v="2"/>
    <n v="6050"/>
    <x v="2"/>
    <n v="4"/>
    <n v="8.9499999999999993"/>
    <n v="0"/>
    <x v="2"/>
    <n v="0"/>
    <n v="0"/>
    <x v="2"/>
  </r>
  <r>
    <n v="6"/>
    <x v="5"/>
    <x v="2"/>
    <x v="2"/>
    <n v="8500"/>
    <x v="3"/>
    <n v="790"/>
    <n v="849.95"/>
    <n v="0"/>
    <x v="2"/>
    <n v="0"/>
    <n v="0"/>
    <x v="2"/>
  </r>
  <r>
    <n v="7"/>
    <x v="6"/>
    <x v="2"/>
    <x v="2"/>
    <n v="2005"/>
    <x v="0"/>
    <n v="200"/>
    <n v="229"/>
    <n v="39"/>
    <x v="63"/>
    <n v="7800"/>
    <n v="1131"/>
    <x v="2"/>
  </r>
  <r>
    <n v="7"/>
    <x v="6"/>
    <x v="2"/>
    <x v="2"/>
    <n v="3006"/>
    <x v="1"/>
    <n v="12"/>
    <n v="19.95"/>
    <n v="106"/>
    <x v="64"/>
    <n v="1272"/>
    <n v="842.69999999999982"/>
    <x v="2"/>
  </r>
  <r>
    <n v="7"/>
    <x v="6"/>
    <x v="2"/>
    <x v="2"/>
    <n v="6050"/>
    <x v="2"/>
    <n v="4"/>
    <n v="8.9499999999999993"/>
    <n v="36"/>
    <x v="65"/>
    <n v="144"/>
    <n v="178.2"/>
    <x v="2"/>
  </r>
  <r>
    <n v="7"/>
    <x v="6"/>
    <x v="2"/>
    <x v="2"/>
    <n v="8500"/>
    <x v="3"/>
    <n v="790"/>
    <n v="849.95"/>
    <n v="0"/>
    <x v="2"/>
    <n v="0"/>
    <n v="0"/>
    <x v="2"/>
  </r>
  <r>
    <n v="8"/>
    <x v="7"/>
    <x v="2"/>
    <x v="2"/>
    <n v="2005"/>
    <x v="0"/>
    <n v="200"/>
    <n v="229"/>
    <n v="22"/>
    <x v="66"/>
    <n v="4400"/>
    <n v="638"/>
    <x v="2"/>
  </r>
  <r>
    <n v="8"/>
    <x v="7"/>
    <x v="2"/>
    <x v="2"/>
    <n v="3006"/>
    <x v="1"/>
    <n v="12"/>
    <n v="19.95"/>
    <n v="10"/>
    <x v="67"/>
    <n v="120"/>
    <n v="79.5"/>
    <x v="2"/>
  </r>
  <r>
    <n v="8"/>
    <x v="7"/>
    <x v="2"/>
    <x v="2"/>
    <n v="6050"/>
    <x v="2"/>
    <n v="4"/>
    <n v="8.9499999999999993"/>
    <n v="42"/>
    <x v="68"/>
    <n v="168"/>
    <n v="207.89999999999998"/>
    <x v="2"/>
  </r>
  <r>
    <n v="8"/>
    <x v="7"/>
    <x v="2"/>
    <x v="2"/>
    <n v="8500"/>
    <x v="3"/>
    <n v="790"/>
    <n v="849.95"/>
    <n v="44"/>
    <x v="69"/>
    <n v="34760"/>
    <n v="2637.8000000000029"/>
    <x v="2"/>
  </r>
  <r>
    <n v="1"/>
    <x v="0"/>
    <x v="0"/>
    <x v="0"/>
    <n v="2005"/>
    <x v="0"/>
    <n v="200"/>
    <n v="229"/>
    <n v="29"/>
    <x v="70"/>
    <n v="5800"/>
    <n v="841"/>
    <x v="3"/>
  </r>
  <r>
    <n v="1"/>
    <x v="0"/>
    <x v="0"/>
    <x v="0"/>
    <n v="3006"/>
    <x v="1"/>
    <n v="12"/>
    <n v="19.95"/>
    <n v="32"/>
    <x v="71"/>
    <n v="384"/>
    <n v="254.39999999999998"/>
    <x v="3"/>
  </r>
  <r>
    <n v="1"/>
    <x v="0"/>
    <x v="0"/>
    <x v="0"/>
    <n v="6050"/>
    <x v="2"/>
    <n v="4"/>
    <n v="8.9499999999999993"/>
    <n v="30"/>
    <x v="72"/>
    <n v="120"/>
    <n v="148.5"/>
    <x v="3"/>
  </r>
  <r>
    <n v="1"/>
    <x v="0"/>
    <x v="0"/>
    <x v="0"/>
    <n v="8500"/>
    <x v="3"/>
    <n v="790"/>
    <n v="849.95"/>
    <n v="20"/>
    <x v="36"/>
    <n v="15800"/>
    <n v="1199"/>
    <x v="3"/>
  </r>
  <r>
    <n v="2"/>
    <x v="1"/>
    <x v="0"/>
    <x v="0"/>
    <n v="2005"/>
    <x v="0"/>
    <n v="200"/>
    <n v="229"/>
    <n v="9"/>
    <x v="11"/>
    <n v="1800"/>
    <n v="261"/>
    <x v="3"/>
  </r>
  <r>
    <n v="2"/>
    <x v="1"/>
    <x v="0"/>
    <x v="0"/>
    <n v="3006"/>
    <x v="1"/>
    <n v="12"/>
    <n v="19.95"/>
    <n v="7"/>
    <x v="73"/>
    <n v="84"/>
    <n v="55.650000000000006"/>
    <x v="3"/>
  </r>
  <r>
    <n v="2"/>
    <x v="1"/>
    <x v="0"/>
    <x v="0"/>
    <n v="6050"/>
    <x v="2"/>
    <n v="4"/>
    <n v="8.9499999999999993"/>
    <n v="11"/>
    <x v="74"/>
    <n v="44"/>
    <n v="54.449999999999989"/>
    <x v="3"/>
  </r>
  <r>
    <n v="2"/>
    <x v="1"/>
    <x v="0"/>
    <x v="0"/>
    <n v="8500"/>
    <x v="3"/>
    <n v="790"/>
    <n v="849.95"/>
    <n v="17"/>
    <x v="75"/>
    <n v="13430"/>
    <n v="1019.1500000000015"/>
    <x v="3"/>
  </r>
  <r>
    <n v="3"/>
    <x v="2"/>
    <x v="0"/>
    <x v="0"/>
    <n v="2005"/>
    <x v="0"/>
    <n v="200"/>
    <n v="229"/>
    <n v="38"/>
    <x v="76"/>
    <n v="7600"/>
    <n v="1102"/>
    <x v="3"/>
  </r>
  <r>
    <n v="3"/>
    <x v="2"/>
    <x v="0"/>
    <x v="0"/>
    <n v="3006"/>
    <x v="1"/>
    <n v="12"/>
    <n v="19.95"/>
    <n v="28"/>
    <x v="31"/>
    <n v="336"/>
    <n v="222.60000000000002"/>
    <x v="3"/>
  </r>
  <r>
    <n v="3"/>
    <x v="2"/>
    <x v="0"/>
    <x v="0"/>
    <n v="6050"/>
    <x v="2"/>
    <n v="4"/>
    <n v="8.9499999999999993"/>
    <n v="23"/>
    <x v="77"/>
    <n v="92"/>
    <n v="113.85"/>
    <x v="3"/>
  </r>
  <r>
    <n v="3"/>
    <x v="2"/>
    <x v="0"/>
    <x v="0"/>
    <n v="8500"/>
    <x v="3"/>
    <n v="790"/>
    <n v="849.95"/>
    <n v="27"/>
    <x v="78"/>
    <n v="21330"/>
    <n v="1618.6500000000015"/>
    <x v="3"/>
  </r>
  <r>
    <n v="4"/>
    <x v="3"/>
    <x v="1"/>
    <x v="1"/>
    <n v="2005"/>
    <x v="0"/>
    <n v="200"/>
    <n v="229"/>
    <n v="19"/>
    <x v="40"/>
    <n v="3800"/>
    <n v="551"/>
    <x v="3"/>
  </r>
  <r>
    <n v="4"/>
    <x v="3"/>
    <x v="1"/>
    <x v="1"/>
    <n v="3006"/>
    <x v="1"/>
    <n v="12"/>
    <n v="19.95"/>
    <n v="13"/>
    <x v="79"/>
    <n v="156"/>
    <n v="103.34999999999997"/>
    <x v="3"/>
  </r>
  <r>
    <n v="4"/>
    <x v="3"/>
    <x v="1"/>
    <x v="1"/>
    <n v="6050"/>
    <x v="2"/>
    <n v="4"/>
    <n v="8.9499999999999993"/>
    <n v="29"/>
    <x v="80"/>
    <n v="116"/>
    <n v="143.54999999999995"/>
    <x v="3"/>
  </r>
  <r>
    <n v="4"/>
    <x v="3"/>
    <x v="1"/>
    <x v="1"/>
    <n v="8500"/>
    <x v="3"/>
    <n v="790"/>
    <n v="849.95"/>
    <n v="16"/>
    <x v="81"/>
    <n v="12640"/>
    <n v="959.20000000000073"/>
    <x v="3"/>
  </r>
  <r>
    <n v="5"/>
    <x v="4"/>
    <x v="1"/>
    <x v="1"/>
    <n v="2005"/>
    <x v="0"/>
    <n v="200"/>
    <n v="229"/>
    <n v="29"/>
    <x v="70"/>
    <n v="5800"/>
    <n v="841"/>
    <x v="3"/>
  </r>
  <r>
    <n v="5"/>
    <x v="4"/>
    <x v="1"/>
    <x v="1"/>
    <n v="3006"/>
    <x v="1"/>
    <n v="12"/>
    <n v="19.95"/>
    <n v="85"/>
    <x v="82"/>
    <n v="1020"/>
    <n v="675.75"/>
    <x v="3"/>
  </r>
  <r>
    <n v="5"/>
    <x v="4"/>
    <x v="1"/>
    <x v="1"/>
    <n v="6050"/>
    <x v="2"/>
    <n v="4"/>
    <n v="8.9499999999999993"/>
    <n v="69"/>
    <x v="83"/>
    <n v="276"/>
    <n v="341.54999999999995"/>
    <x v="3"/>
  </r>
  <r>
    <n v="5"/>
    <x v="4"/>
    <x v="1"/>
    <x v="1"/>
    <n v="8500"/>
    <x v="3"/>
    <n v="790"/>
    <n v="849.95"/>
    <n v="70"/>
    <x v="84"/>
    <n v="55300"/>
    <n v="4196.5"/>
    <x v="3"/>
  </r>
  <r>
    <n v="6"/>
    <x v="5"/>
    <x v="2"/>
    <x v="2"/>
    <n v="2005"/>
    <x v="0"/>
    <n v="200"/>
    <n v="229"/>
    <n v="23"/>
    <x v="85"/>
    <n v="4600"/>
    <n v="667"/>
    <x v="3"/>
  </r>
  <r>
    <n v="6"/>
    <x v="5"/>
    <x v="2"/>
    <x v="2"/>
    <n v="3006"/>
    <x v="1"/>
    <n v="12"/>
    <n v="19.95"/>
    <n v="50"/>
    <x v="86"/>
    <n v="600"/>
    <n v="397.5"/>
    <x v="3"/>
  </r>
  <r>
    <n v="6"/>
    <x v="5"/>
    <x v="2"/>
    <x v="2"/>
    <n v="6050"/>
    <x v="2"/>
    <n v="4"/>
    <n v="8.9499999999999993"/>
    <n v="33"/>
    <x v="87"/>
    <n v="132"/>
    <n v="163.34999999999997"/>
    <x v="3"/>
  </r>
  <r>
    <n v="6"/>
    <x v="5"/>
    <x v="2"/>
    <x v="2"/>
    <n v="8500"/>
    <x v="3"/>
    <n v="790"/>
    <n v="849.95"/>
    <n v="75"/>
    <x v="51"/>
    <n v="59250"/>
    <n v="4496.25"/>
    <x v="3"/>
  </r>
  <r>
    <n v="7"/>
    <x v="6"/>
    <x v="2"/>
    <x v="2"/>
    <n v="2005"/>
    <x v="0"/>
    <n v="200"/>
    <n v="229"/>
    <n v="37"/>
    <x v="88"/>
    <n v="7400"/>
    <n v="1073"/>
    <x v="3"/>
  </r>
  <r>
    <n v="7"/>
    <x v="6"/>
    <x v="2"/>
    <x v="2"/>
    <n v="3006"/>
    <x v="1"/>
    <n v="12"/>
    <n v="19.95"/>
    <n v="41"/>
    <x v="89"/>
    <n v="492"/>
    <n v="325.94999999999993"/>
    <x v="3"/>
  </r>
  <r>
    <n v="7"/>
    <x v="6"/>
    <x v="2"/>
    <x v="2"/>
    <n v="6050"/>
    <x v="2"/>
    <n v="4"/>
    <n v="8.9499999999999993"/>
    <n v="40"/>
    <x v="90"/>
    <n v="160"/>
    <n v="198"/>
    <x v="3"/>
  </r>
  <r>
    <n v="7"/>
    <x v="6"/>
    <x v="2"/>
    <x v="2"/>
    <n v="8500"/>
    <x v="3"/>
    <n v="790"/>
    <n v="849.95"/>
    <n v="59"/>
    <x v="91"/>
    <n v="46610"/>
    <n v="3537.0500000000029"/>
    <x v="3"/>
  </r>
  <r>
    <n v="8"/>
    <x v="7"/>
    <x v="2"/>
    <x v="2"/>
    <n v="2005"/>
    <x v="0"/>
    <n v="200"/>
    <n v="229"/>
    <n v="19"/>
    <x v="40"/>
    <n v="3800"/>
    <n v="551"/>
    <x v="3"/>
  </r>
  <r>
    <n v="8"/>
    <x v="7"/>
    <x v="2"/>
    <x v="2"/>
    <n v="3006"/>
    <x v="1"/>
    <n v="12"/>
    <n v="19.95"/>
    <n v="18"/>
    <x v="92"/>
    <n v="216"/>
    <n v="143.09999999999997"/>
    <x v="3"/>
  </r>
  <r>
    <n v="8"/>
    <x v="7"/>
    <x v="2"/>
    <x v="2"/>
    <n v="6050"/>
    <x v="2"/>
    <n v="4"/>
    <n v="8.9499999999999993"/>
    <n v="15"/>
    <x v="93"/>
    <n v="60"/>
    <n v="74.25"/>
    <x v="3"/>
  </r>
  <r>
    <n v="8"/>
    <x v="7"/>
    <x v="2"/>
    <x v="2"/>
    <n v="8500"/>
    <x v="3"/>
    <n v="790"/>
    <n v="849.95"/>
    <n v="27"/>
    <x v="78"/>
    <n v="21330"/>
    <n v="1618.6500000000015"/>
    <x v="3"/>
  </r>
  <r>
    <n v="1"/>
    <x v="0"/>
    <x v="0"/>
    <x v="0"/>
    <n v="2005"/>
    <x v="0"/>
    <n v="200"/>
    <n v="229"/>
    <n v="32"/>
    <x v="94"/>
    <n v="6400"/>
    <n v="928"/>
    <x v="4"/>
  </r>
  <r>
    <n v="1"/>
    <x v="0"/>
    <x v="0"/>
    <x v="0"/>
    <n v="3006"/>
    <x v="1"/>
    <n v="12"/>
    <n v="19.95"/>
    <n v="38"/>
    <x v="95"/>
    <n v="456"/>
    <n v="302.10000000000002"/>
    <x v="4"/>
  </r>
  <r>
    <n v="1"/>
    <x v="0"/>
    <x v="0"/>
    <x v="0"/>
    <n v="6050"/>
    <x v="2"/>
    <n v="4"/>
    <n v="8.9499999999999993"/>
    <n v="3"/>
    <x v="32"/>
    <n v="12"/>
    <n v="14.849999999999998"/>
    <x v="4"/>
  </r>
  <r>
    <n v="1"/>
    <x v="0"/>
    <x v="0"/>
    <x v="0"/>
    <n v="8500"/>
    <x v="3"/>
    <n v="790"/>
    <n v="849.95"/>
    <n v="31"/>
    <x v="29"/>
    <n v="24490"/>
    <n v="1858.4500000000007"/>
    <x v="4"/>
  </r>
  <r>
    <n v="2"/>
    <x v="1"/>
    <x v="0"/>
    <x v="0"/>
    <n v="2005"/>
    <x v="0"/>
    <n v="200"/>
    <n v="229"/>
    <n v="7"/>
    <x v="96"/>
    <n v="1400"/>
    <n v="203"/>
    <x v="4"/>
  </r>
  <r>
    <n v="2"/>
    <x v="1"/>
    <x v="0"/>
    <x v="0"/>
    <n v="3006"/>
    <x v="1"/>
    <n v="12"/>
    <n v="19.95"/>
    <n v="8"/>
    <x v="4"/>
    <n v="96"/>
    <n v="63.599999999999994"/>
    <x v="4"/>
  </r>
  <r>
    <n v="2"/>
    <x v="1"/>
    <x v="0"/>
    <x v="0"/>
    <n v="6050"/>
    <x v="2"/>
    <n v="4"/>
    <n v="8.9499999999999993"/>
    <n v="10"/>
    <x v="97"/>
    <n v="40"/>
    <n v="49.5"/>
    <x v="4"/>
  </r>
  <r>
    <n v="2"/>
    <x v="1"/>
    <x v="0"/>
    <x v="0"/>
    <n v="8500"/>
    <x v="3"/>
    <n v="790"/>
    <n v="849.95"/>
    <n v="18"/>
    <x v="57"/>
    <n v="14220"/>
    <n v="1079.1000000000004"/>
    <x v="4"/>
  </r>
  <r>
    <n v="3"/>
    <x v="2"/>
    <x v="0"/>
    <x v="0"/>
    <n v="2005"/>
    <x v="0"/>
    <n v="200"/>
    <n v="229"/>
    <n v="31"/>
    <x v="98"/>
    <n v="6200"/>
    <n v="899"/>
    <x v="4"/>
  </r>
  <r>
    <n v="3"/>
    <x v="2"/>
    <x v="0"/>
    <x v="0"/>
    <n v="3006"/>
    <x v="1"/>
    <n v="12"/>
    <n v="19.95"/>
    <n v="38"/>
    <x v="95"/>
    <n v="456"/>
    <n v="302.10000000000002"/>
    <x v="4"/>
  </r>
  <r>
    <n v="3"/>
    <x v="2"/>
    <x v="0"/>
    <x v="0"/>
    <n v="6050"/>
    <x v="2"/>
    <n v="4"/>
    <n v="8.9499999999999993"/>
    <n v="5"/>
    <x v="28"/>
    <n v="20"/>
    <n v="24.75"/>
    <x v="4"/>
  </r>
  <r>
    <n v="3"/>
    <x v="2"/>
    <x v="0"/>
    <x v="0"/>
    <n v="8500"/>
    <x v="3"/>
    <n v="790"/>
    <n v="849.95"/>
    <n v="32"/>
    <x v="99"/>
    <n v="25280"/>
    <n v="1918.4000000000015"/>
    <x v="4"/>
  </r>
  <r>
    <n v="4"/>
    <x v="3"/>
    <x v="1"/>
    <x v="1"/>
    <n v="2005"/>
    <x v="0"/>
    <n v="200"/>
    <n v="229"/>
    <n v="19"/>
    <x v="40"/>
    <n v="3800"/>
    <n v="551"/>
    <x v="4"/>
  </r>
  <r>
    <n v="4"/>
    <x v="3"/>
    <x v="1"/>
    <x v="1"/>
    <n v="3006"/>
    <x v="1"/>
    <n v="12"/>
    <n v="19.95"/>
    <n v="28"/>
    <x v="31"/>
    <n v="336"/>
    <n v="222.60000000000002"/>
    <x v="4"/>
  </r>
  <r>
    <n v="4"/>
    <x v="3"/>
    <x v="1"/>
    <x v="1"/>
    <n v="6050"/>
    <x v="2"/>
    <n v="4"/>
    <n v="8.9499999999999993"/>
    <n v="9"/>
    <x v="100"/>
    <n v="36"/>
    <n v="44.55"/>
    <x v="4"/>
  </r>
  <r>
    <n v="4"/>
    <x v="3"/>
    <x v="1"/>
    <x v="1"/>
    <n v="8500"/>
    <x v="3"/>
    <n v="790"/>
    <n v="849.95"/>
    <n v="21"/>
    <x v="101"/>
    <n v="16590"/>
    <n v="1258.9500000000007"/>
    <x v="4"/>
  </r>
  <r>
    <n v="5"/>
    <x v="4"/>
    <x v="1"/>
    <x v="1"/>
    <n v="2005"/>
    <x v="0"/>
    <n v="200"/>
    <n v="229"/>
    <n v="25"/>
    <x v="37"/>
    <n v="5000"/>
    <n v="725"/>
    <x v="4"/>
  </r>
  <r>
    <n v="5"/>
    <x v="4"/>
    <x v="1"/>
    <x v="1"/>
    <n v="3006"/>
    <x v="1"/>
    <n v="12"/>
    <n v="19.95"/>
    <n v="85"/>
    <x v="82"/>
    <n v="1020"/>
    <n v="675.75"/>
    <x v="4"/>
  </r>
  <r>
    <n v="5"/>
    <x v="4"/>
    <x v="1"/>
    <x v="1"/>
    <n v="6050"/>
    <x v="2"/>
    <n v="4"/>
    <n v="8.9499999999999993"/>
    <n v="24"/>
    <x v="102"/>
    <n v="96"/>
    <n v="118.79999999999998"/>
    <x v="4"/>
  </r>
  <r>
    <n v="5"/>
    <x v="4"/>
    <x v="1"/>
    <x v="1"/>
    <n v="8500"/>
    <x v="3"/>
    <n v="790"/>
    <n v="849.95"/>
    <n v="45"/>
    <x v="103"/>
    <n v="35550"/>
    <n v="2697.75"/>
    <x v="4"/>
  </r>
  <r>
    <n v="6"/>
    <x v="5"/>
    <x v="2"/>
    <x v="2"/>
    <n v="2005"/>
    <x v="0"/>
    <n v="200"/>
    <n v="229"/>
    <n v="89"/>
    <x v="104"/>
    <n v="17800"/>
    <n v="2581"/>
    <x v="4"/>
  </r>
  <r>
    <n v="6"/>
    <x v="5"/>
    <x v="2"/>
    <x v="2"/>
    <n v="3006"/>
    <x v="1"/>
    <n v="12"/>
    <n v="19.95"/>
    <n v="58"/>
    <x v="105"/>
    <n v="696"/>
    <n v="461.09999999999991"/>
    <x v="4"/>
  </r>
  <r>
    <n v="6"/>
    <x v="5"/>
    <x v="2"/>
    <x v="2"/>
    <n v="6050"/>
    <x v="2"/>
    <n v="4"/>
    <n v="8.9499999999999993"/>
    <n v="40"/>
    <x v="90"/>
    <n v="160"/>
    <n v="198"/>
    <x v="4"/>
  </r>
  <r>
    <n v="6"/>
    <x v="5"/>
    <x v="2"/>
    <x v="2"/>
    <n v="8500"/>
    <x v="3"/>
    <n v="790"/>
    <n v="849.95"/>
    <n v="98"/>
    <x v="106"/>
    <n v="77420"/>
    <n v="5875.1000000000058"/>
    <x v="4"/>
  </r>
  <r>
    <n v="7"/>
    <x v="6"/>
    <x v="2"/>
    <x v="2"/>
    <n v="2005"/>
    <x v="0"/>
    <n v="200"/>
    <n v="229"/>
    <n v="30"/>
    <x v="107"/>
    <n v="6000"/>
    <n v="870"/>
    <x v="4"/>
  </r>
  <r>
    <n v="7"/>
    <x v="6"/>
    <x v="2"/>
    <x v="2"/>
    <n v="3006"/>
    <x v="1"/>
    <n v="12"/>
    <n v="19.95"/>
    <n v="49"/>
    <x v="108"/>
    <n v="588"/>
    <n v="389.54999999999995"/>
    <x v="4"/>
  </r>
  <r>
    <n v="7"/>
    <x v="6"/>
    <x v="2"/>
    <x v="2"/>
    <n v="6050"/>
    <x v="2"/>
    <n v="4"/>
    <n v="8.9499999999999993"/>
    <n v="38"/>
    <x v="109"/>
    <n v="152"/>
    <n v="188.09999999999997"/>
    <x v="4"/>
  </r>
  <r>
    <n v="7"/>
    <x v="6"/>
    <x v="2"/>
    <x v="2"/>
    <n v="8500"/>
    <x v="3"/>
    <n v="790"/>
    <n v="849.95"/>
    <n v="47"/>
    <x v="110"/>
    <n v="37130"/>
    <n v="2817.6500000000015"/>
    <x v="4"/>
  </r>
  <r>
    <n v="8"/>
    <x v="7"/>
    <x v="2"/>
    <x v="2"/>
    <n v="2005"/>
    <x v="0"/>
    <n v="200"/>
    <n v="229"/>
    <n v="18"/>
    <x v="111"/>
    <n v="3600"/>
    <n v="522"/>
    <x v="4"/>
  </r>
  <r>
    <n v="8"/>
    <x v="7"/>
    <x v="2"/>
    <x v="2"/>
    <n v="3006"/>
    <x v="1"/>
    <n v="12"/>
    <n v="19.95"/>
    <n v="17"/>
    <x v="112"/>
    <n v="204"/>
    <n v="135.14999999999998"/>
    <x v="4"/>
  </r>
  <r>
    <n v="8"/>
    <x v="7"/>
    <x v="2"/>
    <x v="2"/>
    <n v="6050"/>
    <x v="2"/>
    <n v="4"/>
    <n v="8.9499999999999993"/>
    <n v="18"/>
    <x v="113"/>
    <n v="72"/>
    <n v="89.1"/>
    <x v="4"/>
  </r>
  <r>
    <n v="8"/>
    <x v="7"/>
    <x v="2"/>
    <x v="2"/>
    <n v="8500"/>
    <x v="3"/>
    <n v="790"/>
    <n v="849.95"/>
    <n v="30"/>
    <x v="27"/>
    <n v="23700"/>
    <n v="1798.5"/>
    <x v="4"/>
  </r>
  <r>
    <n v="1"/>
    <x v="0"/>
    <x v="0"/>
    <x v="0"/>
    <n v="2005"/>
    <x v="0"/>
    <n v="200"/>
    <n v="229"/>
    <n v="9"/>
    <x v="11"/>
    <n v="1800"/>
    <n v="261"/>
    <x v="5"/>
  </r>
  <r>
    <n v="1"/>
    <x v="0"/>
    <x v="0"/>
    <x v="0"/>
    <n v="3006"/>
    <x v="1"/>
    <n v="12"/>
    <n v="19.95"/>
    <n v="38"/>
    <x v="95"/>
    <n v="456"/>
    <n v="302.10000000000002"/>
    <x v="5"/>
  </r>
  <r>
    <n v="1"/>
    <x v="0"/>
    <x v="0"/>
    <x v="0"/>
    <n v="6050"/>
    <x v="2"/>
    <n v="4"/>
    <n v="8.9499999999999993"/>
    <n v="41"/>
    <x v="114"/>
    <n v="164"/>
    <n v="202.95"/>
    <x v="5"/>
  </r>
  <r>
    <n v="1"/>
    <x v="0"/>
    <x v="0"/>
    <x v="0"/>
    <n v="8500"/>
    <x v="3"/>
    <n v="790"/>
    <n v="849.95"/>
    <n v="27"/>
    <x v="78"/>
    <n v="21330"/>
    <n v="1618.6500000000015"/>
    <x v="5"/>
  </r>
  <r>
    <n v="2"/>
    <x v="1"/>
    <x v="0"/>
    <x v="0"/>
    <n v="2005"/>
    <x v="0"/>
    <n v="200"/>
    <n v="229"/>
    <n v="9"/>
    <x v="11"/>
    <n v="1800"/>
    <n v="261"/>
    <x v="5"/>
  </r>
  <r>
    <n v="2"/>
    <x v="1"/>
    <x v="0"/>
    <x v="0"/>
    <n v="3006"/>
    <x v="1"/>
    <n v="12"/>
    <n v="19.95"/>
    <n v="8"/>
    <x v="4"/>
    <n v="96"/>
    <n v="63.599999999999994"/>
    <x v="5"/>
  </r>
  <r>
    <n v="2"/>
    <x v="1"/>
    <x v="0"/>
    <x v="0"/>
    <n v="6050"/>
    <x v="2"/>
    <n v="4"/>
    <n v="8.9499999999999993"/>
    <n v="8"/>
    <x v="42"/>
    <n v="32"/>
    <n v="39.599999999999994"/>
    <x v="5"/>
  </r>
  <r>
    <n v="2"/>
    <x v="1"/>
    <x v="0"/>
    <x v="0"/>
    <n v="8500"/>
    <x v="3"/>
    <n v="790"/>
    <n v="849.95"/>
    <n v="23"/>
    <x v="115"/>
    <n v="18170"/>
    <n v="1378.8500000000022"/>
    <x v="5"/>
  </r>
  <r>
    <n v="3"/>
    <x v="2"/>
    <x v="0"/>
    <x v="0"/>
    <n v="2005"/>
    <x v="0"/>
    <n v="200"/>
    <n v="229"/>
    <n v="3"/>
    <x v="116"/>
    <n v="600"/>
    <n v="87"/>
    <x v="5"/>
  </r>
  <r>
    <n v="3"/>
    <x v="2"/>
    <x v="0"/>
    <x v="0"/>
    <n v="3006"/>
    <x v="1"/>
    <n v="12"/>
    <n v="19.95"/>
    <n v="32"/>
    <x v="71"/>
    <n v="384"/>
    <n v="254.39999999999998"/>
    <x v="5"/>
  </r>
  <r>
    <n v="3"/>
    <x v="2"/>
    <x v="0"/>
    <x v="0"/>
    <n v="6050"/>
    <x v="2"/>
    <n v="4"/>
    <n v="8.9499999999999993"/>
    <n v="23"/>
    <x v="77"/>
    <n v="92"/>
    <n v="113.85"/>
    <x v="5"/>
  </r>
  <r>
    <n v="3"/>
    <x v="2"/>
    <x v="0"/>
    <x v="0"/>
    <n v="8500"/>
    <x v="3"/>
    <n v="790"/>
    <n v="849.95"/>
    <n v="28"/>
    <x v="117"/>
    <n v="22120"/>
    <n v="1678.6000000000022"/>
    <x v="5"/>
  </r>
  <r>
    <n v="4"/>
    <x v="3"/>
    <x v="1"/>
    <x v="1"/>
    <n v="2005"/>
    <x v="0"/>
    <n v="200"/>
    <n v="229"/>
    <n v="4"/>
    <x v="118"/>
    <n v="800"/>
    <n v="116"/>
    <x v="5"/>
  </r>
  <r>
    <n v="4"/>
    <x v="3"/>
    <x v="1"/>
    <x v="1"/>
    <n v="3006"/>
    <x v="1"/>
    <n v="12"/>
    <n v="19.95"/>
    <n v="28"/>
    <x v="31"/>
    <n v="336"/>
    <n v="222.60000000000002"/>
    <x v="5"/>
  </r>
  <r>
    <n v="4"/>
    <x v="3"/>
    <x v="1"/>
    <x v="1"/>
    <n v="6050"/>
    <x v="2"/>
    <n v="4"/>
    <n v="8.9499999999999993"/>
    <n v="38"/>
    <x v="109"/>
    <n v="152"/>
    <n v="188.09999999999997"/>
    <x v="5"/>
  </r>
  <r>
    <n v="4"/>
    <x v="3"/>
    <x v="1"/>
    <x v="1"/>
    <n v="8500"/>
    <x v="3"/>
    <n v="790"/>
    <n v="849.95"/>
    <n v="29"/>
    <x v="119"/>
    <n v="22910"/>
    <n v="1738.5500000000029"/>
    <x v="5"/>
  </r>
  <r>
    <n v="5"/>
    <x v="4"/>
    <x v="1"/>
    <x v="1"/>
    <n v="2005"/>
    <x v="0"/>
    <n v="200"/>
    <n v="229"/>
    <n v="21"/>
    <x v="120"/>
    <n v="4200"/>
    <n v="609"/>
    <x v="5"/>
  </r>
  <r>
    <n v="5"/>
    <x v="4"/>
    <x v="1"/>
    <x v="1"/>
    <n v="3006"/>
    <x v="1"/>
    <n v="12"/>
    <n v="19.95"/>
    <n v="74"/>
    <x v="121"/>
    <n v="888"/>
    <n v="588.29999999999995"/>
    <x v="5"/>
  </r>
  <r>
    <n v="5"/>
    <x v="4"/>
    <x v="1"/>
    <x v="1"/>
    <n v="6050"/>
    <x v="2"/>
    <n v="4"/>
    <n v="8.9499999999999993"/>
    <n v="49"/>
    <x v="122"/>
    <n v="196"/>
    <n v="242.54999999999995"/>
    <x v="5"/>
  </r>
  <r>
    <n v="5"/>
    <x v="4"/>
    <x v="1"/>
    <x v="1"/>
    <n v="8500"/>
    <x v="3"/>
    <n v="790"/>
    <n v="849.95"/>
    <n v="48"/>
    <x v="123"/>
    <n v="37920"/>
    <n v="2877.6000000000058"/>
    <x v="5"/>
  </r>
  <r>
    <n v="6"/>
    <x v="5"/>
    <x v="2"/>
    <x v="2"/>
    <n v="2005"/>
    <x v="0"/>
    <n v="200"/>
    <n v="229"/>
    <n v="49"/>
    <x v="34"/>
    <n v="9800"/>
    <n v="1421"/>
    <x v="5"/>
  </r>
  <r>
    <n v="6"/>
    <x v="5"/>
    <x v="2"/>
    <x v="2"/>
    <n v="3006"/>
    <x v="1"/>
    <n v="12"/>
    <n v="19.95"/>
    <n v="74"/>
    <x v="121"/>
    <n v="888"/>
    <n v="588.29999999999995"/>
    <x v="5"/>
  </r>
  <r>
    <n v="6"/>
    <x v="5"/>
    <x v="2"/>
    <x v="2"/>
    <n v="6050"/>
    <x v="2"/>
    <n v="4"/>
    <n v="8.9499999999999993"/>
    <n v="43"/>
    <x v="124"/>
    <n v="172"/>
    <n v="212.84999999999997"/>
    <x v="5"/>
  </r>
  <r>
    <n v="6"/>
    <x v="5"/>
    <x v="2"/>
    <x v="2"/>
    <n v="8500"/>
    <x v="3"/>
    <n v="790"/>
    <n v="849.95"/>
    <n v="105"/>
    <x v="125"/>
    <n v="82950"/>
    <n v="6294.75"/>
    <x v="5"/>
  </r>
  <r>
    <n v="7"/>
    <x v="6"/>
    <x v="2"/>
    <x v="2"/>
    <n v="2005"/>
    <x v="0"/>
    <n v="200"/>
    <n v="229"/>
    <n v="30"/>
    <x v="107"/>
    <n v="6000"/>
    <n v="870"/>
    <x v="5"/>
  </r>
  <r>
    <n v="7"/>
    <x v="6"/>
    <x v="2"/>
    <x v="2"/>
    <n v="3006"/>
    <x v="1"/>
    <n v="12"/>
    <n v="19.95"/>
    <n v="57"/>
    <x v="54"/>
    <n v="684"/>
    <n v="453.14999999999986"/>
    <x v="5"/>
  </r>
  <r>
    <n v="7"/>
    <x v="6"/>
    <x v="2"/>
    <x v="2"/>
    <n v="6050"/>
    <x v="2"/>
    <n v="4"/>
    <n v="8.9499999999999993"/>
    <n v="38"/>
    <x v="109"/>
    <n v="152"/>
    <n v="188.09999999999997"/>
    <x v="5"/>
  </r>
  <r>
    <n v="7"/>
    <x v="6"/>
    <x v="2"/>
    <x v="2"/>
    <n v="8500"/>
    <x v="3"/>
    <n v="790"/>
    <n v="849.95"/>
    <n v="47"/>
    <x v="110"/>
    <n v="37130"/>
    <n v="2817.6500000000015"/>
    <x v="5"/>
  </r>
  <r>
    <n v="8"/>
    <x v="7"/>
    <x v="2"/>
    <x v="2"/>
    <n v="2005"/>
    <x v="0"/>
    <n v="200"/>
    <n v="229"/>
    <n v="21"/>
    <x v="120"/>
    <n v="4200"/>
    <n v="609"/>
    <x v="5"/>
  </r>
  <r>
    <n v="8"/>
    <x v="7"/>
    <x v="2"/>
    <x v="2"/>
    <n v="3006"/>
    <x v="1"/>
    <n v="12"/>
    <n v="19.95"/>
    <n v="27"/>
    <x v="126"/>
    <n v="324"/>
    <n v="214.64999999999998"/>
    <x v="5"/>
  </r>
  <r>
    <n v="8"/>
    <x v="7"/>
    <x v="2"/>
    <x v="2"/>
    <n v="6050"/>
    <x v="2"/>
    <n v="4"/>
    <n v="8.9499999999999993"/>
    <n v="16"/>
    <x v="127"/>
    <n v="64"/>
    <n v="79.199999999999989"/>
    <x v="5"/>
  </r>
  <r>
    <n v="8"/>
    <x v="7"/>
    <x v="2"/>
    <x v="2"/>
    <n v="8500"/>
    <x v="3"/>
    <n v="790"/>
    <n v="849.95"/>
    <n v="27"/>
    <x v="78"/>
    <n v="21330"/>
    <n v="1618.6500000000015"/>
    <x v="5"/>
  </r>
  <r>
    <n v="1"/>
    <x v="0"/>
    <x v="0"/>
    <x v="0"/>
    <n v="2005"/>
    <x v="0"/>
    <n v="200"/>
    <n v="229"/>
    <n v="20"/>
    <x v="128"/>
    <n v="4000"/>
    <n v="580"/>
    <x v="6"/>
  </r>
  <r>
    <n v="1"/>
    <x v="0"/>
    <x v="0"/>
    <x v="0"/>
    <n v="3006"/>
    <x v="1"/>
    <n v="12"/>
    <n v="19.95"/>
    <n v="32"/>
    <x v="71"/>
    <n v="384"/>
    <n v="254.39999999999998"/>
    <x v="6"/>
  </r>
  <r>
    <n v="1"/>
    <x v="0"/>
    <x v="0"/>
    <x v="0"/>
    <n v="6050"/>
    <x v="2"/>
    <n v="4"/>
    <n v="8.9499999999999993"/>
    <n v="25"/>
    <x v="129"/>
    <n v="100"/>
    <n v="123.74999999999997"/>
    <x v="6"/>
  </r>
  <r>
    <n v="1"/>
    <x v="0"/>
    <x v="0"/>
    <x v="0"/>
    <n v="8500"/>
    <x v="3"/>
    <n v="790"/>
    <n v="849.95"/>
    <n v="44"/>
    <x v="69"/>
    <n v="34760"/>
    <n v="2637.8000000000029"/>
    <x v="6"/>
  </r>
  <r>
    <n v="2"/>
    <x v="1"/>
    <x v="0"/>
    <x v="0"/>
    <n v="2005"/>
    <x v="0"/>
    <n v="200"/>
    <n v="229"/>
    <n v="11"/>
    <x v="130"/>
    <n v="2200"/>
    <n v="319"/>
    <x v="6"/>
  </r>
  <r>
    <n v="2"/>
    <x v="1"/>
    <x v="0"/>
    <x v="0"/>
    <n v="3006"/>
    <x v="1"/>
    <n v="12"/>
    <n v="19.95"/>
    <n v="1"/>
    <x v="131"/>
    <n v="12"/>
    <n v="7.9499999999999993"/>
    <x v="6"/>
  </r>
  <r>
    <n v="2"/>
    <x v="1"/>
    <x v="0"/>
    <x v="0"/>
    <n v="6050"/>
    <x v="2"/>
    <n v="4"/>
    <n v="8.9499999999999993"/>
    <n v="20"/>
    <x v="132"/>
    <n v="80"/>
    <n v="99"/>
    <x v="6"/>
  </r>
  <r>
    <n v="2"/>
    <x v="1"/>
    <x v="0"/>
    <x v="0"/>
    <n v="8500"/>
    <x v="3"/>
    <n v="790"/>
    <n v="849.95"/>
    <n v="14"/>
    <x v="56"/>
    <n v="11060"/>
    <n v="839.30000000000109"/>
    <x v="6"/>
  </r>
  <r>
    <n v="3"/>
    <x v="2"/>
    <x v="0"/>
    <x v="0"/>
    <n v="2005"/>
    <x v="0"/>
    <n v="200"/>
    <n v="229"/>
    <n v="0"/>
    <x v="2"/>
    <n v="0"/>
    <n v="0"/>
    <x v="6"/>
  </r>
  <r>
    <n v="3"/>
    <x v="2"/>
    <x v="0"/>
    <x v="0"/>
    <n v="3006"/>
    <x v="1"/>
    <n v="12"/>
    <n v="19.95"/>
    <n v="20"/>
    <x v="133"/>
    <n v="240"/>
    <n v="159"/>
    <x v="6"/>
  </r>
  <r>
    <n v="3"/>
    <x v="2"/>
    <x v="0"/>
    <x v="0"/>
    <n v="6050"/>
    <x v="2"/>
    <n v="4"/>
    <n v="8.9499999999999993"/>
    <n v="17"/>
    <x v="134"/>
    <n v="68"/>
    <n v="84.149999999999977"/>
    <x v="6"/>
  </r>
  <r>
    <n v="3"/>
    <x v="2"/>
    <x v="0"/>
    <x v="0"/>
    <n v="8500"/>
    <x v="3"/>
    <n v="790"/>
    <n v="849.95"/>
    <n v="20"/>
    <x v="36"/>
    <n v="15800"/>
    <n v="1199"/>
    <x v="6"/>
  </r>
  <r>
    <n v="4"/>
    <x v="3"/>
    <x v="1"/>
    <x v="1"/>
    <n v="2005"/>
    <x v="0"/>
    <n v="200"/>
    <n v="229"/>
    <n v="13"/>
    <x v="47"/>
    <n v="2600"/>
    <n v="377"/>
    <x v="6"/>
  </r>
  <r>
    <n v="4"/>
    <x v="3"/>
    <x v="1"/>
    <x v="1"/>
    <n v="3006"/>
    <x v="1"/>
    <n v="12"/>
    <n v="19.95"/>
    <n v="6"/>
    <x v="135"/>
    <n v="72"/>
    <n v="47.699999999999989"/>
    <x v="6"/>
  </r>
  <r>
    <n v="4"/>
    <x v="3"/>
    <x v="1"/>
    <x v="1"/>
    <n v="6050"/>
    <x v="2"/>
    <n v="4"/>
    <n v="8.9499999999999993"/>
    <n v="13"/>
    <x v="136"/>
    <n v="52"/>
    <n v="64.349999999999994"/>
    <x v="6"/>
  </r>
  <r>
    <n v="4"/>
    <x v="3"/>
    <x v="1"/>
    <x v="1"/>
    <n v="8500"/>
    <x v="3"/>
    <n v="790"/>
    <n v="849.95"/>
    <n v="18"/>
    <x v="57"/>
    <n v="14220"/>
    <n v="1079.1000000000004"/>
    <x v="6"/>
  </r>
  <r>
    <n v="5"/>
    <x v="4"/>
    <x v="1"/>
    <x v="1"/>
    <n v="2005"/>
    <x v="0"/>
    <n v="200"/>
    <n v="229"/>
    <n v="28"/>
    <x v="137"/>
    <n v="5600"/>
    <n v="812"/>
    <x v="6"/>
  </r>
  <r>
    <n v="5"/>
    <x v="4"/>
    <x v="1"/>
    <x v="1"/>
    <n v="3006"/>
    <x v="1"/>
    <n v="12"/>
    <n v="19.95"/>
    <n v="25"/>
    <x v="138"/>
    <n v="300"/>
    <n v="198.75"/>
    <x v="6"/>
  </r>
  <r>
    <n v="5"/>
    <x v="4"/>
    <x v="1"/>
    <x v="1"/>
    <n v="6050"/>
    <x v="2"/>
    <n v="4"/>
    <n v="8.9499999999999993"/>
    <n v="40"/>
    <x v="90"/>
    <n v="160"/>
    <n v="198"/>
    <x v="6"/>
  </r>
  <r>
    <n v="5"/>
    <x v="4"/>
    <x v="1"/>
    <x v="1"/>
    <n v="8500"/>
    <x v="3"/>
    <n v="790"/>
    <n v="849.95"/>
    <n v="51"/>
    <x v="139"/>
    <n v="40290"/>
    <n v="3057.4500000000044"/>
    <x v="6"/>
  </r>
  <r>
    <n v="6"/>
    <x v="5"/>
    <x v="2"/>
    <x v="2"/>
    <n v="2005"/>
    <x v="0"/>
    <n v="200"/>
    <n v="229"/>
    <n v="42"/>
    <x v="140"/>
    <n v="8400"/>
    <n v="1218"/>
    <x v="6"/>
  </r>
  <r>
    <n v="6"/>
    <x v="5"/>
    <x v="2"/>
    <x v="2"/>
    <n v="3006"/>
    <x v="1"/>
    <n v="12"/>
    <n v="19.95"/>
    <n v="31"/>
    <x v="141"/>
    <n v="372"/>
    <n v="246.44999999999993"/>
    <x v="6"/>
  </r>
  <r>
    <n v="6"/>
    <x v="5"/>
    <x v="2"/>
    <x v="2"/>
    <n v="6050"/>
    <x v="2"/>
    <n v="4"/>
    <n v="8.9499999999999993"/>
    <n v="50"/>
    <x v="142"/>
    <n v="200"/>
    <n v="247.49999999999994"/>
    <x v="6"/>
  </r>
  <r>
    <n v="6"/>
    <x v="5"/>
    <x v="2"/>
    <x v="2"/>
    <n v="8500"/>
    <x v="3"/>
    <n v="790"/>
    <n v="849.95"/>
    <n v="44"/>
    <x v="69"/>
    <n v="34760"/>
    <n v="2637.8000000000029"/>
    <x v="6"/>
  </r>
  <r>
    <n v="7"/>
    <x v="6"/>
    <x v="2"/>
    <x v="2"/>
    <n v="2005"/>
    <x v="0"/>
    <n v="200"/>
    <n v="229"/>
    <n v="34"/>
    <x v="143"/>
    <n v="6800"/>
    <n v="986"/>
    <x v="6"/>
  </r>
  <r>
    <n v="7"/>
    <x v="6"/>
    <x v="2"/>
    <x v="2"/>
    <n v="3006"/>
    <x v="1"/>
    <n v="12"/>
    <n v="19.95"/>
    <n v="30"/>
    <x v="25"/>
    <n v="360"/>
    <n v="238.5"/>
    <x v="6"/>
  </r>
  <r>
    <n v="7"/>
    <x v="6"/>
    <x v="2"/>
    <x v="2"/>
    <n v="6050"/>
    <x v="2"/>
    <n v="4"/>
    <n v="8.9499999999999993"/>
    <n v="48"/>
    <x v="144"/>
    <n v="192"/>
    <n v="237.59999999999997"/>
    <x v="6"/>
  </r>
  <r>
    <n v="7"/>
    <x v="6"/>
    <x v="2"/>
    <x v="2"/>
    <n v="8500"/>
    <x v="3"/>
    <n v="790"/>
    <n v="849.95"/>
    <n v="69"/>
    <x v="145"/>
    <n v="54510"/>
    <n v="4136.5500000000029"/>
    <x v="6"/>
  </r>
  <r>
    <n v="8"/>
    <x v="7"/>
    <x v="2"/>
    <x v="2"/>
    <n v="2005"/>
    <x v="0"/>
    <n v="200"/>
    <n v="229"/>
    <n v="21"/>
    <x v="120"/>
    <n v="4200"/>
    <n v="609"/>
    <x v="6"/>
  </r>
  <r>
    <n v="8"/>
    <x v="7"/>
    <x v="2"/>
    <x v="2"/>
    <n v="3006"/>
    <x v="1"/>
    <n v="12"/>
    <n v="19.95"/>
    <n v="18"/>
    <x v="92"/>
    <n v="216"/>
    <n v="143.09999999999997"/>
    <x v="6"/>
  </r>
  <r>
    <n v="8"/>
    <x v="7"/>
    <x v="2"/>
    <x v="2"/>
    <n v="6050"/>
    <x v="2"/>
    <n v="4"/>
    <n v="8.9499999999999993"/>
    <n v="21"/>
    <x v="146"/>
    <n v="84"/>
    <n v="103.94999999999999"/>
    <x v="6"/>
  </r>
  <r>
    <n v="8"/>
    <x v="7"/>
    <x v="2"/>
    <x v="2"/>
    <n v="8500"/>
    <x v="3"/>
    <n v="790"/>
    <n v="849.95"/>
    <n v="26"/>
    <x v="6"/>
    <n v="20540"/>
    <n v="1558.7000000000007"/>
    <x v="6"/>
  </r>
  <r>
    <n v="1"/>
    <x v="0"/>
    <x v="0"/>
    <x v="0"/>
    <n v="2005"/>
    <x v="0"/>
    <n v="200"/>
    <n v="229"/>
    <n v="22"/>
    <x v="66"/>
    <n v="4400"/>
    <n v="638"/>
    <x v="7"/>
  </r>
  <r>
    <n v="1"/>
    <x v="0"/>
    <x v="0"/>
    <x v="0"/>
    <n v="3006"/>
    <x v="1"/>
    <n v="12"/>
    <n v="19.95"/>
    <n v="16"/>
    <x v="147"/>
    <n v="192"/>
    <n v="127.19999999999999"/>
    <x v="7"/>
  </r>
  <r>
    <n v="1"/>
    <x v="0"/>
    <x v="0"/>
    <x v="0"/>
    <n v="6050"/>
    <x v="2"/>
    <n v="4"/>
    <n v="8.9499999999999993"/>
    <n v="1"/>
    <x v="53"/>
    <n v="4"/>
    <n v="4.9499999999999993"/>
    <x v="7"/>
  </r>
  <r>
    <n v="1"/>
    <x v="0"/>
    <x v="0"/>
    <x v="0"/>
    <n v="8500"/>
    <x v="3"/>
    <n v="790"/>
    <n v="849.95"/>
    <n v="30"/>
    <x v="27"/>
    <n v="23700"/>
    <n v="1798.5"/>
    <x v="7"/>
  </r>
  <r>
    <n v="2"/>
    <x v="1"/>
    <x v="0"/>
    <x v="0"/>
    <n v="2005"/>
    <x v="0"/>
    <n v="200"/>
    <n v="229"/>
    <n v="7"/>
    <x v="96"/>
    <n v="1400"/>
    <n v="203"/>
    <x v="7"/>
  </r>
  <r>
    <n v="2"/>
    <x v="1"/>
    <x v="0"/>
    <x v="0"/>
    <n v="3006"/>
    <x v="1"/>
    <n v="12"/>
    <n v="19.95"/>
    <n v="13"/>
    <x v="79"/>
    <n v="156"/>
    <n v="103.34999999999997"/>
    <x v="7"/>
  </r>
  <r>
    <n v="2"/>
    <x v="1"/>
    <x v="0"/>
    <x v="0"/>
    <n v="6050"/>
    <x v="2"/>
    <n v="4"/>
    <n v="8.9499999999999993"/>
    <n v="2"/>
    <x v="13"/>
    <n v="8"/>
    <n v="9.8999999999999986"/>
    <x v="7"/>
  </r>
  <r>
    <n v="2"/>
    <x v="1"/>
    <x v="0"/>
    <x v="0"/>
    <n v="8500"/>
    <x v="3"/>
    <n v="790"/>
    <n v="849.95"/>
    <n v="33"/>
    <x v="50"/>
    <n v="26070"/>
    <n v="1978.3500000000022"/>
    <x v="7"/>
  </r>
  <r>
    <n v="3"/>
    <x v="2"/>
    <x v="0"/>
    <x v="0"/>
    <n v="2005"/>
    <x v="0"/>
    <n v="200"/>
    <n v="229"/>
    <n v="18"/>
    <x v="111"/>
    <n v="3600"/>
    <n v="522"/>
    <x v="7"/>
  </r>
  <r>
    <n v="3"/>
    <x v="2"/>
    <x v="0"/>
    <x v="0"/>
    <n v="3006"/>
    <x v="1"/>
    <n v="12"/>
    <n v="19.95"/>
    <n v="39"/>
    <x v="148"/>
    <n v="468"/>
    <n v="310.04999999999995"/>
    <x v="7"/>
  </r>
  <r>
    <n v="3"/>
    <x v="2"/>
    <x v="0"/>
    <x v="0"/>
    <n v="6050"/>
    <x v="2"/>
    <n v="4"/>
    <n v="8.9499999999999993"/>
    <n v="3"/>
    <x v="32"/>
    <n v="12"/>
    <n v="14.849999999999998"/>
    <x v="7"/>
  </r>
  <r>
    <n v="3"/>
    <x v="2"/>
    <x v="0"/>
    <x v="0"/>
    <n v="8500"/>
    <x v="3"/>
    <n v="790"/>
    <n v="849.95"/>
    <n v="16"/>
    <x v="81"/>
    <n v="12640"/>
    <n v="959.20000000000073"/>
    <x v="7"/>
  </r>
  <r>
    <n v="4"/>
    <x v="3"/>
    <x v="1"/>
    <x v="1"/>
    <n v="2005"/>
    <x v="0"/>
    <n v="200"/>
    <n v="229"/>
    <n v="13"/>
    <x v="47"/>
    <n v="2600"/>
    <n v="377"/>
    <x v="7"/>
  </r>
  <r>
    <n v="4"/>
    <x v="3"/>
    <x v="1"/>
    <x v="1"/>
    <n v="3006"/>
    <x v="1"/>
    <n v="12"/>
    <n v="19.95"/>
    <n v="40"/>
    <x v="149"/>
    <n v="480"/>
    <n v="318"/>
    <x v="7"/>
  </r>
  <r>
    <n v="4"/>
    <x v="3"/>
    <x v="1"/>
    <x v="1"/>
    <n v="6050"/>
    <x v="2"/>
    <n v="4"/>
    <n v="8.9499999999999993"/>
    <n v="13"/>
    <x v="136"/>
    <n v="52"/>
    <n v="64.349999999999994"/>
    <x v="7"/>
  </r>
  <r>
    <n v="4"/>
    <x v="3"/>
    <x v="1"/>
    <x v="1"/>
    <n v="8500"/>
    <x v="3"/>
    <n v="790"/>
    <n v="849.95"/>
    <n v="19"/>
    <x v="150"/>
    <n v="15010"/>
    <n v="1139.0500000000011"/>
    <x v="7"/>
  </r>
  <r>
    <n v="5"/>
    <x v="4"/>
    <x v="1"/>
    <x v="1"/>
    <n v="2005"/>
    <x v="0"/>
    <n v="200"/>
    <n v="229"/>
    <n v="17"/>
    <x v="58"/>
    <n v="3400"/>
    <n v="493"/>
    <x v="7"/>
  </r>
  <r>
    <n v="5"/>
    <x v="4"/>
    <x v="1"/>
    <x v="1"/>
    <n v="3006"/>
    <x v="1"/>
    <n v="12"/>
    <n v="19.95"/>
    <n v="67"/>
    <x v="151"/>
    <n v="804"/>
    <n v="532.64999999999986"/>
    <x v="7"/>
  </r>
  <r>
    <n v="5"/>
    <x v="4"/>
    <x v="1"/>
    <x v="1"/>
    <n v="6050"/>
    <x v="2"/>
    <n v="4"/>
    <n v="8.9499999999999993"/>
    <n v="13"/>
    <x v="136"/>
    <n v="52"/>
    <n v="64.349999999999994"/>
    <x v="7"/>
  </r>
  <r>
    <n v="5"/>
    <x v="4"/>
    <x v="1"/>
    <x v="1"/>
    <n v="8500"/>
    <x v="3"/>
    <n v="790"/>
    <n v="849.95"/>
    <n v="14"/>
    <x v="56"/>
    <n v="11060"/>
    <n v="839.30000000000109"/>
    <x v="7"/>
  </r>
  <r>
    <n v="6"/>
    <x v="5"/>
    <x v="2"/>
    <x v="2"/>
    <n v="2005"/>
    <x v="0"/>
    <n v="200"/>
    <n v="229"/>
    <n v="168"/>
    <x v="152"/>
    <n v="33600"/>
    <n v="4872"/>
    <x v="7"/>
  </r>
  <r>
    <n v="6"/>
    <x v="5"/>
    <x v="2"/>
    <x v="2"/>
    <n v="3006"/>
    <x v="1"/>
    <n v="12"/>
    <n v="19.95"/>
    <n v="71"/>
    <x v="153"/>
    <n v="852"/>
    <n v="564.45000000000005"/>
    <x v="7"/>
  </r>
  <r>
    <n v="6"/>
    <x v="5"/>
    <x v="2"/>
    <x v="2"/>
    <n v="6050"/>
    <x v="2"/>
    <n v="4"/>
    <n v="8.9499999999999993"/>
    <n v="31"/>
    <x v="154"/>
    <n v="124"/>
    <n v="153.44999999999999"/>
    <x v="7"/>
  </r>
  <r>
    <n v="6"/>
    <x v="5"/>
    <x v="2"/>
    <x v="2"/>
    <n v="8500"/>
    <x v="3"/>
    <n v="790"/>
    <n v="849.95"/>
    <n v="111"/>
    <x v="155"/>
    <n v="87690"/>
    <n v="6654.4500000000116"/>
    <x v="7"/>
  </r>
  <r>
    <n v="7"/>
    <x v="6"/>
    <x v="2"/>
    <x v="2"/>
    <n v="2005"/>
    <x v="0"/>
    <n v="200"/>
    <n v="229"/>
    <n v="49"/>
    <x v="34"/>
    <n v="9800"/>
    <n v="1421"/>
    <x v="7"/>
  </r>
  <r>
    <n v="7"/>
    <x v="6"/>
    <x v="2"/>
    <x v="2"/>
    <n v="3006"/>
    <x v="1"/>
    <n v="12"/>
    <n v="19.95"/>
    <n v="42"/>
    <x v="156"/>
    <n v="504"/>
    <n v="333.9"/>
    <x v="7"/>
  </r>
  <r>
    <n v="7"/>
    <x v="6"/>
    <x v="2"/>
    <x v="2"/>
    <n v="6050"/>
    <x v="2"/>
    <n v="4"/>
    <n v="8.9499999999999993"/>
    <n v="86"/>
    <x v="157"/>
    <n v="344"/>
    <n v="425.69999999999993"/>
    <x v="7"/>
  </r>
  <r>
    <n v="7"/>
    <x v="6"/>
    <x v="2"/>
    <x v="2"/>
    <n v="8500"/>
    <x v="3"/>
    <n v="790"/>
    <n v="849.95"/>
    <n v="64"/>
    <x v="158"/>
    <n v="50560"/>
    <n v="3836.8000000000029"/>
    <x v="7"/>
  </r>
  <r>
    <n v="8"/>
    <x v="7"/>
    <x v="2"/>
    <x v="2"/>
    <n v="2005"/>
    <x v="0"/>
    <n v="200"/>
    <n v="229"/>
    <n v="25"/>
    <x v="37"/>
    <n v="5000"/>
    <n v="725"/>
    <x v="7"/>
  </r>
  <r>
    <n v="8"/>
    <x v="7"/>
    <x v="2"/>
    <x v="2"/>
    <n v="3006"/>
    <x v="1"/>
    <n v="12"/>
    <n v="19.95"/>
    <n v="28"/>
    <x v="31"/>
    <n v="336"/>
    <n v="222.60000000000002"/>
    <x v="7"/>
  </r>
  <r>
    <n v="8"/>
    <x v="7"/>
    <x v="2"/>
    <x v="2"/>
    <n v="6050"/>
    <x v="2"/>
    <n v="4"/>
    <n v="8.9499999999999993"/>
    <n v="7"/>
    <x v="26"/>
    <n v="28"/>
    <n v="34.649999999999991"/>
    <x v="7"/>
  </r>
  <r>
    <n v="8"/>
    <x v="7"/>
    <x v="2"/>
    <x v="2"/>
    <n v="8500"/>
    <x v="3"/>
    <n v="790"/>
    <n v="849.95"/>
    <n v="17"/>
    <x v="75"/>
    <n v="13430"/>
    <n v="1019.1500000000015"/>
    <x v="7"/>
  </r>
  <r>
    <n v="1"/>
    <x v="0"/>
    <x v="0"/>
    <x v="0"/>
    <n v="2005"/>
    <x v="0"/>
    <n v="200"/>
    <n v="229"/>
    <n v="6"/>
    <x v="52"/>
    <n v="1200"/>
    <n v="174"/>
    <x v="8"/>
  </r>
  <r>
    <n v="1"/>
    <x v="0"/>
    <x v="0"/>
    <x v="0"/>
    <n v="3006"/>
    <x v="1"/>
    <n v="12"/>
    <n v="19.95"/>
    <n v="30"/>
    <x v="25"/>
    <n v="360"/>
    <n v="238.5"/>
    <x v="8"/>
  </r>
  <r>
    <n v="1"/>
    <x v="0"/>
    <x v="0"/>
    <x v="0"/>
    <n v="6050"/>
    <x v="2"/>
    <n v="4"/>
    <n v="8.9499999999999993"/>
    <n v="67"/>
    <x v="159"/>
    <n v="268"/>
    <n v="331.65"/>
    <x v="8"/>
  </r>
  <r>
    <n v="1"/>
    <x v="0"/>
    <x v="0"/>
    <x v="0"/>
    <n v="8500"/>
    <x v="3"/>
    <n v="790"/>
    <n v="849.95"/>
    <n v="21"/>
    <x v="101"/>
    <n v="16590"/>
    <n v="1258.9500000000007"/>
    <x v="8"/>
  </r>
  <r>
    <n v="2"/>
    <x v="1"/>
    <x v="0"/>
    <x v="0"/>
    <n v="2005"/>
    <x v="0"/>
    <n v="200"/>
    <n v="229"/>
    <n v="7"/>
    <x v="96"/>
    <n v="1400"/>
    <n v="203"/>
    <x v="8"/>
  </r>
  <r>
    <n v="2"/>
    <x v="1"/>
    <x v="0"/>
    <x v="0"/>
    <n v="3006"/>
    <x v="1"/>
    <n v="12"/>
    <n v="19.95"/>
    <n v="14"/>
    <x v="160"/>
    <n v="168"/>
    <n v="111.30000000000001"/>
    <x v="8"/>
  </r>
  <r>
    <n v="2"/>
    <x v="1"/>
    <x v="0"/>
    <x v="0"/>
    <n v="6050"/>
    <x v="2"/>
    <n v="4"/>
    <n v="8.9499999999999993"/>
    <n v="13"/>
    <x v="136"/>
    <n v="52"/>
    <n v="64.349999999999994"/>
    <x v="8"/>
  </r>
  <r>
    <n v="2"/>
    <x v="1"/>
    <x v="0"/>
    <x v="0"/>
    <n v="8500"/>
    <x v="3"/>
    <n v="790"/>
    <n v="849.95"/>
    <n v="31"/>
    <x v="29"/>
    <n v="24490"/>
    <n v="1858.4500000000007"/>
    <x v="8"/>
  </r>
  <r>
    <n v="3"/>
    <x v="2"/>
    <x v="0"/>
    <x v="0"/>
    <n v="2005"/>
    <x v="0"/>
    <n v="200"/>
    <n v="229"/>
    <n v="4"/>
    <x v="118"/>
    <n v="800"/>
    <n v="116"/>
    <x v="8"/>
  </r>
  <r>
    <n v="3"/>
    <x v="2"/>
    <x v="0"/>
    <x v="0"/>
    <n v="3006"/>
    <x v="1"/>
    <n v="12"/>
    <n v="19.95"/>
    <n v="22"/>
    <x v="161"/>
    <n v="264"/>
    <n v="174.89999999999998"/>
    <x v="8"/>
  </r>
  <r>
    <n v="3"/>
    <x v="2"/>
    <x v="0"/>
    <x v="0"/>
    <n v="6050"/>
    <x v="2"/>
    <n v="4"/>
    <n v="8.9499999999999993"/>
    <n v="50"/>
    <x v="142"/>
    <n v="200"/>
    <n v="247.49999999999994"/>
    <x v="8"/>
  </r>
  <r>
    <n v="3"/>
    <x v="2"/>
    <x v="0"/>
    <x v="0"/>
    <n v="8500"/>
    <x v="3"/>
    <n v="790"/>
    <n v="849.95"/>
    <n v="19"/>
    <x v="150"/>
    <n v="15010"/>
    <n v="1139.0500000000011"/>
    <x v="8"/>
  </r>
  <r>
    <n v="4"/>
    <x v="3"/>
    <x v="1"/>
    <x v="1"/>
    <n v="2005"/>
    <x v="0"/>
    <n v="200"/>
    <n v="229"/>
    <n v="4"/>
    <x v="118"/>
    <n v="800"/>
    <n v="116"/>
    <x v="8"/>
  </r>
  <r>
    <n v="4"/>
    <x v="3"/>
    <x v="1"/>
    <x v="1"/>
    <n v="3006"/>
    <x v="1"/>
    <n v="12"/>
    <n v="19.95"/>
    <n v="22"/>
    <x v="161"/>
    <n v="264"/>
    <n v="174.89999999999998"/>
    <x v="8"/>
  </r>
  <r>
    <n v="4"/>
    <x v="3"/>
    <x v="1"/>
    <x v="1"/>
    <n v="6050"/>
    <x v="2"/>
    <n v="4"/>
    <n v="8.9499999999999993"/>
    <n v="44"/>
    <x v="162"/>
    <n v="176"/>
    <n v="217.79999999999995"/>
    <x v="8"/>
  </r>
  <r>
    <n v="4"/>
    <x v="3"/>
    <x v="1"/>
    <x v="1"/>
    <n v="8500"/>
    <x v="3"/>
    <n v="790"/>
    <n v="849.95"/>
    <n v="43"/>
    <x v="163"/>
    <n v="33970"/>
    <n v="2577.8499999999985"/>
    <x v="8"/>
  </r>
  <r>
    <n v="5"/>
    <x v="4"/>
    <x v="1"/>
    <x v="1"/>
    <n v="2005"/>
    <x v="0"/>
    <n v="200"/>
    <n v="229"/>
    <n v="26"/>
    <x v="164"/>
    <n v="5200"/>
    <n v="754"/>
    <x v="8"/>
  </r>
  <r>
    <n v="5"/>
    <x v="4"/>
    <x v="1"/>
    <x v="1"/>
    <n v="3006"/>
    <x v="1"/>
    <n v="12"/>
    <n v="19.95"/>
    <n v="58"/>
    <x v="105"/>
    <n v="696"/>
    <n v="461.09999999999991"/>
    <x v="8"/>
  </r>
  <r>
    <n v="5"/>
    <x v="4"/>
    <x v="1"/>
    <x v="1"/>
    <n v="6050"/>
    <x v="2"/>
    <n v="4"/>
    <n v="8.9499999999999993"/>
    <n v="85"/>
    <x v="165"/>
    <n v="340"/>
    <n v="420.74999999999989"/>
    <x v="8"/>
  </r>
  <r>
    <n v="5"/>
    <x v="4"/>
    <x v="1"/>
    <x v="1"/>
    <n v="8500"/>
    <x v="3"/>
    <n v="790"/>
    <n v="849.95"/>
    <n v="54"/>
    <x v="61"/>
    <n v="42660"/>
    <n v="3237.3000000000029"/>
    <x v="8"/>
  </r>
  <r>
    <n v="6"/>
    <x v="5"/>
    <x v="2"/>
    <x v="2"/>
    <n v="2005"/>
    <x v="0"/>
    <n v="200"/>
    <n v="229"/>
    <n v="99"/>
    <x v="166"/>
    <n v="19800"/>
    <n v="2871"/>
    <x v="8"/>
  </r>
  <r>
    <n v="6"/>
    <x v="5"/>
    <x v="2"/>
    <x v="2"/>
    <n v="3006"/>
    <x v="1"/>
    <n v="12"/>
    <n v="19.95"/>
    <n v="77"/>
    <x v="8"/>
    <n v="924"/>
    <n v="612.14999999999986"/>
    <x v="8"/>
  </r>
  <r>
    <n v="6"/>
    <x v="5"/>
    <x v="2"/>
    <x v="2"/>
    <n v="6050"/>
    <x v="2"/>
    <n v="4"/>
    <n v="8.9499999999999993"/>
    <n v="68"/>
    <x v="167"/>
    <n v="272"/>
    <n v="336.59999999999991"/>
    <x v="8"/>
  </r>
  <r>
    <n v="6"/>
    <x v="5"/>
    <x v="2"/>
    <x v="2"/>
    <n v="8500"/>
    <x v="3"/>
    <n v="790"/>
    <n v="849.95"/>
    <n v="151"/>
    <x v="168"/>
    <n v="119290"/>
    <n v="9052.4500000000116"/>
    <x v="8"/>
  </r>
  <r>
    <n v="7"/>
    <x v="6"/>
    <x v="2"/>
    <x v="2"/>
    <n v="2005"/>
    <x v="0"/>
    <n v="200"/>
    <n v="229"/>
    <n v="38"/>
    <x v="76"/>
    <n v="7600"/>
    <n v="1102"/>
    <x v="8"/>
  </r>
  <r>
    <n v="7"/>
    <x v="6"/>
    <x v="2"/>
    <x v="2"/>
    <n v="3006"/>
    <x v="1"/>
    <n v="12"/>
    <n v="19.95"/>
    <n v="22"/>
    <x v="161"/>
    <n v="264"/>
    <n v="174.89999999999998"/>
    <x v="8"/>
  </r>
  <r>
    <n v="7"/>
    <x v="6"/>
    <x v="2"/>
    <x v="2"/>
    <n v="6050"/>
    <x v="2"/>
    <n v="4"/>
    <n v="8.9499999999999993"/>
    <n v="42"/>
    <x v="68"/>
    <n v="168"/>
    <n v="207.89999999999998"/>
    <x v="8"/>
  </r>
  <r>
    <n v="7"/>
    <x v="6"/>
    <x v="2"/>
    <x v="2"/>
    <n v="8500"/>
    <x v="3"/>
    <n v="790"/>
    <n v="849.95"/>
    <n v="25"/>
    <x v="169"/>
    <n v="19750"/>
    <n v="1498.75"/>
    <x v="8"/>
  </r>
  <r>
    <n v="8"/>
    <x v="7"/>
    <x v="2"/>
    <x v="2"/>
    <n v="2005"/>
    <x v="0"/>
    <n v="200"/>
    <n v="229"/>
    <n v="28"/>
    <x v="137"/>
    <n v="5600"/>
    <n v="812"/>
    <x v="8"/>
  </r>
  <r>
    <n v="8"/>
    <x v="7"/>
    <x v="2"/>
    <x v="2"/>
    <n v="3006"/>
    <x v="1"/>
    <n v="12"/>
    <n v="19.95"/>
    <n v="31"/>
    <x v="141"/>
    <n v="372"/>
    <n v="246.44999999999993"/>
    <x v="8"/>
  </r>
  <r>
    <n v="8"/>
    <x v="7"/>
    <x v="2"/>
    <x v="2"/>
    <n v="6050"/>
    <x v="2"/>
    <n v="4"/>
    <n v="8.9499999999999993"/>
    <n v="16"/>
    <x v="127"/>
    <n v="64"/>
    <n v="79.199999999999989"/>
    <x v="8"/>
  </r>
  <r>
    <n v="8"/>
    <x v="7"/>
    <x v="2"/>
    <x v="2"/>
    <n v="8500"/>
    <x v="3"/>
    <n v="790"/>
    <n v="849.95"/>
    <n v="48"/>
    <x v="123"/>
    <n v="37920"/>
    <n v="2877.6000000000058"/>
    <x v="8"/>
  </r>
  <r>
    <n v="1"/>
    <x v="0"/>
    <x v="0"/>
    <x v="0"/>
    <n v="2005"/>
    <x v="0"/>
    <n v="200"/>
    <n v="229"/>
    <n v="28"/>
    <x v="137"/>
    <n v="5600"/>
    <n v="812"/>
    <x v="9"/>
  </r>
  <r>
    <n v="1"/>
    <x v="0"/>
    <x v="0"/>
    <x v="0"/>
    <n v="3006"/>
    <x v="1"/>
    <n v="12"/>
    <n v="19.95"/>
    <n v="30"/>
    <x v="25"/>
    <n v="360"/>
    <n v="238.5"/>
    <x v="9"/>
  </r>
  <r>
    <n v="1"/>
    <x v="0"/>
    <x v="0"/>
    <x v="0"/>
    <n v="6050"/>
    <x v="2"/>
    <n v="4"/>
    <n v="8.9499999999999993"/>
    <n v="28"/>
    <x v="170"/>
    <n v="112"/>
    <n v="138.59999999999997"/>
    <x v="9"/>
  </r>
  <r>
    <n v="1"/>
    <x v="0"/>
    <x v="0"/>
    <x v="0"/>
    <n v="8500"/>
    <x v="3"/>
    <n v="790"/>
    <n v="849.95"/>
    <n v="25"/>
    <x v="169"/>
    <n v="19750"/>
    <n v="1498.75"/>
    <x v="9"/>
  </r>
  <r>
    <n v="2"/>
    <x v="1"/>
    <x v="0"/>
    <x v="0"/>
    <n v="2005"/>
    <x v="0"/>
    <n v="200"/>
    <n v="229"/>
    <n v="8"/>
    <x v="24"/>
    <n v="1600"/>
    <n v="232"/>
    <x v="9"/>
  </r>
  <r>
    <n v="2"/>
    <x v="1"/>
    <x v="0"/>
    <x v="0"/>
    <n v="3006"/>
    <x v="1"/>
    <n v="12"/>
    <n v="19.95"/>
    <n v="8"/>
    <x v="4"/>
    <n v="96"/>
    <n v="63.599999999999994"/>
    <x v="9"/>
  </r>
  <r>
    <n v="2"/>
    <x v="1"/>
    <x v="0"/>
    <x v="0"/>
    <n v="6050"/>
    <x v="2"/>
    <n v="4"/>
    <n v="8.9499999999999993"/>
    <n v="9"/>
    <x v="100"/>
    <n v="36"/>
    <n v="44.55"/>
    <x v="9"/>
  </r>
  <r>
    <n v="2"/>
    <x v="1"/>
    <x v="0"/>
    <x v="0"/>
    <n v="8500"/>
    <x v="3"/>
    <n v="790"/>
    <n v="849.95"/>
    <n v="18"/>
    <x v="57"/>
    <n v="14220"/>
    <n v="1079.1000000000004"/>
    <x v="9"/>
  </r>
  <r>
    <n v="3"/>
    <x v="2"/>
    <x v="0"/>
    <x v="0"/>
    <n v="2005"/>
    <x v="0"/>
    <n v="200"/>
    <n v="229"/>
    <n v="38"/>
    <x v="76"/>
    <n v="7600"/>
    <n v="1102"/>
    <x v="9"/>
  </r>
  <r>
    <n v="3"/>
    <x v="2"/>
    <x v="0"/>
    <x v="0"/>
    <n v="3006"/>
    <x v="1"/>
    <n v="12"/>
    <n v="19.95"/>
    <n v="30"/>
    <x v="25"/>
    <n v="360"/>
    <n v="238.5"/>
    <x v="9"/>
  </r>
  <r>
    <n v="3"/>
    <x v="2"/>
    <x v="0"/>
    <x v="0"/>
    <n v="6050"/>
    <x v="2"/>
    <n v="4"/>
    <n v="8.9499999999999993"/>
    <n v="25"/>
    <x v="129"/>
    <n v="100"/>
    <n v="123.74999999999997"/>
    <x v="9"/>
  </r>
  <r>
    <n v="3"/>
    <x v="2"/>
    <x v="0"/>
    <x v="0"/>
    <n v="8500"/>
    <x v="3"/>
    <n v="790"/>
    <n v="849.95"/>
    <n v="28"/>
    <x v="117"/>
    <n v="22120"/>
    <n v="1678.6000000000022"/>
    <x v="9"/>
  </r>
  <r>
    <n v="4"/>
    <x v="3"/>
    <x v="1"/>
    <x v="1"/>
    <n v="2005"/>
    <x v="0"/>
    <n v="200"/>
    <n v="229"/>
    <n v="18"/>
    <x v="111"/>
    <n v="3600"/>
    <n v="522"/>
    <x v="9"/>
  </r>
  <r>
    <n v="4"/>
    <x v="3"/>
    <x v="1"/>
    <x v="1"/>
    <n v="3006"/>
    <x v="1"/>
    <n v="12"/>
    <n v="19.95"/>
    <n v="12"/>
    <x v="171"/>
    <n v="144"/>
    <n v="95.399999999999977"/>
    <x v="9"/>
  </r>
  <r>
    <n v="4"/>
    <x v="3"/>
    <x v="1"/>
    <x v="1"/>
    <n v="6050"/>
    <x v="2"/>
    <n v="4"/>
    <n v="8.9499999999999993"/>
    <n v="29"/>
    <x v="80"/>
    <n v="116"/>
    <n v="143.54999999999995"/>
    <x v="9"/>
  </r>
  <r>
    <n v="4"/>
    <x v="3"/>
    <x v="1"/>
    <x v="1"/>
    <n v="8500"/>
    <x v="3"/>
    <n v="790"/>
    <n v="849.95"/>
    <n v="21"/>
    <x v="101"/>
    <n v="16590"/>
    <n v="1258.9500000000007"/>
    <x v="9"/>
  </r>
  <r>
    <n v="5"/>
    <x v="4"/>
    <x v="1"/>
    <x v="1"/>
    <n v="2005"/>
    <x v="0"/>
    <n v="200"/>
    <n v="229"/>
    <n v="27"/>
    <x v="172"/>
    <n v="5400"/>
    <n v="783"/>
    <x v="9"/>
  </r>
  <r>
    <n v="5"/>
    <x v="4"/>
    <x v="1"/>
    <x v="1"/>
    <n v="3006"/>
    <x v="1"/>
    <n v="12"/>
    <n v="19.95"/>
    <n v="80"/>
    <x v="173"/>
    <n v="960"/>
    <n v="636"/>
    <x v="9"/>
  </r>
  <r>
    <n v="5"/>
    <x v="4"/>
    <x v="1"/>
    <x v="1"/>
    <n v="6050"/>
    <x v="2"/>
    <n v="4"/>
    <n v="8.9499999999999993"/>
    <n v="65"/>
    <x v="174"/>
    <n v="260"/>
    <n v="321.75"/>
    <x v="9"/>
  </r>
  <r>
    <n v="5"/>
    <x v="4"/>
    <x v="1"/>
    <x v="1"/>
    <n v="8500"/>
    <x v="3"/>
    <n v="790"/>
    <n v="849.95"/>
    <n v="55"/>
    <x v="16"/>
    <n v="43450"/>
    <n v="3297.25"/>
    <x v="9"/>
  </r>
  <r>
    <n v="6"/>
    <x v="5"/>
    <x v="2"/>
    <x v="2"/>
    <n v="2005"/>
    <x v="0"/>
    <n v="200"/>
    <n v="229"/>
    <n v="24"/>
    <x v="0"/>
    <n v="4800"/>
    <n v="696"/>
    <x v="9"/>
  </r>
  <r>
    <n v="6"/>
    <x v="5"/>
    <x v="2"/>
    <x v="2"/>
    <n v="3006"/>
    <x v="1"/>
    <n v="12"/>
    <n v="19.95"/>
    <n v="52"/>
    <x v="175"/>
    <n v="624"/>
    <n v="413.39999999999986"/>
    <x v="9"/>
  </r>
  <r>
    <n v="6"/>
    <x v="5"/>
    <x v="2"/>
    <x v="2"/>
    <n v="6050"/>
    <x v="2"/>
    <n v="4"/>
    <n v="8.9499999999999993"/>
    <n v="35"/>
    <x v="19"/>
    <n v="140"/>
    <n v="173.25"/>
    <x v="9"/>
  </r>
  <r>
    <n v="6"/>
    <x v="5"/>
    <x v="2"/>
    <x v="2"/>
    <n v="8500"/>
    <x v="3"/>
    <n v="790"/>
    <n v="849.95"/>
    <n v="78"/>
    <x v="39"/>
    <n v="61620"/>
    <n v="4676.1000000000058"/>
    <x v="9"/>
  </r>
  <r>
    <n v="7"/>
    <x v="6"/>
    <x v="2"/>
    <x v="2"/>
    <n v="2005"/>
    <x v="0"/>
    <n v="200"/>
    <n v="229"/>
    <n v="34"/>
    <x v="143"/>
    <n v="6800"/>
    <n v="986"/>
    <x v="9"/>
  </r>
  <r>
    <n v="7"/>
    <x v="6"/>
    <x v="2"/>
    <x v="2"/>
    <n v="3006"/>
    <x v="1"/>
    <n v="12"/>
    <n v="19.95"/>
    <n v="49"/>
    <x v="108"/>
    <n v="588"/>
    <n v="389.54999999999995"/>
    <x v="9"/>
  </r>
  <r>
    <n v="7"/>
    <x v="6"/>
    <x v="2"/>
    <x v="2"/>
    <n v="6050"/>
    <x v="2"/>
    <n v="4"/>
    <n v="8.9499999999999993"/>
    <n v="45"/>
    <x v="176"/>
    <n v="180"/>
    <n v="222.74999999999994"/>
    <x v="9"/>
  </r>
  <r>
    <n v="7"/>
    <x v="6"/>
    <x v="2"/>
    <x v="2"/>
    <n v="8500"/>
    <x v="3"/>
    <n v="790"/>
    <n v="849.95"/>
    <n v="55"/>
    <x v="16"/>
    <n v="43450"/>
    <n v="3297.25"/>
    <x v="9"/>
  </r>
  <r>
    <n v="8"/>
    <x v="7"/>
    <x v="2"/>
    <x v="2"/>
    <n v="2005"/>
    <x v="0"/>
    <n v="200"/>
    <n v="229"/>
    <n v="18"/>
    <x v="111"/>
    <n v="3600"/>
    <n v="522"/>
    <x v="9"/>
  </r>
  <r>
    <n v="8"/>
    <x v="7"/>
    <x v="2"/>
    <x v="2"/>
    <n v="3006"/>
    <x v="1"/>
    <n v="12"/>
    <n v="19.95"/>
    <n v="22"/>
    <x v="161"/>
    <n v="264"/>
    <n v="174.89999999999998"/>
    <x v="9"/>
  </r>
  <r>
    <n v="8"/>
    <x v="7"/>
    <x v="2"/>
    <x v="2"/>
    <n v="6050"/>
    <x v="2"/>
    <n v="4"/>
    <n v="8.9499999999999993"/>
    <n v="14"/>
    <x v="5"/>
    <n v="56"/>
    <n v="69.299999999999983"/>
    <x v="9"/>
  </r>
  <r>
    <n v="8"/>
    <x v="7"/>
    <x v="2"/>
    <x v="2"/>
    <n v="8500"/>
    <x v="3"/>
    <n v="790"/>
    <n v="849.95"/>
    <n v="32"/>
    <x v="99"/>
    <n v="25280"/>
    <n v="1918.4000000000015"/>
    <x v="9"/>
  </r>
  <r>
    <n v="1"/>
    <x v="0"/>
    <x v="0"/>
    <x v="0"/>
    <n v="2005"/>
    <x v="0"/>
    <n v="200"/>
    <n v="229"/>
    <n v="30"/>
    <x v="107"/>
    <n v="6000"/>
    <n v="870"/>
    <x v="10"/>
  </r>
  <r>
    <n v="1"/>
    <x v="0"/>
    <x v="0"/>
    <x v="0"/>
    <n v="3006"/>
    <x v="1"/>
    <n v="12"/>
    <n v="19.95"/>
    <n v="35"/>
    <x v="44"/>
    <n v="420"/>
    <n v="278.25"/>
    <x v="10"/>
  </r>
  <r>
    <n v="1"/>
    <x v="0"/>
    <x v="0"/>
    <x v="0"/>
    <n v="6050"/>
    <x v="2"/>
    <n v="4"/>
    <n v="8.9499999999999993"/>
    <n v="3"/>
    <x v="32"/>
    <n v="12"/>
    <n v="14.849999999999998"/>
    <x v="10"/>
  </r>
  <r>
    <n v="1"/>
    <x v="0"/>
    <x v="0"/>
    <x v="0"/>
    <n v="8500"/>
    <x v="3"/>
    <n v="790"/>
    <n v="849.95"/>
    <n v="27"/>
    <x v="78"/>
    <n v="21330"/>
    <n v="1618.6500000000015"/>
    <x v="10"/>
  </r>
  <r>
    <n v="2"/>
    <x v="1"/>
    <x v="0"/>
    <x v="0"/>
    <n v="2005"/>
    <x v="0"/>
    <n v="200"/>
    <n v="229"/>
    <n v="8"/>
    <x v="24"/>
    <n v="1600"/>
    <n v="232"/>
    <x v="10"/>
  </r>
  <r>
    <n v="2"/>
    <x v="1"/>
    <x v="0"/>
    <x v="0"/>
    <n v="3006"/>
    <x v="1"/>
    <n v="12"/>
    <n v="19.95"/>
    <n v="8"/>
    <x v="4"/>
    <n v="96"/>
    <n v="63.599999999999994"/>
    <x v="10"/>
  </r>
  <r>
    <n v="2"/>
    <x v="1"/>
    <x v="0"/>
    <x v="0"/>
    <n v="6050"/>
    <x v="2"/>
    <n v="4"/>
    <n v="8.9499999999999993"/>
    <n v="9"/>
    <x v="100"/>
    <n v="36"/>
    <n v="44.55"/>
    <x v="10"/>
  </r>
  <r>
    <n v="2"/>
    <x v="1"/>
    <x v="0"/>
    <x v="0"/>
    <n v="8500"/>
    <x v="3"/>
    <n v="790"/>
    <n v="849.95"/>
    <n v="18"/>
    <x v="57"/>
    <n v="14220"/>
    <n v="1079.1000000000004"/>
    <x v="10"/>
  </r>
  <r>
    <n v="3"/>
    <x v="2"/>
    <x v="0"/>
    <x v="0"/>
    <n v="2005"/>
    <x v="0"/>
    <n v="200"/>
    <n v="229"/>
    <n v="30"/>
    <x v="107"/>
    <n v="6000"/>
    <n v="870"/>
    <x v="10"/>
  </r>
  <r>
    <n v="3"/>
    <x v="2"/>
    <x v="0"/>
    <x v="0"/>
    <n v="3006"/>
    <x v="1"/>
    <n v="12"/>
    <n v="19.95"/>
    <n v="32"/>
    <x v="71"/>
    <n v="384"/>
    <n v="254.39999999999998"/>
    <x v="10"/>
  </r>
  <r>
    <n v="3"/>
    <x v="2"/>
    <x v="0"/>
    <x v="0"/>
    <n v="6050"/>
    <x v="2"/>
    <n v="4"/>
    <n v="8.9499999999999993"/>
    <n v="5"/>
    <x v="28"/>
    <n v="20"/>
    <n v="24.75"/>
    <x v="10"/>
  </r>
  <r>
    <n v="3"/>
    <x v="2"/>
    <x v="0"/>
    <x v="0"/>
    <n v="8500"/>
    <x v="3"/>
    <n v="790"/>
    <n v="849.95"/>
    <n v="27"/>
    <x v="78"/>
    <n v="21330"/>
    <n v="1618.6500000000015"/>
    <x v="10"/>
  </r>
  <r>
    <n v="4"/>
    <x v="3"/>
    <x v="1"/>
    <x v="1"/>
    <n v="2005"/>
    <x v="0"/>
    <n v="200"/>
    <n v="229"/>
    <n v="20"/>
    <x v="128"/>
    <n v="4000"/>
    <n v="580"/>
    <x v="10"/>
  </r>
  <r>
    <n v="4"/>
    <x v="3"/>
    <x v="1"/>
    <x v="1"/>
    <n v="3006"/>
    <x v="1"/>
    <n v="12"/>
    <n v="19.95"/>
    <n v="24"/>
    <x v="177"/>
    <n v="288"/>
    <n v="190.79999999999995"/>
    <x v="10"/>
  </r>
  <r>
    <n v="4"/>
    <x v="3"/>
    <x v="1"/>
    <x v="1"/>
    <n v="6050"/>
    <x v="2"/>
    <n v="4"/>
    <n v="8.9499999999999993"/>
    <n v="11"/>
    <x v="74"/>
    <n v="44"/>
    <n v="54.449999999999989"/>
    <x v="10"/>
  </r>
  <r>
    <n v="4"/>
    <x v="3"/>
    <x v="1"/>
    <x v="1"/>
    <n v="8500"/>
    <x v="3"/>
    <n v="790"/>
    <n v="849.95"/>
    <n v="24"/>
    <x v="178"/>
    <n v="18960"/>
    <n v="1438.8000000000029"/>
    <x v="10"/>
  </r>
  <r>
    <n v="5"/>
    <x v="4"/>
    <x v="1"/>
    <x v="1"/>
    <n v="2005"/>
    <x v="0"/>
    <n v="200"/>
    <n v="229"/>
    <n v="25"/>
    <x v="37"/>
    <n v="5000"/>
    <n v="725"/>
    <x v="10"/>
  </r>
  <r>
    <n v="5"/>
    <x v="4"/>
    <x v="1"/>
    <x v="1"/>
    <n v="3006"/>
    <x v="1"/>
    <n v="12"/>
    <n v="19.95"/>
    <n v="82"/>
    <x v="179"/>
    <n v="984"/>
    <n v="651.89999999999986"/>
    <x v="10"/>
  </r>
  <r>
    <n v="5"/>
    <x v="4"/>
    <x v="1"/>
    <x v="1"/>
    <n v="6050"/>
    <x v="2"/>
    <n v="4"/>
    <n v="8.9499999999999993"/>
    <n v="24"/>
    <x v="102"/>
    <n v="96"/>
    <n v="118.79999999999998"/>
    <x v="10"/>
  </r>
  <r>
    <n v="5"/>
    <x v="4"/>
    <x v="1"/>
    <x v="1"/>
    <n v="8500"/>
    <x v="3"/>
    <n v="790"/>
    <n v="849.95"/>
    <n v="57"/>
    <x v="180"/>
    <n v="45030"/>
    <n v="3417.1500000000015"/>
    <x v="10"/>
  </r>
  <r>
    <n v="6"/>
    <x v="5"/>
    <x v="2"/>
    <x v="2"/>
    <n v="2005"/>
    <x v="0"/>
    <n v="200"/>
    <n v="229"/>
    <n v="85"/>
    <x v="181"/>
    <n v="17000"/>
    <n v="2465"/>
    <x v="10"/>
  </r>
  <r>
    <n v="6"/>
    <x v="5"/>
    <x v="2"/>
    <x v="2"/>
    <n v="3006"/>
    <x v="1"/>
    <n v="12"/>
    <n v="19.95"/>
    <n v="58"/>
    <x v="105"/>
    <n v="696"/>
    <n v="461.09999999999991"/>
    <x v="10"/>
  </r>
  <r>
    <n v="6"/>
    <x v="5"/>
    <x v="2"/>
    <x v="2"/>
    <n v="6050"/>
    <x v="2"/>
    <n v="4"/>
    <n v="8.9499999999999993"/>
    <n v="39"/>
    <x v="35"/>
    <n v="156"/>
    <n v="193.04999999999995"/>
    <x v="10"/>
  </r>
  <r>
    <n v="6"/>
    <x v="5"/>
    <x v="2"/>
    <x v="2"/>
    <n v="8500"/>
    <x v="3"/>
    <n v="790"/>
    <n v="849.95"/>
    <n v="88"/>
    <x v="182"/>
    <n v="69520"/>
    <n v="5275.6000000000058"/>
    <x v="10"/>
  </r>
  <r>
    <n v="7"/>
    <x v="6"/>
    <x v="2"/>
    <x v="2"/>
    <n v="2005"/>
    <x v="0"/>
    <n v="200"/>
    <n v="229"/>
    <n v="36"/>
    <x v="183"/>
    <n v="7200"/>
    <n v="1044"/>
    <x v="10"/>
  </r>
  <r>
    <n v="7"/>
    <x v="6"/>
    <x v="2"/>
    <x v="2"/>
    <n v="3006"/>
    <x v="1"/>
    <n v="12"/>
    <n v="19.95"/>
    <n v="47"/>
    <x v="184"/>
    <n v="564"/>
    <n v="373.65"/>
    <x v="10"/>
  </r>
  <r>
    <n v="7"/>
    <x v="6"/>
    <x v="2"/>
    <x v="2"/>
    <n v="6050"/>
    <x v="2"/>
    <n v="4"/>
    <n v="8.9499999999999993"/>
    <n v="42"/>
    <x v="68"/>
    <n v="168"/>
    <n v="207.89999999999998"/>
    <x v="10"/>
  </r>
  <r>
    <n v="7"/>
    <x v="6"/>
    <x v="2"/>
    <x v="2"/>
    <n v="8500"/>
    <x v="3"/>
    <n v="790"/>
    <n v="849.95"/>
    <n v="57"/>
    <x v="180"/>
    <n v="45030"/>
    <n v="3417.1500000000015"/>
    <x v="10"/>
  </r>
  <r>
    <n v="8"/>
    <x v="7"/>
    <x v="2"/>
    <x v="2"/>
    <n v="2005"/>
    <x v="0"/>
    <n v="200"/>
    <n v="229"/>
    <n v="17"/>
    <x v="58"/>
    <n v="3400"/>
    <n v="493"/>
    <x v="10"/>
  </r>
  <r>
    <n v="8"/>
    <x v="7"/>
    <x v="2"/>
    <x v="2"/>
    <n v="3006"/>
    <x v="1"/>
    <n v="12"/>
    <n v="19.95"/>
    <n v="18"/>
    <x v="92"/>
    <n v="216"/>
    <n v="143.09999999999997"/>
    <x v="10"/>
  </r>
  <r>
    <n v="8"/>
    <x v="7"/>
    <x v="2"/>
    <x v="2"/>
    <n v="6050"/>
    <x v="2"/>
    <n v="4"/>
    <n v="8.9499999999999993"/>
    <n v="16"/>
    <x v="127"/>
    <n v="64"/>
    <n v="79.199999999999989"/>
    <x v="10"/>
  </r>
  <r>
    <n v="8"/>
    <x v="7"/>
    <x v="2"/>
    <x v="2"/>
    <n v="8500"/>
    <x v="3"/>
    <n v="790"/>
    <n v="849.95"/>
    <n v="28"/>
    <x v="117"/>
    <n v="22120"/>
    <n v="1678.6000000000022"/>
    <x v="10"/>
  </r>
  <r>
    <n v="1"/>
    <x v="0"/>
    <x v="0"/>
    <x v="0"/>
    <n v="2005"/>
    <x v="0"/>
    <n v="200"/>
    <n v="229"/>
    <n v="9"/>
    <x v="11"/>
    <n v="1800"/>
    <n v="261"/>
    <x v="11"/>
  </r>
  <r>
    <n v="1"/>
    <x v="0"/>
    <x v="0"/>
    <x v="0"/>
    <n v="3006"/>
    <x v="1"/>
    <n v="12"/>
    <n v="19.95"/>
    <n v="39"/>
    <x v="148"/>
    <n v="468"/>
    <n v="310.04999999999995"/>
    <x v="11"/>
  </r>
  <r>
    <n v="1"/>
    <x v="0"/>
    <x v="0"/>
    <x v="0"/>
    <n v="6050"/>
    <x v="2"/>
    <n v="4"/>
    <n v="8.9499999999999993"/>
    <n v="38"/>
    <x v="109"/>
    <n v="152"/>
    <n v="188.09999999999997"/>
    <x v="11"/>
  </r>
  <r>
    <n v="1"/>
    <x v="0"/>
    <x v="0"/>
    <x v="0"/>
    <n v="8500"/>
    <x v="3"/>
    <n v="790"/>
    <n v="849.95"/>
    <n v="33"/>
    <x v="50"/>
    <n v="26070"/>
    <n v="1978.3500000000022"/>
    <x v="11"/>
  </r>
  <r>
    <n v="2"/>
    <x v="1"/>
    <x v="0"/>
    <x v="0"/>
    <n v="2005"/>
    <x v="0"/>
    <n v="200"/>
    <n v="229"/>
    <n v="10"/>
    <x v="185"/>
    <n v="2000"/>
    <n v="290"/>
    <x v="11"/>
  </r>
  <r>
    <n v="2"/>
    <x v="1"/>
    <x v="0"/>
    <x v="0"/>
    <n v="3006"/>
    <x v="1"/>
    <n v="12"/>
    <n v="19.95"/>
    <n v="8"/>
    <x v="4"/>
    <n v="96"/>
    <n v="63.599999999999994"/>
    <x v="11"/>
  </r>
  <r>
    <n v="2"/>
    <x v="1"/>
    <x v="0"/>
    <x v="0"/>
    <n v="6050"/>
    <x v="2"/>
    <n v="4"/>
    <n v="8.9499999999999993"/>
    <n v="8"/>
    <x v="42"/>
    <n v="32"/>
    <n v="39.599999999999994"/>
    <x v="11"/>
  </r>
  <r>
    <n v="2"/>
    <x v="1"/>
    <x v="0"/>
    <x v="0"/>
    <n v="8500"/>
    <x v="3"/>
    <n v="790"/>
    <n v="849.95"/>
    <n v="20"/>
    <x v="36"/>
    <n v="15800"/>
    <n v="1199"/>
    <x v="11"/>
  </r>
  <r>
    <n v="3"/>
    <x v="2"/>
    <x v="0"/>
    <x v="0"/>
    <n v="2005"/>
    <x v="0"/>
    <n v="200"/>
    <n v="229"/>
    <n v="3"/>
    <x v="116"/>
    <n v="600"/>
    <n v="87"/>
    <x v="11"/>
  </r>
  <r>
    <n v="3"/>
    <x v="2"/>
    <x v="0"/>
    <x v="0"/>
    <n v="3006"/>
    <x v="1"/>
    <n v="12"/>
    <n v="19.95"/>
    <n v="33"/>
    <x v="186"/>
    <n v="396"/>
    <n v="262.35000000000002"/>
    <x v="11"/>
  </r>
  <r>
    <n v="3"/>
    <x v="2"/>
    <x v="0"/>
    <x v="0"/>
    <n v="6050"/>
    <x v="2"/>
    <n v="4"/>
    <n v="8.9499999999999993"/>
    <n v="26"/>
    <x v="55"/>
    <n v="104"/>
    <n v="128.69999999999999"/>
    <x v="11"/>
  </r>
  <r>
    <n v="3"/>
    <x v="2"/>
    <x v="0"/>
    <x v="0"/>
    <n v="8500"/>
    <x v="3"/>
    <n v="790"/>
    <n v="849.95"/>
    <n v="29"/>
    <x v="119"/>
    <n v="22910"/>
    <n v="1738.5500000000029"/>
    <x v="11"/>
  </r>
  <r>
    <n v="4"/>
    <x v="3"/>
    <x v="1"/>
    <x v="1"/>
    <n v="2005"/>
    <x v="0"/>
    <n v="200"/>
    <n v="229"/>
    <n v="4"/>
    <x v="118"/>
    <n v="800"/>
    <n v="116"/>
    <x v="11"/>
  </r>
  <r>
    <n v="4"/>
    <x v="3"/>
    <x v="1"/>
    <x v="1"/>
    <n v="3006"/>
    <x v="1"/>
    <n v="12"/>
    <n v="19.95"/>
    <n v="36"/>
    <x v="187"/>
    <n v="432"/>
    <n v="286.19999999999993"/>
    <x v="11"/>
  </r>
  <r>
    <n v="4"/>
    <x v="3"/>
    <x v="1"/>
    <x v="1"/>
    <n v="6050"/>
    <x v="2"/>
    <n v="4"/>
    <n v="8.9499999999999993"/>
    <n v="38"/>
    <x v="109"/>
    <n v="152"/>
    <n v="188.09999999999997"/>
    <x v="11"/>
  </r>
  <r>
    <n v="4"/>
    <x v="3"/>
    <x v="1"/>
    <x v="1"/>
    <n v="8500"/>
    <x v="3"/>
    <n v="790"/>
    <n v="849.95"/>
    <n v="30"/>
    <x v="27"/>
    <n v="23700"/>
    <n v="1798.5"/>
    <x v="11"/>
  </r>
  <r>
    <n v="5"/>
    <x v="4"/>
    <x v="1"/>
    <x v="1"/>
    <n v="2005"/>
    <x v="0"/>
    <n v="200"/>
    <n v="229"/>
    <n v="23"/>
    <x v="85"/>
    <n v="4600"/>
    <n v="667"/>
    <x v="11"/>
  </r>
  <r>
    <n v="5"/>
    <x v="4"/>
    <x v="1"/>
    <x v="1"/>
    <n v="3006"/>
    <x v="1"/>
    <n v="12"/>
    <n v="19.95"/>
    <n v="75"/>
    <x v="188"/>
    <n v="900"/>
    <n v="596.25"/>
    <x v="11"/>
  </r>
  <r>
    <n v="5"/>
    <x v="4"/>
    <x v="1"/>
    <x v="1"/>
    <n v="6050"/>
    <x v="2"/>
    <n v="4"/>
    <n v="8.9499999999999993"/>
    <n v="55"/>
    <x v="189"/>
    <n v="220"/>
    <n v="272.24999999999994"/>
    <x v="11"/>
  </r>
  <r>
    <n v="5"/>
    <x v="4"/>
    <x v="1"/>
    <x v="1"/>
    <n v="8500"/>
    <x v="3"/>
    <n v="790"/>
    <n v="849.95"/>
    <n v="47"/>
    <x v="110"/>
    <n v="37130"/>
    <n v="2817.6500000000015"/>
    <x v="11"/>
  </r>
  <r>
    <n v="6"/>
    <x v="5"/>
    <x v="2"/>
    <x v="2"/>
    <n v="2005"/>
    <x v="0"/>
    <n v="200"/>
    <n v="229"/>
    <n v="56"/>
    <x v="190"/>
    <n v="11200"/>
    <n v="1624"/>
    <x v="11"/>
  </r>
  <r>
    <n v="6"/>
    <x v="5"/>
    <x v="2"/>
    <x v="2"/>
    <n v="3006"/>
    <x v="1"/>
    <n v="12"/>
    <n v="19.95"/>
    <n v="69"/>
    <x v="191"/>
    <n v="828"/>
    <n v="548.54999999999995"/>
    <x v="11"/>
  </r>
  <r>
    <n v="6"/>
    <x v="5"/>
    <x v="2"/>
    <x v="2"/>
    <n v="6050"/>
    <x v="2"/>
    <n v="4"/>
    <n v="8.9499999999999993"/>
    <n v="44"/>
    <x v="162"/>
    <n v="176"/>
    <n v="217.79999999999995"/>
    <x v="11"/>
  </r>
  <r>
    <n v="6"/>
    <x v="5"/>
    <x v="2"/>
    <x v="2"/>
    <n v="8500"/>
    <x v="3"/>
    <n v="790"/>
    <n v="849.95"/>
    <n v="99"/>
    <x v="192"/>
    <n v="78210"/>
    <n v="5935.0500000000029"/>
    <x v="11"/>
  </r>
  <r>
    <n v="7"/>
    <x v="6"/>
    <x v="2"/>
    <x v="2"/>
    <n v="2005"/>
    <x v="0"/>
    <n v="200"/>
    <n v="229"/>
    <n v="35"/>
    <x v="193"/>
    <n v="7000"/>
    <n v="1015"/>
    <x v="11"/>
  </r>
  <r>
    <n v="7"/>
    <x v="6"/>
    <x v="2"/>
    <x v="2"/>
    <n v="3006"/>
    <x v="1"/>
    <n v="12"/>
    <n v="19.95"/>
    <n v="48"/>
    <x v="194"/>
    <n v="576"/>
    <n v="381.59999999999991"/>
    <x v="11"/>
  </r>
  <r>
    <n v="7"/>
    <x v="6"/>
    <x v="2"/>
    <x v="2"/>
    <n v="6050"/>
    <x v="2"/>
    <n v="4"/>
    <n v="8.9499999999999993"/>
    <n v="45"/>
    <x v="176"/>
    <n v="180"/>
    <n v="222.74999999999994"/>
    <x v="11"/>
  </r>
  <r>
    <n v="7"/>
    <x v="6"/>
    <x v="2"/>
    <x v="2"/>
    <n v="8500"/>
    <x v="3"/>
    <n v="790"/>
    <n v="849.95"/>
    <n v="55"/>
    <x v="16"/>
    <n v="43450"/>
    <n v="3297.25"/>
    <x v="11"/>
  </r>
  <r>
    <n v="8"/>
    <x v="7"/>
    <x v="2"/>
    <x v="2"/>
    <n v="2005"/>
    <x v="0"/>
    <n v="200"/>
    <n v="229"/>
    <n v="23"/>
    <x v="85"/>
    <n v="4600"/>
    <n v="667"/>
    <x v="11"/>
  </r>
  <r>
    <n v="8"/>
    <x v="7"/>
    <x v="2"/>
    <x v="2"/>
    <n v="3006"/>
    <x v="1"/>
    <n v="12"/>
    <n v="19.95"/>
    <n v="22"/>
    <x v="161"/>
    <n v="264"/>
    <n v="174.89999999999998"/>
    <x v="11"/>
  </r>
  <r>
    <n v="8"/>
    <x v="7"/>
    <x v="2"/>
    <x v="2"/>
    <n v="6050"/>
    <x v="2"/>
    <n v="4"/>
    <n v="8.9499999999999993"/>
    <n v="17"/>
    <x v="134"/>
    <n v="68"/>
    <n v="84.149999999999977"/>
    <x v="11"/>
  </r>
  <r>
    <n v="8"/>
    <x v="7"/>
    <x v="2"/>
    <x v="2"/>
    <n v="8500"/>
    <x v="3"/>
    <n v="790"/>
    <n v="849.95"/>
    <n v="30"/>
    <x v="27"/>
    <n v="23700"/>
    <n v="1798.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61000-4F78-374D-9FE4-11C6AFFD725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C7" firstHeaderRow="0" firstDataRow="1" firstDataCol="1"/>
  <pivotFields count="13"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showAll="0"/>
    <pivotField dataField="1" numFmtId="44" showAll="0">
      <items count="196">
        <item x="2"/>
        <item x="53"/>
        <item x="13"/>
        <item x="131"/>
        <item x="32"/>
        <item x="38"/>
        <item x="12"/>
        <item x="28"/>
        <item x="26"/>
        <item x="42"/>
        <item x="100"/>
        <item x="97"/>
        <item x="74"/>
        <item x="9"/>
        <item x="136"/>
        <item x="135"/>
        <item x="5"/>
        <item x="93"/>
        <item x="73"/>
        <item x="127"/>
        <item x="134"/>
        <item x="4"/>
        <item x="113"/>
        <item x="132"/>
        <item x="146"/>
        <item x="67"/>
        <item x="77"/>
        <item x="102"/>
        <item x="129"/>
        <item x="55"/>
        <item x="171"/>
        <item x="170"/>
        <item x="79"/>
        <item x="80"/>
        <item x="72"/>
        <item x="154"/>
        <item x="160"/>
        <item x="49"/>
        <item x="87"/>
        <item x="19"/>
        <item x="147"/>
        <item x="65"/>
        <item x="112"/>
        <item x="109"/>
        <item x="35"/>
        <item x="90"/>
        <item x="92"/>
        <item x="114"/>
        <item x="68"/>
        <item x="22"/>
        <item x="124"/>
        <item x="162"/>
        <item x="133"/>
        <item x="176"/>
        <item x="48"/>
        <item x="144"/>
        <item x="122"/>
        <item x="161"/>
        <item x="142"/>
        <item x="60"/>
        <item x="177"/>
        <item x="189"/>
        <item x="138"/>
        <item x="126"/>
        <item x="31"/>
        <item x="174"/>
        <item x="25"/>
        <item x="159"/>
        <item x="167"/>
        <item x="83"/>
        <item x="141"/>
        <item x="71"/>
        <item x="186"/>
        <item x="116"/>
        <item x="44"/>
        <item x="187"/>
        <item x="95"/>
        <item x="165"/>
        <item x="157"/>
        <item x="148"/>
        <item x="149"/>
        <item x="89"/>
        <item x="156"/>
        <item x="15"/>
        <item x="23"/>
        <item x="45"/>
        <item x="118"/>
        <item x="184"/>
        <item x="194"/>
        <item x="108"/>
        <item x="86"/>
        <item x="175"/>
        <item x="17"/>
        <item x="41"/>
        <item x="54"/>
        <item x="105"/>
        <item x="151"/>
        <item x="52"/>
        <item x="191"/>
        <item x="153"/>
        <item x="121"/>
        <item x="188"/>
        <item x="62"/>
        <item x="8"/>
        <item x="173"/>
        <item x="96"/>
        <item x="179"/>
        <item x="82"/>
        <item x="24"/>
        <item x="59"/>
        <item x="11"/>
        <item x="64"/>
        <item x="1"/>
        <item x="185"/>
        <item x="130"/>
        <item x="7"/>
        <item x="47"/>
        <item x="21"/>
        <item x="58"/>
        <item x="111"/>
        <item x="40"/>
        <item x="128"/>
        <item x="120"/>
        <item x="66"/>
        <item x="85"/>
        <item x="0"/>
        <item x="37"/>
        <item x="164"/>
        <item x="172"/>
        <item x="137"/>
        <item x="70"/>
        <item x="107"/>
        <item x="98"/>
        <item x="94"/>
        <item x="143"/>
        <item x="193"/>
        <item x="183"/>
        <item x="88"/>
        <item x="46"/>
        <item x="76"/>
        <item x="63"/>
        <item x="3"/>
        <item x="140"/>
        <item x="33"/>
        <item x="18"/>
        <item x="34"/>
        <item x="56"/>
        <item x="190"/>
        <item x="81"/>
        <item x="30"/>
        <item x="75"/>
        <item x="57"/>
        <item x="150"/>
        <item x="36"/>
        <item x="101"/>
        <item x="181"/>
        <item x="115"/>
        <item x="104"/>
        <item x="178"/>
        <item x="169"/>
        <item x="6"/>
        <item x="14"/>
        <item x="166"/>
        <item x="78"/>
        <item x="117"/>
        <item x="119"/>
        <item x="27"/>
        <item x="29"/>
        <item x="99"/>
        <item x="50"/>
        <item x="20"/>
        <item x="10"/>
        <item x="163"/>
        <item x="69"/>
        <item x="103"/>
        <item x="152"/>
        <item x="110"/>
        <item x="123"/>
        <item x="139"/>
        <item x="61"/>
        <item x="16"/>
        <item x="180"/>
        <item x="91"/>
        <item x="158"/>
        <item x="145"/>
        <item x="84"/>
        <item x="51"/>
        <item x="39"/>
        <item x="182"/>
        <item x="106"/>
        <item x="192"/>
        <item x="125"/>
        <item x="155"/>
        <item x="168"/>
        <item x="43"/>
        <item t="default"/>
      </items>
    </pivotField>
    <pivotField numFmtId="44" showAll="0"/>
    <pivotField numFmtId="44" showAll="0"/>
    <pivotField numFmtId="164" showAll="0"/>
  </pivotFields>
  <rowFields count="1">
    <field x="3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tbotal" fld="9" baseField="0" baseItem="0"/>
    <dataField name="Promedio de Subtotal2" fld="9" subtotal="average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11DE-BF2A-C343-9E77-34C3680A6B9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">
  <location ref="F21:G24" firstHeaderRow="1" firstDataRow="1" firstDataCol="1"/>
  <pivotFields count="13"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44" showAll="0"/>
    <pivotField numFmtId="44" showAll="0"/>
    <pivotField showAll="0"/>
    <pivotField dataField="1" numFmtId="44" showAll="0"/>
    <pivotField numFmtId="44" showAll="0"/>
    <pivotField numFmtId="44" showAll="0"/>
    <pivotField numFmtId="164" showAll="0"/>
  </pivotFields>
  <rowFields count="2">
    <field x="2"/>
    <field x="3"/>
  </rowFields>
  <rowItems count="3">
    <i>
      <x v="2"/>
    </i>
    <i r="1">
      <x/>
    </i>
    <i t="grand">
      <x/>
    </i>
  </rowItems>
  <colItems count="1">
    <i/>
  </colItems>
  <dataFields count="1">
    <dataField name="Suma de Sub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9B743-1EE6-4C4A-935A-B9C5214B9CC7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">
  <location ref="E3:F16" firstHeaderRow="1" firstDataRow="1" firstDataCol="1"/>
  <pivotFields count="13">
    <pivotField showAll="0"/>
    <pivotField showAll="0">
      <items count="9">
        <item x="1"/>
        <item x="2"/>
        <item x="5"/>
        <item x="7"/>
        <item x="6"/>
        <item x="3"/>
        <item x="4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h="1" x="1"/>
        <item h="1" x="0"/>
        <item t="default"/>
      </items>
    </pivotField>
    <pivotField showAll="0"/>
    <pivotField showAll="0"/>
    <pivotField numFmtId="44" showAll="0"/>
    <pivotField numFmtId="44" showAll="0"/>
    <pivotField showAll="0"/>
    <pivotField dataField="1" numFmtId="44" showAll="0"/>
    <pivotField numFmtId="44" showAll="0"/>
    <pivotField numFmtId="44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Sutbotal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4D3EA-A681-7246-B4D8-0B50EF72B7DA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2:C27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showAll="0"/>
    <pivotField dataField="1" numFmtId="44" showAll="0"/>
    <pivotField numFmtId="44" showAll="0"/>
    <pivotField dataField="1" numFmtId="44" showAll="0"/>
    <pivotField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ross profit" fld="11" baseField="0" baseItem="0" numFmtId="44"/>
    <dataField name="Suma de Sutbotal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EE8CE-3C3E-5046-B75F-2FD945A1708C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0:C19" firstHeaderRow="0" firstDataRow="1" firstDataCol="1"/>
  <pivotFields count="13">
    <pivotField showAll="0"/>
    <pivotField axis="axisRow" showAll="0" sortType="descending">
      <items count="9">
        <item x="1"/>
        <item x="2"/>
        <item x="5"/>
        <item x="7"/>
        <item x="6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showAll="0"/>
    <pivotField dataField="1" numFmtId="44" showAll="0"/>
    <pivotField numFmtId="44" showAll="0"/>
    <pivotField dataField="1" numFmtId="44" showAll="0"/>
    <pivotField numFmtId="164" showAll="0"/>
  </pivotFields>
  <rowFields count="1">
    <field x="1"/>
  </rowFields>
  <rowItems count="9">
    <i>
      <x v="2"/>
    </i>
    <i>
      <x v="6"/>
    </i>
    <i>
      <x v="4"/>
    </i>
    <i>
      <x v="7"/>
    </i>
    <i>
      <x v="3"/>
    </i>
    <i>
      <x v="1"/>
    </i>
    <i>
      <x v="5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tbotal" fld="9" baseField="0" baseItem="0" numFmtId="44"/>
    <dataField name="Suma de Gross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ore_name" xr10:uid="{1034FD52-2AF7-E543-BD46-B9D85FA0E57A}" sourceName="Store name">
  <pivotTables>
    <pivotTable tabId="5" name="TablaDinámica5"/>
  </pivotTables>
  <data>
    <tabular pivotCacheId="695898980">
      <items count="8">
        <i x="5" s="1"/>
        <i x="7" s="1"/>
        <i x="6" s="1"/>
        <i x="1" s="1" nd="1"/>
        <i x="2" s="1" nd="1"/>
        <i x="3" s="1" nd="1"/>
        <i x="4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_nombre" xr10:uid="{99F99495-C59A-1846-9CF3-040E24E7519D}" sourceName="Región nombre">
  <pivotTables>
    <pivotTable tabId="5" name="TablaDinámica5"/>
  </pivotTables>
  <data>
    <tabular pivotCacheId="695898980">
      <items count="3">
        <i x="2" s="1"/>
        <i x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CE4127A-0DFA-514C-B9B9-4487AF439A96}" sourceName="Region">
  <pivotTables>
    <pivotTable tabId="5" name="TablaDinámica4"/>
  </pivotTables>
  <data>
    <tabular pivotCacheId="69589898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ore name" xr10:uid="{A7716E40-81BF-7245-AC86-579CB2131771}" cache="SegmentaciónDeDatos_Store_name" caption="Store name" rowHeight="230716"/>
  <slicer name="Región nombre" xr10:uid="{0F58539F-4011-0B4B-85B7-9E62A900D058}" cache="SegmentaciónDeDatos_Región_nombre" caption="Región nombre" rowHeight="230716"/>
  <slicer name="Region" xr10:uid="{EFACFD9E-A6C8-7346-B8EB-C4B4F5E12D64}" cache="SegmentaciónDeDatos_Region" caption="Region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D1475-2D78-914A-9F9A-EF772EB0117D}" name="Tabla1" displayName="Tabla1" ref="A1:M385" totalsRowShown="0">
  <autoFilter ref="A1:M385" xr:uid="{C06D1475-2D78-914A-9F9A-EF772EB0117D}"/>
  <tableColumns count="13">
    <tableColumn id="1" xr3:uid="{4FB14180-130F-8E49-BC3B-60A5AA93B105}" name="Store Number"/>
    <tableColumn id="8" xr3:uid="{9AD5DD2A-DA9A-FC49-9912-8D52E6723E76}" name="Store name" dataDxfId="9">
      <calculatedColumnFormula>VLOOKUP(Tabla1[[#This Row],[Store Number]],Tabla3[],2)</calculatedColumnFormula>
    </tableColumn>
    <tableColumn id="2" xr3:uid="{F7B67E00-8794-194F-9766-06EAF88A5491}" name="Region"/>
    <tableColumn id="9" xr3:uid="{BC197A2F-C01B-524E-97A9-8BF09C18D59B}" name="Región nombre" dataDxfId="8">
      <calculatedColumnFormula>VLOOKUP(Tabla1[[#This Row],[Region]],Tabla2[],2)</calculatedColumnFormula>
    </tableColumn>
    <tableColumn id="3" xr3:uid="{5A8830D0-B723-DF42-97F4-B3EEB297CCB7}" name="Item No"/>
    <tableColumn id="12" xr3:uid="{DFB6CF3C-C964-984E-88E0-512AE9B5616F}" name="Item nombre" dataDxfId="7">
      <calculatedColumnFormula>VLOOKUP(Tabla1[[#This Row],[Item No]],Tabla4[],2)</calculatedColumnFormula>
    </tableColumn>
    <tableColumn id="13" xr3:uid="{97FED250-BE31-CB4F-B968-37EC741ED76A}" name="unit cost" dataCellStyle="Moneda">
      <calculatedColumnFormula>VLOOKUP(Tabla1[[#This Row],[Item No]],Tabla4[],3)</calculatedColumnFormula>
    </tableColumn>
    <tableColumn id="4" xr3:uid="{CEF65456-9783-DB44-8FC0-7039AF38038E}" name="UnitPrice" dataDxfId="6" dataCellStyle="Moneda"/>
    <tableColumn id="5" xr3:uid="{BDBFE4BE-361E-4844-9446-865207E3ACC0}" name="Quantity"/>
    <tableColumn id="11" xr3:uid="{AC873CFB-37D1-2640-95B7-1AB4FC192556}" name="Sutbotal" dataDxfId="5">
      <calculatedColumnFormula>Tabla1[[#This Row],[UnitPrice]]*Tabla1[[#This Row],[Quantity]]</calculatedColumnFormula>
    </tableColumn>
    <tableColumn id="14" xr3:uid="{331152F2-9DBD-9149-8C45-1C43C81AED55}" name="Total cost" dataDxfId="4">
      <calculatedColumnFormula>Tabla1[[#This Row],[unit cost]]*Tabla1[[#This Row],[Quantity]]</calculatedColumnFormula>
    </tableColumn>
    <tableColumn id="15" xr3:uid="{823AB270-B425-3645-A601-A59E3516CA51}" name="Gross profit" dataDxfId="3">
      <calculatedColumnFormula>Tabla1[[#This Row],[Sutbotal]]-Tabla1[[#This Row],[Total cost]]</calculatedColumnFormula>
    </tableColumn>
    <tableColumn id="6" xr3:uid="{4EA350F4-A0C8-674F-9AAB-50CDBCDEEF51}" name="Month" dataDxfId="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43862A-2301-AE45-B933-25F407C4F400}" name="Tabla2" displayName="Tabla2" ref="A1:B4" totalsRowShown="0">
  <autoFilter ref="A1:B4" xr:uid="{CD43862A-2301-AE45-B933-25F407C4F400}"/>
  <tableColumns count="2">
    <tableColumn id="1" xr3:uid="{76B3E1CB-A1F2-7C42-93C4-D1A4B37B7C40}" name="Region Number"/>
    <tableColumn id="2" xr3:uid="{C6BF93D5-956D-3742-A7D4-C58EA8BB9ADB}" name="Region Name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A8F07-0829-1848-AB0F-DD2F4B9C0897}" name="Tabla3" displayName="Tabla3" ref="A1:B9" totalsRowShown="0">
  <autoFilter ref="A1:B9" xr:uid="{0E9A8F07-0829-1848-AB0F-DD2F4B9C0897}"/>
  <tableColumns count="2">
    <tableColumn id="1" xr3:uid="{DE2997E0-6702-B14B-96CE-ACCAFC45126F}" name="TiendaNo"/>
    <tableColumn id="2" xr3:uid="{3576A304-A168-F14D-8822-59B346366496}" name="NombreTienda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4C0F15-791A-5145-A6B2-F52C3FB93275}" name="Tabla4" displayName="Tabla4" ref="A1:C5" totalsRowShown="0">
  <autoFilter ref="A1:C5" xr:uid="{FC4C0F15-791A-5145-A6B2-F52C3FB93275}"/>
  <tableColumns count="3">
    <tableColumn id="1" xr3:uid="{86A58E7C-BF19-C146-AB25-44F51868267B}" name="Item No"/>
    <tableColumn id="2" xr3:uid="{B0ADF459-B7BA-4A45-95C7-2C89E9281B3A}" name="Item Description"/>
    <tableColumn id="3" xr3:uid="{1484D56F-8963-8046-832C-5C4F58447DC3}" name="Unit cost" dataDxfId="1" dataCellStyle="Moned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B292-C967-E04A-8C02-13076049ED2B}">
  <dimension ref="A3:G27"/>
  <sheetViews>
    <sheetView tabSelected="1" topLeftCell="C1" zoomScale="189" workbookViewId="0">
      <selection activeCell="H29" sqref="H29"/>
    </sheetView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3" width="19.1640625" bestFit="1" customWidth="1"/>
    <col min="5" max="5" width="15.83203125" bestFit="1" customWidth="1"/>
    <col min="6" max="6" width="14.5" bestFit="1" customWidth="1"/>
    <col min="7" max="7" width="15" bestFit="1" customWidth="1"/>
  </cols>
  <sheetData>
    <row r="3" spans="1:6" x14ac:dyDescent="0.2">
      <c r="A3" s="4" t="s">
        <v>34</v>
      </c>
      <c r="B3" t="s">
        <v>36</v>
      </c>
      <c r="C3" t="s">
        <v>38</v>
      </c>
      <c r="E3" s="4" t="s">
        <v>34</v>
      </c>
      <c r="F3" t="s">
        <v>36</v>
      </c>
    </row>
    <row r="4" spans="1:6" x14ac:dyDescent="0.2">
      <c r="A4" s="5" t="s">
        <v>26</v>
      </c>
      <c r="B4" s="3">
        <v>2034513.1499999994</v>
      </c>
      <c r="C4" s="3">
        <v>14128.563541666663</v>
      </c>
      <c r="E4" s="6">
        <v>43101</v>
      </c>
      <c r="F4" s="3">
        <v>47186.75</v>
      </c>
    </row>
    <row r="5" spans="1:6" x14ac:dyDescent="0.2">
      <c r="A5" s="5" t="s">
        <v>24</v>
      </c>
      <c r="B5" s="3">
        <v>931374.99999999977</v>
      </c>
      <c r="C5" s="3">
        <v>6467.8819444444425</v>
      </c>
      <c r="E5" s="6">
        <v>43132</v>
      </c>
      <c r="F5" s="3">
        <v>284479.35000000003</v>
      </c>
    </row>
    <row r="6" spans="1:6" x14ac:dyDescent="0.2">
      <c r="A6" s="5" t="s">
        <v>25</v>
      </c>
      <c r="B6" s="3">
        <v>902284.55000000016</v>
      </c>
      <c r="C6" s="3">
        <v>9398.797395833335</v>
      </c>
      <c r="E6" s="6">
        <v>43160</v>
      </c>
      <c r="F6" s="3">
        <v>55895.3</v>
      </c>
    </row>
    <row r="7" spans="1:6" x14ac:dyDescent="0.2">
      <c r="A7" s="5" t="s">
        <v>35</v>
      </c>
      <c r="B7" s="3">
        <v>3868172.6999999993</v>
      </c>
      <c r="C7" s="3">
        <v>10073.366406249997</v>
      </c>
      <c r="E7" s="6">
        <v>43191</v>
      </c>
      <c r="F7" s="3">
        <v>157895.1</v>
      </c>
    </row>
    <row r="8" spans="1:6" x14ac:dyDescent="0.2">
      <c r="E8" s="6">
        <v>43221</v>
      </c>
      <c r="F8" s="3">
        <v>183447.25000000003</v>
      </c>
    </row>
    <row r="9" spans="1:6" x14ac:dyDescent="0.2">
      <c r="E9" s="6">
        <v>43255</v>
      </c>
      <c r="F9" s="3">
        <v>179061.30000000002</v>
      </c>
    </row>
    <row r="10" spans="1:6" x14ac:dyDescent="0.2">
      <c r="A10" s="4" t="s">
        <v>34</v>
      </c>
      <c r="B10" t="s">
        <v>36</v>
      </c>
      <c r="C10" t="s">
        <v>37</v>
      </c>
      <c r="E10" s="6">
        <v>43286</v>
      </c>
      <c r="F10" s="3">
        <v>142997.15000000002</v>
      </c>
    </row>
    <row r="11" spans="1:6" x14ac:dyDescent="0.2">
      <c r="A11" s="5" t="s">
        <v>13</v>
      </c>
      <c r="B11" s="3">
        <v>1126472.7999999998</v>
      </c>
      <c r="C11" s="3">
        <v>94288.800000000076</v>
      </c>
      <c r="E11" s="6">
        <v>43316</v>
      </c>
      <c r="F11" s="3">
        <v>222531.15000000002</v>
      </c>
    </row>
    <row r="12" spans="1:6" x14ac:dyDescent="0.2">
      <c r="A12" s="5" t="s">
        <v>12</v>
      </c>
      <c r="B12" s="3">
        <v>636138.4</v>
      </c>
      <c r="C12" s="3">
        <v>56762.400000000023</v>
      </c>
      <c r="E12" s="6">
        <v>43347</v>
      </c>
      <c r="F12" s="3">
        <v>231895</v>
      </c>
    </row>
    <row r="13" spans="1:6" x14ac:dyDescent="0.2">
      <c r="A13" s="5" t="s">
        <v>14</v>
      </c>
      <c r="B13" s="3">
        <v>554853.75000000012</v>
      </c>
      <c r="C13" s="3">
        <v>50401.750000000022</v>
      </c>
      <c r="E13" s="6">
        <v>43377</v>
      </c>
      <c r="F13" s="3">
        <v>160940.9</v>
      </c>
    </row>
    <row r="14" spans="1:6" x14ac:dyDescent="0.2">
      <c r="A14" s="5" t="s">
        <v>8</v>
      </c>
      <c r="B14" s="3">
        <v>381613.45</v>
      </c>
      <c r="C14" s="3">
        <v>33773.450000000012</v>
      </c>
      <c r="E14" s="6">
        <v>43408</v>
      </c>
      <c r="F14" s="3">
        <v>181965.35</v>
      </c>
    </row>
    <row r="15" spans="1:6" x14ac:dyDescent="0.2">
      <c r="A15" s="5" t="s">
        <v>15</v>
      </c>
      <c r="B15" s="3">
        <v>353186.60000000009</v>
      </c>
      <c r="C15" s="3">
        <v>30548.600000000024</v>
      </c>
      <c r="E15" s="6">
        <v>43438</v>
      </c>
      <c r="F15" s="3">
        <v>186218.55</v>
      </c>
    </row>
    <row r="16" spans="1:6" x14ac:dyDescent="0.2">
      <c r="A16" s="5" t="s">
        <v>10</v>
      </c>
      <c r="B16" s="3">
        <v>313957.65000000002</v>
      </c>
      <c r="C16" s="3">
        <v>28983.650000000023</v>
      </c>
      <c r="E16" s="6" t="s">
        <v>35</v>
      </c>
      <c r="F16" s="3">
        <v>2034513.1500000001</v>
      </c>
    </row>
    <row r="17" spans="1:7" x14ac:dyDescent="0.2">
      <c r="A17" s="5" t="s">
        <v>11</v>
      </c>
      <c r="B17" s="3">
        <v>266146.15000000002</v>
      </c>
      <c r="C17" s="3">
        <v>23520.150000000012</v>
      </c>
    </row>
    <row r="18" spans="1:7" x14ac:dyDescent="0.2">
      <c r="A18" s="5" t="s">
        <v>9</v>
      </c>
      <c r="B18" s="3">
        <v>235803.90000000005</v>
      </c>
      <c r="C18" s="3">
        <v>18857.900000000009</v>
      </c>
    </row>
    <row r="19" spans="1:7" x14ac:dyDescent="0.2">
      <c r="A19" s="5" t="s">
        <v>35</v>
      </c>
      <c r="B19" s="3">
        <v>3868172.7</v>
      </c>
      <c r="C19" s="3">
        <v>337136.70000000024</v>
      </c>
    </row>
    <row r="21" spans="1:7" x14ac:dyDescent="0.2">
      <c r="F21" s="4" t="s">
        <v>34</v>
      </c>
      <c r="G21" t="s">
        <v>39</v>
      </c>
    </row>
    <row r="22" spans="1:7" x14ac:dyDescent="0.2">
      <c r="A22" s="4" t="s">
        <v>34</v>
      </c>
      <c r="B22" t="s">
        <v>37</v>
      </c>
      <c r="C22" t="s">
        <v>36</v>
      </c>
      <c r="F22" s="5">
        <v>3</v>
      </c>
      <c r="G22" s="7">
        <v>2034513.15</v>
      </c>
    </row>
    <row r="23" spans="1:7" x14ac:dyDescent="0.2">
      <c r="A23" s="5" t="s">
        <v>18</v>
      </c>
      <c r="B23" s="3">
        <v>27014.100000000006</v>
      </c>
      <c r="C23" s="3">
        <v>67790.099999999991</v>
      </c>
      <c r="F23" s="8" t="s">
        <v>26</v>
      </c>
      <c r="G23" s="7">
        <v>2034513.15</v>
      </c>
    </row>
    <row r="24" spans="1:7" x14ac:dyDescent="0.2">
      <c r="A24" s="5" t="s">
        <v>17</v>
      </c>
      <c r="B24" s="3">
        <v>69513</v>
      </c>
      <c r="C24" s="3">
        <v>548913</v>
      </c>
      <c r="F24" s="5" t="s">
        <v>35</v>
      </c>
      <c r="G24" s="7">
        <v>2034513.15</v>
      </c>
    </row>
    <row r="25" spans="1:7" x14ac:dyDescent="0.2">
      <c r="A25" s="5" t="s">
        <v>20</v>
      </c>
      <c r="B25" s="3">
        <v>227690.10000000015</v>
      </c>
      <c r="C25" s="3">
        <v>3228110.1</v>
      </c>
    </row>
    <row r="26" spans="1:7" x14ac:dyDescent="0.2">
      <c r="A26" s="5" t="s">
        <v>19</v>
      </c>
      <c r="B26" s="3">
        <v>12919.5</v>
      </c>
      <c r="C26" s="3">
        <v>23359.5</v>
      </c>
    </row>
    <row r="27" spans="1:7" x14ac:dyDescent="0.2">
      <c r="A27" s="5" t="s">
        <v>35</v>
      </c>
      <c r="B27" s="3">
        <v>337136.70000000019</v>
      </c>
      <c r="C27" s="3">
        <v>3868172.7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zoomScale="176" workbookViewId="0">
      <selection activeCell="J2" sqref="J2"/>
    </sheetView>
  </sheetViews>
  <sheetFormatPr baseColWidth="10" defaultColWidth="11.5" defaultRowHeight="15" x14ac:dyDescent="0.2"/>
  <cols>
    <col min="1" max="1" width="14.5" bestFit="1" customWidth="1"/>
    <col min="2" max="2" width="14" customWidth="1"/>
    <col min="7" max="7" width="11.5" style="1"/>
    <col min="8" max="8" width="11.6640625" style="1" customWidth="1"/>
    <col min="9" max="12" width="13.1640625" customWidth="1"/>
    <col min="13" max="13" width="11.5" style="2"/>
  </cols>
  <sheetData>
    <row r="1" spans="1:13" x14ac:dyDescent="0.2">
      <c r="A1" t="s">
        <v>0</v>
      </c>
      <c r="B1" t="s">
        <v>27</v>
      </c>
      <c r="C1" t="s">
        <v>1</v>
      </c>
      <c r="D1" t="s">
        <v>28</v>
      </c>
      <c r="E1" t="s">
        <v>2</v>
      </c>
      <c r="F1" t="s">
        <v>30</v>
      </c>
      <c r="G1" s="1" t="s">
        <v>31</v>
      </c>
      <c r="H1" s="1" t="s">
        <v>3</v>
      </c>
      <c r="I1" t="s">
        <v>4</v>
      </c>
      <c r="J1" t="s">
        <v>29</v>
      </c>
      <c r="K1" t="s">
        <v>32</v>
      </c>
      <c r="L1" t="s">
        <v>33</v>
      </c>
      <c r="M1" s="2" t="s">
        <v>5</v>
      </c>
    </row>
    <row r="2" spans="1:13" x14ac:dyDescent="0.2">
      <c r="A2">
        <v>1</v>
      </c>
      <c r="B2" t="str">
        <f>VLOOKUP(Tabla1[[#This Row],[Store Number]],Tabla3[],2)</f>
        <v>Tejeda</v>
      </c>
      <c r="C2">
        <v>1</v>
      </c>
      <c r="D2" t="str">
        <f>VLOOKUP(Tabla1[[#This Row],[Region]],Tabla2[],2)</f>
        <v>South</v>
      </c>
      <c r="E2">
        <v>2005</v>
      </c>
      <c r="F2" t="str">
        <f>VLOOKUP(Tabla1[[#This Row],[Item No]],Tabla4[],2)</f>
        <v>17" Monitor</v>
      </c>
      <c r="G2" s="1">
        <f>VLOOKUP(Tabla1[[#This Row],[Item No]],Tabla4[],3)</f>
        <v>200</v>
      </c>
      <c r="H2" s="1">
        <v>229</v>
      </c>
      <c r="I2">
        <v>24</v>
      </c>
      <c r="J2" s="3">
        <f>Tabla1[[#This Row],[UnitPrice]]*Tabla1[[#This Row],[Quantity]]</f>
        <v>5496</v>
      </c>
      <c r="K2" s="3">
        <f>Tabla1[[#This Row],[unit cost]]*Tabla1[[#This Row],[Quantity]]</f>
        <v>4800</v>
      </c>
      <c r="L2" s="3">
        <f>Tabla1[[#This Row],[Sutbotal]]-Tabla1[[#This Row],[Total cost]]</f>
        <v>696</v>
      </c>
      <c r="M2" s="2">
        <v>43101</v>
      </c>
    </row>
    <row r="3" spans="1:13" x14ac:dyDescent="0.2">
      <c r="A3">
        <v>1</v>
      </c>
      <c r="B3" t="str">
        <f>VLOOKUP(Tabla1[[#This Row],[Store Number]],Tabla3[],2)</f>
        <v>Tejeda</v>
      </c>
      <c r="C3">
        <v>1</v>
      </c>
      <c r="D3" t="str">
        <f>VLOOKUP(Tabla1[[#This Row],[Region]],Tabla2[],2)</f>
        <v>South</v>
      </c>
      <c r="E3">
        <v>3006</v>
      </c>
      <c r="F3" t="str">
        <f>VLOOKUP(Tabla1[[#This Row],[Item No]],Tabla4[],2)</f>
        <v>101 Keyboard</v>
      </c>
      <c r="G3" s="1">
        <f>VLOOKUP(Tabla1[[#This Row],[Item No]],Tabla4[],3)</f>
        <v>12</v>
      </c>
      <c r="H3" s="1">
        <v>19.95</v>
      </c>
      <c r="I3">
        <v>114</v>
      </c>
      <c r="J3" s="3">
        <f>Tabla1[[#This Row],[UnitPrice]]*Tabla1[[#This Row],[Quantity]]</f>
        <v>2274.2999999999997</v>
      </c>
      <c r="K3" s="3">
        <f>Tabla1[[#This Row],[unit cost]]*Tabla1[[#This Row],[Quantity]]</f>
        <v>1368</v>
      </c>
      <c r="L3" s="3">
        <f>Tabla1[[#This Row],[Sutbotal]]-Tabla1[[#This Row],[Total cost]]</f>
        <v>906.29999999999973</v>
      </c>
      <c r="M3" s="2">
        <v>43101</v>
      </c>
    </row>
    <row r="4" spans="1:13" x14ac:dyDescent="0.2">
      <c r="A4">
        <v>1</v>
      </c>
      <c r="B4" t="str">
        <f>VLOOKUP(Tabla1[[#This Row],[Store Number]],Tabla3[],2)</f>
        <v>Tejeda</v>
      </c>
      <c r="C4">
        <v>1</v>
      </c>
      <c r="D4" t="str">
        <f>VLOOKUP(Tabla1[[#This Row],[Region]],Tabla2[],2)</f>
        <v>South</v>
      </c>
      <c r="E4">
        <v>6050</v>
      </c>
      <c r="F4" t="str">
        <f>VLOOKUP(Tabla1[[#This Row],[Item No]],Tabla4[],2)</f>
        <v>PC Mouse</v>
      </c>
      <c r="G4" s="1">
        <f>VLOOKUP(Tabla1[[#This Row],[Item No]],Tabla4[],3)</f>
        <v>4</v>
      </c>
      <c r="H4" s="1">
        <v>8.9499999999999993</v>
      </c>
      <c r="I4">
        <v>0</v>
      </c>
      <c r="J4" s="3">
        <f>Tabla1[[#This Row],[UnitPrice]]*Tabla1[[#This Row],[Quantity]]</f>
        <v>0</v>
      </c>
      <c r="K4" s="3">
        <f>Tabla1[[#This Row],[unit cost]]*Tabla1[[#This Row],[Quantity]]</f>
        <v>0</v>
      </c>
      <c r="L4" s="3">
        <f>Tabla1[[#This Row],[Sutbotal]]-Tabla1[[#This Row],[Total cost]]</f>
        <v>0</v>
      </c>
      <c r="M4" s="2">
        <v>43101</v>
      </c>
    </row>
    <row r="5" spans="1:13" x14ac:dyDescent="0.2">
      <c r="A5">
        <v>1</v>
      </c>
      <c r="B5" t="str">
        <f>VLOOKUP(Tabla1[[#This Row],[Store Number]],Tabla3[],2)</f>
        <v>Tejeda</v>
      </c>
      <c r="C5">
        <v>1</v>
      </c>
      <c r="D5" t="str">
        <f>VLOOKUP(Tabla1[[#This Row],[Region]],Tabla2[],2)</f>
        <v>South</v>
      </c>
      <c r="E5">
        <v>8500</v>
      </c>
      <c r="F5" t="str">
        <f>VLOOKUP(Tabla1[[#This Row],[Item No]],Tabla4[],2)</f>
        <v>Desktop CPU</v>
      </c>
      <c r="G5" s="1">
        <f>VLOOKUP(Tabla1[[#This Row],[Item No]],Tabla4[],3)</f>
        <v>790</v>
      </c>
      <c r="H5" s="1">
        <v>849.95</v>
      </c>
      <c r="I5">
        <v>11</v>
      </c>
      <c r="J5" s="3">
        <f>Tabla1[[#This Row],[UnitPrice]]*Tabla1[[#This Row],[Quantity]]</f>
        <v>9349.4500000000007</v>
      </c>
      <c r="K5" s="3">
        <f>Tabla1[[#This Row],[unit cost]]*Tabla1[[#This Row],[Quantity]]</f>
        <v>8690</v>
      </c>
      <c r="L5" s="3">
        <f>Tabla1[[#This Row],[Sutbotal]]-Tabla1[[#This Row],[Total cost]]</f>
        <v>659.45000000000073</v>
      </c>
      <c r="M5" s="2">
        <v>43101</v>
      </c>
    </row>
    <row r="6" spans="1:13" x14ac:dyDescent="0.2">
      <c r="A6">
        <v>2</v>
      </c>
      <c r="B6" t="str">
        <f>VLOOKUP(Tabla1[[#This Row],[Store Number]],Tabla3[],2)</f>
        <v>Alamos</v>
      </c>
      <c r="C6">
        <v>1</v>
      </c>
      <c r="D6" t="str">
        <f>VLOOKUP(Tabla1[[#This Row],[Region]],Tabla2[],2)</f>
        <v>South</v>
      </c>
      <c r="E6">
        <v>2005</v>
      </c>
      <c r="F6" t="str">
        <f>VLOOKUP(Tabla1[[#This Row],[Item No]],Tabla4[],2)</f>
        <v>17" Monitor</v>
      </c>
      <c r="G6" s="1">
        <f>VLOOKUP(Tabla1[[#This Row],[Item No]],Tabla4[],3)</f>
        <v>200</v>
      </c>
      <c r="H6" s="1">
        <v>229</v>
      </c>
      <c r="I6">
        <v>0</v>
      </c>
      <c r="J6" s="3">
        <f>Tabla1[[#This Row],[UnitPrice]]*Tabla1[[#This Row],[Quantity]]</f>
        <v>0</v>
      </c>
      <c r="K6" s="3">
        <f>Tabla1[[#This Row],[unit cost]]*Tabla1[[#This Row],[Quantity]]</f>
        <v>0</v>
      </c>
      <c r="L6" s="3">
        <f>Tabla1[[#This Row],[Sutbotal]]-Tabla1[[#This Row],[Total cost]]</f>
        <v>0</v>
      </c>
      <c r="M6" s="2">
        <v>43101</v>
      </c>
    </row>
    <row r="7" spans="1:13" x14ac:dyDescent="0.2">
      <c r="A7">
        <v>2</v>
      </c>
      <c r="B7" t="str">
        <f>VLOOKUP(Tabla1[[#This Row],[Store Number]],Tabla3[],2)</f>
        <v>Alamos</v>
      </c>
      <c r="C7">
        <v>1</v>
      </c>
      <c r="D7" t="str">
        <f>VLOOKUP(Tabla1[[#This Row],[Region]],Tabla2[],2)</f>
        <v>South</v>
      </c>
      <c r="E7">
        <v>3006</v>
      </c>
      <c r="F7" t="str">
        <f>VLOOKUP(Tabla1[[#This Row],[Item No]],Tabla4[],2)</f>
        <v>101 Keyboard</v>
      </c>
      <c r="G7" s="1">
        <f>VLOOKUP(Tabla1[[#This Row],[Item No]],Tabla4[],3)</f>
        <v>12</v>
      </c>
      <c r="H7" s="1">
        <v>19.95</v>
      </c>
      <c r="I7">
        <v>8</v>
      </c>
      <c r="J7" s="3">
        <f>Tabla1[[#This Row],[UnitPrice]]*Tabla1[[#This Row],[Quantity]]</f>
        <v>159.6</v>
      </c>
      <c r="K7" s="3">
        <f>Tabla1[[#This Row],[unit cost]]*Tabla1[[#This Row],[Quantity]]</f>
        <v>96</v>
      </c>
      <c r="L7" s="3">
        <f>Tabla1[[#This Row],[Sutbotal]]-Tabla1[[#This Row],[Total cost]]</f>
        <v>63.599999999999994</v>
      </c>
      <c r="M7" s="2">
        <v>43101</v>
      </c>
    </row>
    <row r="8" spans="1:13" x14ac:dyDescent="0.2">
      <c r="A8">
        <v>2</v>
      </c>
      <c r="B8" t="str">
        <f>VLOOKUP(Tabla1[[#This Row],[Store Number]],Tabla3[],2)</f>
        <v>Alamos</v>
      </c>
      <c r="C8">
        <v>1</v>
      </c>
      <c r="D8" t="str">
        <f>VLOOKUP(Tabla1[[#This Row],[Region]],Tabla2[],2)</f>
        <v>South</v>
      </c>
      <c r="E8">
        <v>6050</v>
      </c>
      <c r="F8" t="str">
        <f>VLOOKUP(Tabla1[[#This Row],[Item No]],Tabla4[],2)</f>
        <v>PC Mouse</v>
      </c>
      <c r="G8" s="1">
        <f>VLOOKUP(Tabla1[[#This Row],[Item No]],Tabla4[],3)</f>
        <v>4</v>
      </c>
      <c r="H8" s="1">
        <v>8.9499999999999993</v>
      </c>
      <c r="I8">
        <v>14</v>
      </c>
      <c r="J8" s="3">
        <f>Tabla1[[#This Row],[UnitPrice]]*Tabla1[[#This Row],[Quantity]]</f>
        <v>125.29999999999998</v>
      </c>
      <c r="K8" s="3">
        <f>Tabla1[[#This Row],[unit cost]]*Tabla1[[#This Row],[Quantity]]</f>
        <v>56</v>
      </c>
      <c r="L8" s="3">
        <f>Tabla1[[#This Row],[Sutbotal]]-Tabla1[[#This Row],[Total cost]]</f>
        <v>69.299999999999983</v>
      </c>
      <c r="M8" s="2">
        <v>43101</v>
      </c>
    </row>
    <row r="9" spans="1:13" x14ac:dyDescent="0.2">
      <c r="A9">
        <v>2</v>
      </c>
      <c r="B9" t="str">
        <f>VLOOKUP(Tabla1[[#This Row],[Store Number]],Tabla3[],2)</f>
        <v>Alamos</v>
      </c>
      <c r="C9">
        <v>1</v>
      </c>
      <c r="D9" t="str">
        <f>VLOOKUP(Tabla1[[#This Row],[Region]],Tabla2[],2)</f>
        <v>South</v>
      </c>
      <c r="E9">
        <v>8500</v>
      </c>
      <c r="F9" t="str">
        <f>VLOOKUP(Tabla1[[#This Row],[Item No]],Tabla4[],2)</f>
        <v>Desktop CPU</v>
      </c>
      <c r="G9" s="1">
        <f>VLOOKUP(Tabla1[[#This Row],[Item No]],Tabla4[],3)</f>
        <v>790</v>
      </c>
      <c r="H9" s="1">
        <v>849.95</v>
      </c>
      <c r="I9">
        <v>26</v>
      </c>
      <c r="J9" s="3">
        <f>Tabla1[[#This Row],[UnitPrice]]*Tabla1[[#This Row],[Quantity]]</f>
        <v>22098.7</v>
      </c>
      <c r="K9" s="3">
        <f>Tabla1[[#This Row],[unit cost]]*Tabla1[[#This Row],[Quantity]]</f>
        <v>20540</v>
      </c>
      <c r="L9" s="3">
        <f>Tabla1[[#This Row],[Sutbotal]]-Tabla1[[#This Row],[Total cost]]</f>
        <v>1558.7000000000007</v>
      </c>
      <c r="M9" s="2">
        <v>43101</v>
      </c>
    </row>
    <row r="10" spans="1:13" x14ac:dyDescent="0.2">
      <c r="A10">
        <v>3</v>
      </c>
      <c r="B10" t="str">
        <f>VLOOKUP(Tabla1[[#This Row],[Store Number]],Tabla3[],2)</f>
        <v>Candiles</v>
      </c>
      <c r="C10">
        <v>1</v>
      </c>
      <c r="D10" t="str">
        <f>VLOOKUP(Tabla1[[#This Row],[Region]],Tabla2[],2)</f>
        <v>South</v>
      </c>
      <c r="E10">
        <v>2005</v>
      </c>
      <c r="F10" t="str">
        <f>VLOOKUP(Tabla1[[#This Row],[Item No]],Tabla4[],2)</f>
        <v>17" Monitor</v>
      </c>
      <c r="G10" s="1">
        <f>VLOOKUP(Tabla1[[#This Row],[Item No]],Tabla4[],3)</f>
        <v>200</v>
      </c>
      <c r="H10" s="1">
        <v>229</v>
      </c>
      <c r="I10">
        <v>12</v>
      </c>
      <c r="J10" s="3">
        <f>Tabla1[[#This Row],[UnitPrice]]*Tabla1[[#This Row],[Quantity]]</f>
        <v>2748</v>
      </c>
      <c r="K10" s="3">
        <f>Tabla1[[#This Row],[unit cost]]*Tabla1[[#This Row],[Quantity]]</f>
        <v>2400</v>
      </c>
      <c r="L10" s="3">
        <f>Tabla1[[#This Row],[Sutbotal]]-Tabla1[[#This Row],[Total cost]]</f>
        <v>348</v>
      </c>
      <c r="M10" s="2">
        <v>43101</v>
      </c>
    </row>
    <row r="11" spans="1:13" x14ac:dyDescent="0.2">
      <c r="A11">
        <v>3</v>
      </c>
      <c r="B11" t="str">
        <f>VLOOKUP(Tabla1[[#This Row],[Store Number]],Tabla3[],2)</f>
        <v>Candiles</v>
      </c>
      <c r="C11">
        <v>1</v>
      </c>
      <c r="D11" t="str">
        <f>VLOOKUP(Tabla1[[#This Row],[Region]],Tabla2[],2)</f>
        <v>South</v>
      </c>
      <c r="E11">
        <v>3006</v>
      </c>
      <c r="F11" t="str">
        <f>VLOOKUP(Tabla1[[#This Row],[Item No]],Tabla4[],2)</f>
        <v>101 Keyboard</v>
      </c>
      <c r="G11" s="1">
        <f>VLOOKUP(Tabla1[[#This Row],[Item No]],Tabla4[],3)</f>
        <v>12</v>
      </c>
      <c r="H11" s="1">
        <v>19.95</v>
      </c>
      <c r="I11">
        <v>77</v>
      </c>
      <c r="J11" s="3">
        <f>Tabla1[[#This Row],[UnitPrice]]*Tabla1[[#This Row],[Quantity]]</f>
        <v>1536.1499999999999</v>
      </c>
      <c r="K11" s="3">
        <f>Tabla1[[#This Row],[unit cost]]*Tabla1[[#This Row],[Quantity]]</f>
        <v>924</v>
      </c>
      <c r="L11" s="3">
        <f>Tabla1[[#This Row],[Sutbotal]]-Tabla1[[#This Row],[Total cost]]</f>
        <v>612.14999999999986</v>
      </c>
      <c r="M11" s="2">
        <v>43101</v>
      </c>
    </row>
    <row r="12" spans="1:13" x14ac:dyDescent="0.2">
      <c r="A12">
        <v>3</v>
      </c>
      <c r="B12" t="str">
        <f>VLOOKUP(Tabla1[[#This Row],[Store Number]],Tabla3[],2)</f>
        <v>Candiles</v>
      </c>
      <c r="C12">
        <v>1</v>
      </c>
      <c r="D12" t="str">
        <f>VLOOKUP(Tabla1[[#This Row],[Region]],Tabla2[],2)</f>
        <v>South</v>
      </c>
      <c r="E12">
        <v>6050</v>
      </c>
      <c r="F12" t="str">
        <f>VLOOKUP(Tabla1[[#This Row],[Item No]],Tabla4[],2)</f>
        <v>PC Mouse</v>
      </c>
      <c r="G12" s="1">
        <f>VLOOKUP(Tabla1[[#This Row],[Item No]],Tabla4[],3)</f>
        <v>4</v>
      </c>
      <c r="H12" s="1">
        <v>8.9499999999999993</v>
      </c>
      <c r="I12">
        <v>12</v>
      </c>
      <c r="J12" s="3">
        <f>Tabla1[[#This Row],[UnitPrice]]*Tabla1[[#This Row],[Quantity]]</f>
        <v>107.39999999999999</v>
      </c>
      <c r="K12" s="3">
        <f>Tabla1[[#This Row],[unit cost]]*Tabla1[[#This Row],[Quantity]]</f>
        <v>48</v>
      </c>
      <c r="L12" s="3">
        <f>Tabla1[[#This Row],[Sutbotal]]-Tabla1[[#This Row],[Total cost]]</f>
        <v>59.399999999999991</v>
      </c>
      <c r="M12" s="2">
        <v>43101</v>
      </c>
    </row>
    <row r="13" spans="1:13" x14ac:dyDescent="0.2">
      <c r="A13">
        <v>3</v>
      </c>
      <c r="B13" t="str">
        <f>VLOOKUP(Tabla1[[#This Row],[Store Number]],Tabla3[],2)</f>
        <v>Candiles</v>
      </c>
      <c r="C13">
        <v>1</v>
      </c>
      <c r="D13" t="str">
        <f>VLOOKUP(Tabla1[[#This Row],[Region]],Tabla2[],2)</f>
        <v>South</v>
      </c>
      <c r="E13">
        <v>8500</v>
      </c>
      <c r="F13" t="str">
        <f>VLOOKUP(Tabla1[[#This Row],[Item No]],Tabla4[],2)</f>
        <v>Desktop CPU</v>
      </c>
      <c r="G13" s="1">
        <f>VLOOKUP(Tabla1[[#This Row],[Item No]],Tabla4[],3)</f>
        <v>790</v>
      </c>
      <c r="H13" s="1">
        <v>849.95</v>
      </c>
      <c r="I13">
        <v>41</v>
      </c>
      <c r="J13" s="3">
        <f>Tabla1[[#This Row],[UnitPrice]]*Tabla1[[#This Row],[Quantity]]</f>
        <v>34847.950000000004</v>
      </c>
      <c r="K13" s="3">
        <f>Tabla1[[#This Row],[unit cost]]*Tabla1[[#This Row],[Quantity]]</f>
        <v>32390</v>
      </c>
      <c r="L13" s="3">
        <f>Tabla1[[#This Row],[Sutbotal]]-Tabla1[[#This Row],[Total cost]]</f>
        <v>2457.9500000000044</v>
      </c>
      <c r="M13" s="2">
        <v>43101</v>
      </c>
    </row>
    <row r="14" spans="1:13" x14ac:dyDescent="0.2">
      <c r="A14">
        <v>4</v>
      </c>
      <c r="B14" t="str">
        <f>VLOOKUP(Tabla1[[#This Row],[Store Number]],Tabla3[],2)</f>
        <v>San Pablo</v>
      </c>
      <c r="C14">
        <v>2</v>
      </c>
      <c r="D14" t="str">
        <f>VLOOKUP(Tabla1[[#This Row],[Region]],Tabla2[],2)</f>
        <v>North</v>
      </c>
      <c r="E14">
        <v>2005</v>
      </c>
      <c r="F14" t="str">
        <f>VLOOKUP(Tabla1[[#This Row],[Item No]],Tabla4[],2)</f>
        <v>17" Monitor</v>
      </c>
      <c r="G14" s="1">
        <f>VLOOKUP(Tabla1[[#This Row],[Item No]],Tabla4[],3)</f>
        <v>200</v>
      </c>
      <c r="H14" s="1">
        <v>229</v>
      </c>
      <c r="I14">
        <v>9</v>
      </c>
      <c r="J14" s="3">
        <f>Tabla1[[#This Row],[UnitPrice]]*Tabla1[[#This Row],[Quantity]]</f>
        <v>2061</v>
      </c>
      <c r="K14" s="3">
        <f>Tabla1[[#This Row],[unit cost]]*Tabla1[[#This Row],[Quantity]]</f>
        <v>1800</v>
      </c>
      <c r="L14" s="3">
        <f>Tabla1[[#This Row],[Sutbotal]]-Tabla1[[#This Row],[Total cost]]</f>
        <v>261</v>
      </c>
      <c r="M14" s="2">
        <v>43101</v>
      </c>
    </row>
    <row r="15" spans="1:13" x14ac:dyDescent="0.2">
      <c r="A15">
        <v>4</v>
      </c>
      <c r="B15" t="str">
        <f>VLOOKUP(Tabla1[[#This Row],[Store Number]],Tabla3[],2)</f>
        <v>San Pablo</v>
      </c>
      <c r="C15">
        <v>2</v>
      </c>
      <c r="D15" t="str">
        <f>VLOOKUP(Tabla1[[#This Row],[Region]],Tabla2[],2)</f>
        <v>North</v>
      </c>
      <c r="E15">
        <v>3006</v>
      </c>
      <c r="F15" t="str">
        <f>VLOOKUP(Tabla1[[#This Row],[Item No]],Tabla4[],2)</f>
        <v>101 Keyboard</v>
      </c>
      <c r="G15" s="1">
        <f>VLOOKUP(Tabla1[[#This Row],[Item No]],Tabla4[],3)</f>
        <v>12</v>
      </c>
      <c r="H15" s="1">
        <v>19.95</v>
      </c>
      <c r="I15">
        <v>2</v>
      </c>
      <c r="J15" s="3">
        <f>Tabla1[[#This Row],[UnitPrice]]*Tabla1[[#This Row],[Quantity]]</f>
        <v>39.9</v>
      </c>
      <c r="K15" s="3">
        <f>Tabla1[[#This Row],[unit cost]]*Tabla1[[#This Row],[Quantity]]</f>
        <v>24</v>
      </c>
      <c r="L15" s="3">
        <f>Tabla1[[#This Row],[Sutbotal]]-Tabla1[[#This Row],[Total cost]]</f>
        <v>15.899999999999999</v>
      </c>
      <c r="M15" s="2">
        <v>43101</v>
      </c>
    </row>
    <row r="16" spans="1:13" x14ac:dyDescent="0.2">
      <c r="A16">
        <v>4</v>
      </c>
      <c r="B16" t="str">
        <f>VLOOKUP(Tabla1[[#This Row],[Store Number]],Tabla3[],2)</f>
        <v>San Pablo</v>
      </c>
      <c r="C16">
        <v>2</v>
      </c>
      <c r="D16" t="str">
        <f>VLOOKUP(Tabla1[[#This Row],[Region]],Tabla2[],2)</f>
        <v>North</v>
      </c>
      <c r="E16">
        <v>6050</v>
      </c>
      <c r="F16" t="str">
        <f>VLOOKUP(Tabla1[[#This Row],[Item No]],Tabla4[],2)</f>
        <v>PC Mouse</v>
      </c>
      <c r="G16" s="1">
        <f>VLOOKUP(Tabla1[[#This Row],[Item No]],Tabla4[],3)</f>
        <v>4</v>
      </c>
      <c r="H16" s="1">
        <v>8.9499999999999993</v>
      </c>
      <c r="I16">
        <v>2</v>
      </c>
      <c r="J16" s="3">
        <f>Tabla1[[#This Row],[UnitPrice]]*Tabla1[[#This Row],[Quantity]]</f>
        <v>17.899999999999999</v>
      </c>
      <c r="K16" s="3">
        <f>Tabla1[[#This Row],[unit cost]]*Tabla1[[#This Row],[Quantity]]</f>
        <v>8</v>
      </c>
      <c r="L16" s="3">
        <f>Tabla1[[#This Row],[Sutbotal]]-Tabla1[[#This Row],[Total cost]]</f>
        <v>9.8999999999999986</v>
      </c>
      <c r="M16" s="2">
        <v>43101</v>
      </c>
    </row>
    <row r="17" spans="1:13" x14ac:dyDescent="0.2">
      <c r="A17">
        <v>4</v>
      </c>
      <c r="B17" t="str">
        <f>VLOOKUP(Tabla1[[#This Row],[Store Number]],Tabla3[],2)</f>
        <v>San Pablo</v>
      </c>
      <c r="C17">
        <v>2</v>
      </c>
      <c r="D17" t="str">
        <f>VLOOKUP(Tabla1[[#This Row],[Region]],Tabla2[],2)</f>
        <v>North</v>
      </c>
      <c r="E17">
        <v>8500</v>
      </c>
      <c r="F17" t="str">
        <f>VLOOKUP(Tabla1[[#This Row],[Item No]],Tabla4[],2)</f>
        <v>Desktop CPU</v>
      </c>
      <c r="G17" s="1">
        <f>VLOOKUP(Tabla1[[#This Row],[Item No]],Tabla4[],3)</f>
        <v>790</v>
      </c>
      <c r="H17" s="1">
        <v>849.95</v>
      </c>
      <c r="I17">
        <v>0</v>
      </c>
      <c r="J17" s="3">
        <f>Tabla1[[#This Row],[UnitPrice]]*Tabla1[[#This Row],[Quantity]]</f>
        <v>0</v>
      </c>
      <c r="K17" s="3">
        <f>Tabla1[[#This Row],[unit cost]]*Tabla1[[#This Row],[Quantity]]</f>
        <v>0</v>
      </c>
      <c r="L17" s="3">
        <f>Tabla1[[#This Row],[Sutbotal]]-Tabla1[[#This Row],[Total cost]]</f>
        <v>0</v>
      </c>
      <c r="M17" s="2">
        <v>43101</v>
      </c>
    </row>
    <row r="18" spans="1:13" x14ac:dyDescent="0.2">
      <c r="A18">
        <v>5</v>
      </c>
      <c r="B18" t="str">
        <f>VLOOKUP(Tabla1[[#This Row],[Store Number]],Tabla3[],2)</f>
        <v>Satélite</v>
      </c>
      <c r="C18">
        <v>2</v>
      </c>
      <c r="D18" t="str">
        <f>VLOOKUP(Tabla1[[#This Row],[Region]],Tabla2[],2)</f>
        <v>North</v>
      </c>
      <c r="E18">
        <v>2005</v>
      </c>
      <c r="F18" t="str">
        <f>VLOOKUP(Tabla1[[#This Row],[Item No]],Tabla4[],2)</f>
        <v>17" Monitor</v>
      </c>
      <c r="G18" s="1">
        <f>VLOOKUP(Tabla1[[#This Row],[Item No]],Tabla4[],3)</f>
        <v>200</v>
      </c>
      <c r="H18" s="1">
        <v>229</v>
      </c>
      <c r="I18">
        <v>98</v>
      </c>
      <c r="J18" s="3">
        <f>Tabla1[[#This Row],[UnitPrice]]*Tabla1[[#This Row],[Quantity]]</f>
        <v>22442</v>
      </c>
      <c r="K18" s="3">
        <f>Tabla1[[#This Row],[unit cost]]*Tabla1[[#This Row],[Quantity]]</f>
        <v>19600</v>
      </c>
      <c r="L18" s="3">
        <f>Tabla1[[#This Row],[Sutbotal]]-Tabla1[[#This Row],[Total cost]]</f>
        <v>2842</v>
      </c>
      <c r="M18" s="2">
        <v>43101</v>
      </c>
    </row>
    <row r="19" spans="1:13" x14ac:dyDescent="0.2">
      <c r="A19">
        <v>5</v>
      </c>
      <c r="B19" t="str">
        <f>VLOOKUP(Tabla1[[#This Row],[Store Number]],Tabla3[],2)</f>
        <v>Satélite</v>
      </c>
      <c r="C19">
        <v>2</v>
      </c>
      <c r="D19" t="str">
        <f>VLOOKUP(Tabla1[[#This Row],[Region]],Tabla2[],2)</f>
        <v>North</v>
      </c>
      <c r="E19">
        <v>3006</v>
      </c>
      <c r="F19" t="str">
        <f>VLOOKUP(Tabla1[[#This Row],[Item No]],Tabla4[],2)</f>
        <v>101 Keyboard</v>
      </c>
      <c r="G19" s="1">
        <f>VLOOKUP(Tabla1[[#This Row],[Item No]],Tabla4[],3)</f>
        <v>12</v>
      </c>
      <c r="H19" s="1">
        <v>19.95</v>
      </c>
      <c r="I19">
        <v>0</v>
      </c>
      <c r="J19" s="3">
        <f>Tabla1[[#This Row],[UnitPrice]]*Tabla1[[#This Row],[Quantity]]</f>
        <v>0</v>
      </c>
      <c r="K19" s="3">
        <f>Tabla1[[#This Row],[unit cost]]*Tabla1[[#This Row],[Quantity]]</f>
        <v>0</v>
      </c>
      <c r="L19" s="3">
        <f>Tabla1[[#This Row],[Sutbotal]]-Tabla1[[#This Row],[Total cost]]</f>
        <v>0</v>
      </c>
      <c r="M19" s="2">
        <v>43101</v>
      </c>
    </row>
    <row r="20" spans="1:13" x14ac:dyDescent="0.2">
      <c r="A20">
        <v>5</v>
      </c>
      <c r="B20" t="str">
        <f>VLOOKUP(Tabla1[[#This Row],[Store Number]],Tabla3[],2)</f>
        <v>Satélite</v>
      </c>
      <c r="C20">
        <v>2</v>
      </c>
      <c r="D20" t="str">
        <f>VLOOKUP(Tabla1[[#This Row],[Region]],Tabla2[],2)</f>
        <v>North</v>
      </c>
      <c r="E20">
        <v>6050</v>
      </c>
      <c r="F20" t="str">
        <f>VLOOKUP(Tabla1[[#This Row],[Item No]],Tabla4[],2)</f>
        <v>PC Mouse</v>
      </c>
      <c r="G20" s="1">
        <f>VLOOKUP(Tabla1[[#This Row],[Item No]],Tabla4[],3)</f>
        <v>4</v>
      </c>
      <c r="H20" s="1">
        <v>8.9499999999999993</v>
      </c>
      <c r="I20">
        <v>94</v>
      </c>
      <c r="J20" s="3">
        <f>Tabla1[[#This Row],[UnitPrice]]*Tabla1[[#This Row],[Quantity]]</f>
        <v>841.3</v>
      </c>
      <c r="K20" s="3">
        <f>Tabla1[[#This Row],[unit cost]]*Tabla1[[#This Row],[Quantity]]</f>
        <v>376</v>
      </c>
      <c r="L20" s="3">
        <f>Tabla1[[#This Row],[Sutbotal]]-Tabla1[[#This Row],[Total cost]]</f>
        <v>465.29999999999995</v>
      </c>
      <c r="M20" s="2">
        <v>43101</v>
      </c>
    </row>
    <row r="21" spans="1:13" x14ac:dyDescent="0.2">
      <c r="A21">
        <v>5</v>
      </c>
      <c r="B21" t="str">
        <f>VLOOKUP(Tabla1[[#This Row],[Store Number]],Tabla3[],2)</f>
        <v>Satélite</v>
      </c>
      <c r="C21">
        <v>2</v>
      </c>
      <c r="D21" t="str">
        <f>VLOOKUP(Tabla1[[#This Row],[Region]],Tabla2[],2)</f>
        <v>North</v>
      </c>
      <c r="E21">
        <v>8500</v>
      </c>
      <c r="F21" t="str">
        <f>VLOOKUP(Tabla1[[#This Row],[Item No]],Tabla4[],2)</f>
        <v>Desktop CPU</v>
      </c>
      <c r="G21" s="1">
        <f>VLOOKUP(Tabla1[[#This Row],[Item No]],Tabla4[],3)</f>
        <v>790</v>
      </c>
      <c r="H21" s="1">
        <v>849.95</v>
      </c>
      <c r="I21">
        <v>55</v>
      </c>
      <c r="J21" s="3">
        <f>Tabla1[[#This Row],[UnitPrice]]*Tabla1[[#This Row],[Quantity]]</f>
        <v>46747.25</v>
      </c>
      <c r="K21" s="3">
        <f>Tabla1[[#This Row],[unit cost]]*Tabla1[[#This Row],[Quantity]]</f>
        <v>43450</v>
      </c>
      <c r="L21" s="3">
        <f>Tabla1[[#This Row],[Sutbotal]]-Tabla1[[#This Row],[Total cost]]</f>
        <v>3297.25</v>
      </c>
      <c r="M21" s="2">
        <v>43101</v>
      </c>
    </row>
    <row r="22" spans="1:13" x14ac:dyDescent="0.2">
      <c r="A22">
        <v>6</v>
      </c>
      <c r="B22" t="str">
        <f>VLOOKUP(Tabla1[[#This Row],[Store Number]],Tabla3[],2)</f>
        <v>Centro</v>
      </c>
      <c r="C22">
        <v>3</v>
      </c>
      <c r="D22" t="str">
        <f>VLOOKUP(Tabla1[[#This Row],[Region]],Tabla2[],2)</f>
        <v>East</v>
      </c>
      <c r="E22">
        <v>2005</v>
      </c>
      <c r="F22" t="str">
        <f>VLOOKUP(Tabla1[[#This Row],[Item No]],Tabla4[],2)</f>
        <v>17" Monitor</v>
      </c>
      <c r="G22" s="1">
        <f>VLOOKUP(Tabla1[[#This Row],[Item No]],Tabla4[],3)</f>
        <v>200</v>
      </c>
      <c r="H22" s="1">
        <v>229</v>
      </c>
      <c r="I22">
        <v>0</v>
      </c>
      <c r="J22" s="3">
        <f>Tabla1[[#This Row],[UnitPrice]]*Tabla1[[#This Row],[Quantity]]</f>
        <v>0</v>
      </c>
      <c r="K22" s="3">
        <f>Tabla1[[#This Row],[unit cost]]*Tabla1[[#This Row],[Quantity]]</f>
        <v>0</v>
      </c>
      <c r="L22" s="3">
        <f>Tabla1[[#This Row],[Sutbotal]]-Tabla1[[#This Row],[Total cost]]</f>
        <v>0</v>
      </c>
      <c r="M22" s="2">
        <v>43101</v>
      </c>
    </row>
    <row r="23" spans="1:13" x14ac:dyDescent="0.2">
      <c r="A23">
        <v>6</v>
      </c>
      <c r="B23" t="str">
        <f>VLOOKUP(Tabla1[[#This Row],[Store Number]],Tabla3[],2)</f>
        <v>Centro</v>
      </c>
      <c r="C23">
        <v>3</v>
      </c>
      <c r="D23" t="str">
        <f>VLOOKUP(Tabla1[[#This Row],[Region]],Tabla2[],2)</f>
        <v>East</v>
      </c>
      <c r="E23">
        <v>3006</v>
      </c>
      <c r="F23" t="str">
        <f>VLOOKUP(Tabla1[[#This Row],[Item No]],Tabla4[],2)</f>
        <v>101 Keyboard</v>
      </c>
      <c r="G23" s="1">
        <f>VLOOKUP(Tabla1[[#This Row],[Item No]],Tabla4[],3)</f>
        <v>12</v>
      </c>
      <c r="H23" s="1">
        <v>19.95</v>
      </c>
      <c r="I23">
        <v>54</v>
      </c>
      <c r="J23" s="3">
        <f>Tabla1[[#This Row],[UnitPrice]]*Tabla1[[#This Row],[Quantity]]</f>
        <v>1077.3</v>
      </c>
      <c r="K23" s="3">
        <f>Tabla1[[#This Row],[unit cost]]*Tabla1[[#This Row],[Quantity]]</f>
        <v>648</v>
      </c>
      <c r="L23" s="3">
        <f>Tabla1[[#This Row],[Sutbotal]]-Tabla1[[#This Row],[Total cost]]</f>
        <v>429.29999999999995</v>
      </c>
      <c r="M23" s="2">
        <v>43101</v>
      </c>
    </row>
    <row r="24" spans="1:13" x14ac:dyDescent="0.2">
      <c r="A24">
        <v>6</v>
      </c>
      <c r="B24" t="str">
        <f>VLOOKUP(Tabla1[[#This Row],[Store Number]],Tabla3[],2)</f>
        <v>Centro</v>
      </c>
      <c r="C24">
        <v>3</v>
      </c>
      <c r="D24" t="str">
        <f>VLOOKUP(Tabla1[[#This Row],[Region]],Tabla2[],2)</f>
        <v>East</v>
      </c>
      <c r="E24">
        <v>6050</v>
      </c>
      <c r="F24" t="str">
        <f>VLOOKUP(Tabla1[[#This Row],[Item No]],Tabla4[],2)</f>
        <v>PC Mouse</v>
      </c>
      <c r="G24" s="1">
        <f>VLOOKUP(Tabla1[[#This Row],[Item No]],Tabla4[],3)</f>
        <v>4</v>
      </c>
      <c r="H24" s="1">
        <v>8.9499999999999993</v>
      </c>
      <c r="I24">
        <v>0</v>
      </c>
      <c r="J24" s="3">
        <f>Tabla1[[#This Row],[UnitPrice]]*Tabla1[[#This Row],[Quantity]]</f>
        <v>0</v>
      </c>
      <c r="K24" s="3">
        <f>Tabla1[[#This Row],[unit cost]]*Tabla1[[#This Row],[Quantity]]</f>
        <v>0</v>
      </c>
      <c r="L24" s="3">
        <f>Tabla1[[#This Row],[Sutbotal]]-Tabla1[[#This Row],[Total cost]]</f>
        <v>0</v>
      </c>
      <c r="M24" s="2">
        <v>43101</v>
      </c>
    </row>
    <row r="25" spans="1:13" x14ac:dyDescent="0.2">
      <c r="A25">
        <v>6</v>
      </c>
      <c r="B25" t="str">
        <f>VLOOKUP(Tabla1[[#This Row],[Store Number]],Tabla3[],2)</f>
        <v>Centro</v>
      </c>
      <c r="C25">
        <v>3</v>
      </c>
      <c r="D25" t="str">
        <f>VLOOKUP(Tabla1[[#This Row],[Region]],Tabla2[],2)</f>
        <v>East</v>
      </c>
      <c r="E25">
        <v>8500</v>
      </c>
      <c r="F25" t="str">
        <f>VLOOKUP(Tabla1[[#This Row],[Item No]],Tabla4[],2)</f>
        <v>Desktop CPU</v>
      </c>
      <c r="G25" s="1">
        <f>VLOOKUP(Tabla1[[#This Row],[Item No]],Tabla4[],3)</f>
        <v>790</v>
      </c>
      <c r="H25" s="1">
        <v>849.95</v>
      </c>
      <c r="I25">
        <v>0</v>
      </c>
      <c r="J25" s="3">
        <f>Tabla1[[#This Row],[UnitPrice]]*Tabla1[[#This Row],[Quantity]]</f>
        <v>0</v>
      </c>
      <c r="K25" s="3">
        <f>Tabla1[[#This Row],[unit cost]]*Tabla1[[#This Row],[Quantity]]</f>
        <v>0</v>
      </c>
      <c r="L25" s="3">
        <f>Tabla1[[#This Row],[Sutbotal]]-Tabla1[[#This Row],[Total cost]]</f>
        <v>0</v>
      </c>
      <c r="M25" s="2">
        <v>43101</v>
      </c>
    </row>
    <row r="26" spans="1:13" x14ac:dyDescent="0.2">
      <c r="A26">
        <v>7</v>
      </c>
      <c r="B26" t="str">
        <f>VLOOKUP(Tabla1[[#This Row],[Store Number]],Tabla3[],2)</f>
        <v>El Pueblito</v>
      </c>
      <c r="C26">
        <v>3</v>
      </c>
      <c r="D26" t="str">
        <f>VLOOKUP(Tabla1[[#This Row],[Region]],Tabla2[],2)</f>
        <v>East</v>
      </c>
      <c r="E26">
        <v>2005</v>
      </c>
      <c r="F26" t="str">
        <f>VLOOKUP(Tabla1[[#This Row],[Item No]],Tabla4[],2)</f>
        <v>17" Monitor</v>
      </c>
      <c r="G26" s="1">
        <f>VLOOKUP(Tabla1[[#This Row],[Item No]],Tabla4[],3)</f>
        <v>200</v>
      </c>
      <c r="H26" s="1">
        <v>229</v>
      </c>
      <c r="I26">
        <v>47</v>
      </c>
      <c r="J26" s="3">
        <f>Tabla1[[#This Row],[UnitPrice]]*Tabla1[[#This Row],[Quantity]]</f>
        <v>10763</v>
      </c>
      <c r="K26" s="3">
        <f>Tabla1[[#This Row],[unit cost]]*Tabla1[[#This Row],[Quantity]]</f>
        <v>9400</v>
      </c>
      <c r="L26" s="3">
        <f>Tabla1[[#This Row],[Sutbotal]]-Tabla1[[#This Row],[Total cost]]</f>
        <v>1363</v>
      </c>
      <c r="M26" s="2">
        <v>43101</v>
      </c>
    </row>
    <row r="27" spans="1:13" x14ac:dyDescent="0.2">
      <c r="A27">
        <v>7</v>
      </c>
      <c r="B27" t="str">
        <f>VLOOKUP(Tabla1[[#This Row],[Store Number]],Tabla3[],2)</f>
        <v>El Pueblito</v>
      </c>
      <c r="C27">
        <v>3</v>
      </c>
      <c r="D27" t="str">
        <f>VLOOKUP(Tabla1[[#This Row],[Region]],Tabla2[],2)</f>
        <v>East</v>
      </c>
      <c r="E27">
        <v>3006</v>
      </c>
      <c r="F27" t="str">
        <f>VLOOKUP(Tabla1[[#This Row],[Item No]],Tabla4[],2)</f>
        <v>101 Keyboard</v>
      </c>
      <c r="G27" s="1">
        <f>VLOOKUP(Tabla1[[#This Row],[Item No]],Tabla4[],3)</f>
        <v>12</v>
      </c>
      <c r="H27" s="1">
        <v>19.95</v>
      </c>
      <c r="I27">
        <v>0</v>
      </c>
      <c r="J27" s="3">
        <f>Tabla1[[#This Row],[UnitPrice]]*Tabla1[[#This Row],[Quantity]]</f>
        <v>0</v>
      </c>
      <c r="K27" s="3">
        <f>Tabla1[[#This Row],[unit cost]]*Tabla1[[#This Row],[Quantity]]</f>
        <v>0</v>
      </c>
      <c r="L27" s="3">
        <f>Tabla1[[#This Row],[Sutbotal]]-Tabla1[[#This Row],[Total cost]]</f>
        <v>0</v>
      </c>
      <c r="M27" s="2">
        <v>43101</v>
      </c>
    </row>
    <row r="28" spans="1:13" x14ac:dyDescent="0.2">
      <c r="A28">
        <v>7</v>
      </c>
      <c r="B28" t="str">
        <f>VLOOKUP(Tabla1[[#This Row],[Store Number]],Tabla3[],2)</f>
        <v>El Pueblito</v>
      </c>
      <c r="C28">
        <v>3</v>
      </c>
      <c r="D28" t="str">
        <f>VLOOKUP(Tabla1[[#This Row],[Region]],Tabla2[],2)</f>
        <v>East</v>
      </c>
      <c r="E28">
        <v>6050</v>
      </c>
      <c r="F28" t="str">
        <f>VLOOKUP(Tabla1[[#This Row],[Item No]],Tabla4[],2)</f>
        <v>PC Mouse</v>
      </c>
      <c r="G28" s="1">
        <f>VLOOKUP(Tabla1[[#This Row],[Item No]],Tabla4[],3)</f>
        <v>4</v>
      </c>
      <c r="H28" s="1">
        <v>8.9499999999999993</v>
      </c>
      <c r="I28">
        <v>35</v>
      </c>
      <c r="J28" s="3">
        <f>Tabla1[[#This Row],[UnitPrice]]*Tabla1[[#This Row],[Quantity]]</f>
        <v>313.25</v>
      </c>
      <c r="K28" s="3">
        <f>Tabla1[[#This Row],[unit cost]]*Tabla1[[#This Row],[Quantity]]</f>
        <v>140</v>
      </c>
      <c r="L28" s="3">
        <f>Tabla1[[#This Row],[Sutbotal]]-Tabla1[[#This Row],[Total cost]]</f>
        <v>173.25</v>
      </c>
      <c r="M28" s="2">
        <v>43101</v>
      </c>
    </row>
    <row r="29" spans="1:13" x14ac:dyDescent="0.2">
      <c r="A29">
        <v>7</v>
      </c>
      <c r="B29" t="str">
        <f>VLOOKUP(Tabla1[[#This Row],[Store Number]],Tabla3[],2)</f>
        <v>El Pueblito</v>
      </c>
      <c r="C29">
        <v>3</v>
      </c>
      <c r="D29" t="str">
        <f>VLOOKUP(Tabla1[[#This Row],[Region]],Tabla2[],2)</f>
        <v>East</v>
      </c>
      <c r="E29">
        <v>8500</v>
      </c>
      <c r="F29" t="str">
        <f>VLOOKUP(Tabla1[[#This Row],[Item No]],Tabla4[],2)</f>
        <v>Desktop CPU</v>
      </c>
      <c r="G29" s="1">
        <f>VLOOKUP(Tabla1[[#This Row],[Item No]],Tabla4[],3)</f>
        <v>790</v>
      </c>
      <c r="H29" s="1">
        <v>849.95</v>
      </c>
      <c r="I29">
        <v>36</v>
      </c>
      <c r="J29" s="3">
        <f>Tabla1[[#This Row],[UnitPrice]]*Tabla1[[#This Row],[Quantity]]</f>
        <v>30598.2</v>
      </c>
      <c r="K29" s="3">
        <f>Tabla1[[#This Row],[unit cost]]*Tabla1[[#This Row],[Quantity]]</f>
        <v>28440</v>
      </c>
      <c r="L29" s="3">
        <f>Tabla1[[#This Row],[Sutbotal]]-Tabla1[[#This Row],[Total cost]]</f>
        <v>2158.2000000000007</v>
      </c>
      <c r="M29" s="2">
        <v>43101</v>
      </c>
    </row>
    <row r="30" spans="1:13" x14ac:dyDescent="0.2">
      <c r="A30">
        <v>8</v>
      </c>
      <c r="B30" t="str">
        <f>VLOOKUP(Tabla1[[#This Row],[Store Number]],Tabla3[],2)</f>
        <v>Corregidora</v>
      </c>
      <c r="C30">
        <v>3</v>
      </c>
      <c r="D30" t="str">
        <f>VLOOKUP(Tabla1[[#This Row],[Region]],Tabla2[],2)</f>
        <v>East</v>
      </c>
      <c r="E30">
        <v>2005</v>
      </c>
      <c r="F30" t="str">
        <f>VLOOKUP(Tabla1[[#This Row],[Item No]],Tabla4[],2)</f>
        <v>17" Monitor</v>
      </c>
      <c r="G30" s="1">
        <f>VLOOKUP(Tabla1[[#This Row],[Item No]],Tabla4[],3)</f>
        <v>200</v>
      </c>
      <c r="H30" s="1">
        <v>229</v>
      </c>
      <c r="I30">
        <v>14</v>
      </c>
      <c r="J30" s="3">
        <f>Tabla1[[#This Row],[UnitPrice]]*Tabla1[[#This Row],[Quantity]]</f>
        <v>3206</v>
      </c>
      <c r="K30" s="3">
        <f>Tabla1[[#This Row],[unit cost]]*Tabla1[[#This Row],[Quantity]]</f>
        <v>2800</v>
      </c>
      <c r="L30" s="3">
        <f>Tabla1[[#This Row],[Sutbotal]]-Tabla1[[#This Row],[Total cost]]</f>
        <v>406</v>
      </c>
      <c r="M30" s="2">
        <v>43101</v>
      </c>
    </row>
    <row r="31" spans="1:13" x14ac:dyDescent="0.2">
      <c r="A31">
        <v>8</v>
      </c>
      <c r="B31" t="str">
        <f>VLOOKUP(Tabla1[[#This Row],[Store Number]],Tabla3[],2)</f>
        <v>Corregidora</v>
      </c>
      <c r="C31">
        <v>3</v>
      </c>
      <c r="D31" t="str">
        <f>VLOOKUP(Tabla1[[#This Row],[Region]],Tabla2[],2)</f>
        <v>East</v>
      </c>
      <c r="E31">
        <v>3006</v>
      </c>
      <c r="F31" t="str">
        <f>VLOOKUP(Tabla1[[#This Row],[Item No]],Tabla4[],2)</f>
        <v>101 Keyboard</v>
      </c>
      <c r="G31" s="1">
        <f>VLOOKUP(Tabla1[[#This Row],[Item No]],Tabla4[],3)</f>
        <v>12</v>
      </c>
      <c r="H31" s="1">
        <v>19.95</v>
      </c>
      <c r="I31">
        <v>19</v>
      </c>
      <c r="J31" s="3">
        <f>Tabla1[[#This Row],[UnitPrice]]*Tabla1[[#This Row],[Quantity]]</f>
        <v>379.05</v>
      </c>
      <c r="K31" s="3">
        <f>Tabla1[[#This Row],[unit cost]]*Tabla1[[#This Row],[Quantity]]</f>
        <v>228</v>
      </c>
      <c r="L31" s="3">
        <f>Tabla1[[#This Row],[Sutbotal]]-Tabla1[[#This Row],[Total cost]]</f>
        <v>151.05000000000001</v>
      </c>
      <c r="M31" s="2">
        <v>43101</v>
      </c>
    </row>
    <row r="32" spans="1:13" x14ac:dyDescent="0.2">
      <c r="A32">
        <v>8</v>
      </c>
      <c r="B32" t="str">
        <f>VLOOKUP(Tabla1[[#This Row],[Store Number]],Tabla3[],2)</f>
        <v>Corregidora</v>
      </c>
      <c r="C32">
        <v>3</v>
      </c>
      <c r="D32" t="str">
        <f>VLOOKUP(Tabla1[[#This Row],[Region]],Tabla2[],2)</f>
        <v>East</v>
      </c>
      <c r="E32">
        <v>6050</v>
      </c>
      <c r="F32" t="str">
        <f>VLOOKUP(Tabla1[[#This Row],[Item No]],Tabla4[],2)</f>
        <v>PC Mouse</v>
      </c>
      <c r="G32" s="1">
        <f>VLOOKUP(Tabla1[[#This Row],[Item No]],Tabla4[],3)</f>
        <v>4</v>
      </c>
      <c r="H32" s="1">
        <v>8.9499999999999993</v>
      </c>
      <c r="I32">
        <v>0</v>
      </c>
      <c r="J32" s="3">
        <f>Tabla1[[#This Row],[UnitPrice]]*Tabla1[[#This Row],[Quantity]]</f>
        <v>0</v>
      </c>
      <c r="K32" s="3">
        <f>Tabla1[[#This Row],[unit cost]]*Tabla1[[#This Row],[Quantity]]</f>
        <v>0</v>
      </c>
      <c r="L32" s="3">
        <f>Tabla1[[#This Row],[Sutbotal]]-Tabla1[[#This Row],[Total cost]]</f>
        <v>0</v>
      </c>
      <c r="M32" s="2">
        <v>43101</v>
      </c>
    </row>
    <row r="33" spans="1:13" x14ac:dyDescent="0.2">
      <c r="A33">
        <v>8</v>
      </c>
      <c r="B33" t="str">
        <f>VLOOKUP(Tabla1[[#This Row],[Store Number]],Tabla3[],2)</f>
        <v>Corregidora</v>
      </c>
      <c r="C33">
        <v>3</v>
      </c>
      <c r="D33" t="str">
        <f>VLOOKUP(Tabla1[[#This Row],[Region]],Tabla2[],2)</f>
        <v>East</v>
      </c>
      <c r="E33">
        <v>8500</v>
      </c>
      <c r="F33" t="str">
        <f>VLOOKUP(Tabla1[[#This Row],[Item No]],Tabla4[],2)</f>
        <v>Desktop CPU</v>
      </c>
      <c r="G33" s="1">
        <f>VLOOKUP(Tabla1[[#This Row],[Item No]],Tabla4[],3)</f>
        <v>790</v>
      </c>
      <c r="H33" s="1">
        <v>849.95</v>
      </c>
      <c r="I33">
        <v>1</v>
      </c>
      <c r="J33" s="3">
        <f>Tabla1[[#This Row],[UnitPrice]]*Tabla1[[#This Row],[Quantity]]</f>
        <v>849.95</v>
      </c>
      <c r="K33" s="3">
        <f>Tabla1[[#This Row],[unit cost]]*Tabla1[[#This Row],[Quantity]]</f>
        <v>790</v>
      </c>
      <c r="L33" s="3">
        <f>Tabla1[[#This Row],[Sutbotal]]-Tabla1[[#This Row],[Total cost]]</f>
        <v>59.950000000000045</v>
      </c>
      <c r="M33" s="2">
        <v>43101</v>
      </c>
    </row>
    <row r="34" spans="1:13" x14ac:dyDescent="0.2">
      <c r="A34">
        <v>1</v>
      </c>
      <c r="B34" t="str">
        <f>VLOOKUP(Tabla1[[#This Row],[Store Number]],Tabla3[],2)</f>
        <v>Tejeda</v>
      </c>
      <c r="C34">
        <v>1</v>
      </c>
      <c r="D34" t="str">
        <f>VLOOKUP(Tabla1[[#This Row],[Region]],Tabla2[],2)</f>
        <v>South</v>
      </c>
      <c r="E34">
        <v>2005</v>
      </c>
      <c r="F34" t="str">
        <f>VLOOKUP(Tabla1[[#This Row],[Item No]],Tabla4[],2)</f>
        <v>17" Monitor</v>
      </c>
      <c r="G34" s="1">
        <f>VLOOKUP(Tabla1[[#This Row],[Item No]],Tabla4[],3)</f>
        <v>200</v>
      </c>
      <c r="H34" s="1">
        <v>229</v>
      </c>
      <c r="I34">
        <v>8</v>
      </c>
      <c r="J34" s="3">
        <f>Tabla1[[#This Row],[UnitPrice]]*Tabla1[[#This Row],[Quantity]]</f>
        <v>1832</v>
      </c>
      <c r="K34" s="3">
        <f>Tabla1[[#This Row],[unit cost]]*Tabla1[[#This Row],[Quantity]]</f>
        <v>1600</v>
      </c>
      <c r="L34" s="3">
        <f>Tabla1[[#This Row],[Sutbotal]]-Tabla1[[#This Row],[Total cost]]</f>
        <v>232</v>
      </c>
      <c r="M34" s="2">
        <v>43132</v>
      </c>
    </row>
    <row r="35" spans="1:13" x14ac:dyDescent="0.2">
      <c r="A35">
        <v>1</v>
      </c>
      <c r="B35" t="str">
        <f>VLOOKUP(Tabla1[[#This Row],[Store Number]],Tabla3[],2)</f>
        <v>Tejeda</v>
      </c>
      <c r="C35">
        <v>1</v>
      </c>
      <c r="D35" t="str">
        <f>VLOOKUP(Tabla1[[#This Row],[Region]],Tabla2[],2)</f>
        <v>South</v>
      </c>
      <c r="E35">
        <v>3006</v>
      </c>
      <c r="F35" t="str">
        <f>VLOOKUP(Tabla1[[#This Row],[Item No]],Tabla4[],2)</f>
        <v>101 Keyboard</v>
      </c>
      <c r="G35" s="1">
        <f>VLOOKUP(Tabla1[[#This Row],[Item No]],Tabla4[],3)</f>
        <v>12</v>
      </c>
      <c r="H35" s="1">
        <v>19.95</v>
      </c>
      <c r="I35">
        <v>30</v>
      </c>
      <c r="J35" s="3">
        <f>Tabla1[[#This Row],[UnitPrice]]*Tabla1[[#This Row],[Quantity]]</f>
        <v>598.5</v>
      </c>
      <c r="K35" s="3">
        <f>Tabla1[[#This Row],[unit cost]]*Tabla1[[#This Row],[Quantity]]</f>
        <v>360</v>
      </c>
      <c r="L35" s="3">
        <f>Tabla1[[#This Row],[Sutbotal]]-Tabla1[[#This Row],[Total cost]]</f>
        <v>238.5</v>
      </c>
      <c r="M35" s="2">
        <v>43132</v>
      </c>
    </row>
    <row r="36" spans="1:13" x14ac:dyDescent="0.2">
      <c r="A36">
        <v>1</v>
      </c>
      <c r="B36" t="str">
        <f>VLOOKUP(Tabla1[[#This Row],[Store Number]],Tabla3[],2)</f>
        <v>Tejeda</v>
      </c>
      <c r="C36">
        <v>1</v>
      </c>
      <c r="D36" t="str">
        <f>VLOOKUP(Tabla1[[#This Row],[Region]],Tabla2[],2)</f>
        <v>South</v>
      </c>
      <c r="E36">
        <v>6050</v>
      </c>
      <c r="F36" t="str">
        <f>VLOOKUP(Tabla1[[#This Row],[Item No]],Tabla4[],2)</f>
        <v>PC Mouse</v>
      </c>
      <c r="G36" s="1">
        <f>VLOOKUP(Tabla1[[#This Row],[Item No]],Tabla4[],3)</f>
        <v>4</v>
      </c>
      <c r="H36" s="1">
        <v>8.9499999999999993</v>
      </c>
      <c r="I36">
        <v>7</v>
      </c>
      <c r="J36" s="3">
        <f>Tabla1[[#This Row],[UnitPrice]]*Tabla1[[#This Row],[Quantity]]</f>
        <v>62.649999999999991</v>
      </c>
      <c r="K36" s="3">
        <f>Tabla1[[#This Row],[unit cost]]*Tabla1[[#This Row],[Quantity]]</f>
        <v>28</v>
      </c>
      <c r="L36" s="3">
        <f>Tabla1[[#This Row],[Sutbotal]]-Tabla1[[#This Row],[Total cost]]</f>
        <v>34.649999999999991</v>
      </c>
      <c r="M36" s="2">
        <v>43132</v>
      </c>
    </row>
    <row r="37" spans="1:13" x14ac:dyDescent="0.2">
      <c r="A37">
        <v>1</v>
      </c>
      <c r="B37" t="str">
        <f>VLOOKUP(Tabla1[[#This Row],[Store Number]],Tabla3[],2)</f>
        <v>Tejeda</v>
      </c>
      <c r="C37">
        <v>1</v>
      </c>
      <c r="D37" t="str">
        <f>VLOOKUP(Tabla1[[#This Row],[Region]],Tabla2[],2)</f>
        <v>South</v>
      </c>
      <c r="E37">
        <v>8500</v>
      </c>
      <c r="F37" t="str">
        <f>VLOOKUP(Tabla1[[#This Row],[Item No]],Tabla4[],2)</f>
        <v>Desktop CPU</v>
      </c>
      <c r="G37" s="1">
        <f>VLOOKUP(Tabla1[[#This Row],[Item No]],Tabla4[],3)</f>
        <v>790</v>
      </c>
      <c r="H37" s="1">
        <v>849.95</v>
      </c>
      <c r="I37">
        <v>30</v>
      </c>
      <c r="J37" s="3">
        <f>Tabla1[[#This Row],[UnitPrice]]*Tabla1[[#This Row],[Quantity]]</f>
        <v>25498.5</v>
      </c>
      <c r="K37" s="3">
        <f>Tabla1[[#This Row],[unit cost]]*Tabla1[[#This Row],[Quantity]]</f>
        <v>23700</v>
      </c>
      <c r="L37" s="3">
        <f>Tabla1[[#This Row],[Sutbotal]]-Tabla1[[#This Row],[Total cost]]</f>
        <v>1798.5</v>
      </c>
      <c r="M37" s="2">
        <v>43132</v>
      </c>
    </row>
    <row r="38" spans="1:13" x14ac:dyDescent="0.2">
      <c r="A38">
        <v>2</v>
      </c>
      <c r="B38" t="str">
        <f>VLOOKUP(Tabla1[[#This Row],[Store Number]],Tabla3[],2)</f>
        <v>Alamos</v>
      </c>
      <c r="C38">
        <v>1</v>
      </c>
      <c r="D38" t="str">
        <f>VLOOKUP(Tabla1[[#This Row],[Region]],Tabla2[],2)</f>
        <v>South</v>
      </c>
      <c r="E38">
        <v>2005</v>
      </c>
      <c r="F38" t="str">
        <f>VLOOKUP(Tabla1[[#This Row],[Item No]],Tabla4[],2)</f>
        <v>17" Monitor</v>
      </c>
      <c r="G38" s="1">
        <f>VLOOKUP(Tabla1[[#This Row],[Item No]],Tabla4[],3)</f>
        <v>200</v>
      </c>
      <c r="H38" s="1">
        <v>229</v>
      </c>
      <c r="I38">
        <v>12</v>
      </c>
      <c r="J38" s="3">
        <f>Tabla1[[#This Row],[UnitPrice]]*Tabla1[[#This Row],[Quantity]]</f>
        <v>2748</v>
      </c>
      <c r="K38" s="3">
        <f>Tabla1[[#This Row],[unit cost]]*Tabla1[[#This Row],[Quantity]]</f>
        <v>2400</v>
      </c>
      <c r="L38" s="3">
        <f>Tabla1[[#This Row],[Sutbotal]]-Tabla1[[#This Row],[Total cost]]</f>
        <v>348</v>
      </c>
      <c r="M38" s="2">
        <v>43132</v>
      </c>
    </row>
    <row r="39" spans="1:13" x14ac:dyDescent="0.2">
      <c r="A39">
        <v>2</v>
      </c>
      <c r="B39" t="str">
        <f>VLOOKUP(Tabla1[[#This Row],[Store Number]],Tabla3[],2)</f>
        <v>Alamos</v>
      </c>
      <c r="C39">
        <v>1</v>
      </c>
      <c r="D39" t="str">
        <f>VLOOKUP(Tabla1[[#This Row],[Region]],Tabla2[],2)</f>
        <v>South</v>
      </c>
      <c r="E39">
        <v>3006</v>
      </c>
      <c r="F39" t="str">
        <f>VLOOKUP(Tabla1[[#This Row],[Item No]],Tabla4[],2)</f>
        <v>101 Keyboard</v>
      </c>
      <c r="G39" s="1">
        <f>VLOOKUP(Tabla1[[#This Row],[Item No]],Tabla4[],3)</f>
        <v>12</v>
      </c>
      <c r="H39" s="1">
        <v>19.95</v>
      </c>
      <c r="I39">
        <v>0</v>
      </c>
      <c r="J39" s="3">
        <f>Tabla1[[#This Row],[UnitPrice]]*Tabla1[[#This Row],[Quantity]]</f>
        <v>0</v>
      </c>
      <c r="K39" s="3">
        <f>Tabla1[[#This Row],[unit cost]]*Tabla1[[#This Row],[Quantity]]</f>
        <v>0</v>
      </c>
      <c r="L39" s="3">
        <f>Tabla1[[#This Row],[Sutbotal]]-Tabla1[[#This Row],[Total cost]]</f>
        <v>0</v>
      </c>
      <c r="M39" s="2">
        <v>43132</v>
      </c>
    </row>
    <row r="40" spans="1:13" x14ac:dyDescent="0.2">
      <c r="A40">
        <v>2</v>
      </c>
      <c r="B40" t="str">
        <f>VLOOKUP(Tabla1[[#This Row],[Store Number]],Tabla3[],2)</f>
        <v>Alamos</v>
      </c>
      <c r="C40">
        <v>1</v>
      </c>
      <c r="D40" t="str">
        <f>VLOOKUP(Tabla1[[#This Row],[Region]],Tabla2[],2)</f>
        <v>South</v>
      </c>
      <c r="E40">
        <v>6050</v>
      </c>
      <c r="F40" t="str">
        <f>VLOOKUP(Tabla1[[#This Row],[Item No]],Tabla4[],2)</f>
        <v>PC Mouse</v>
      </c>
      <c r="G40" s="1">
        <f>VLOOKUP(Tabla1[[#This Row],[Item No]],Tabla4[],3)</f>
        <v>4</v>
      </c>
      <c r="H40" s="1">
        <v>8.9499999999999993</v>
      </c>
      <c r="I40">
        <v>5</v>
      </c>
      <c r="J40" s="3">
        <f>Tabla1[[#This Row],[UnitPrice]]*Tabla1[[#This Row],[Quantity]]</f>
        <v>44.75</v>
      </c>
      <c r="K40" s="3">
        <f>Tabla1[[#This Row],[unit cost]]*Tabla1[[#This Row],[Quantity]]</f>
        <v>20</v>
      </c>
      <c r="L40" s="3">
        <f>Tabla1[[#This Row],[Sutbotal]]-Tabla1[[#This Row],[Total cost]]</f>
        <v>24.75</v>
      </c>
      <c r="M40" s="2">
        <v>43132</v>
      </c>
    </row>
    <row r="41" spans="1:13" x14ac:dyDescent="0.2">
      <c r="A41">
        <v>2</v>
      </c>
      <c r="B41" t="str">
        <f>VLOOKUP(Tabla1[[#This Row],[Store Number]],Tabla3[],2)</f>
        <v>Alamos</v>
      </c>
      <c r="C41">
        <v>1</v>
      </c>
      <c r="D41" t="str">
        <f>VLOOKUP(Tabla1[[#This Row],[Region]],Tabla2[],2)</f>
        <v>South</v>
      </c>
      <c r="E41">
        <v>8500</v>
      </c>
      <c r="F41" t="str">
        <f>VLOOKUP(Tabla1[[#This Row],[Item No]],Tabla4[],2)</f>
        <v>Desktop CPU</v>
      </c>
      <c r="G41" s="1">
        <f>VLOOKUP(Tabla1[[#This Row],[Item No]],Tabla4[],3)</f>
        <v>790</v>
      </c>
      <c r="H41" s="1">
        <v>849.95</v>
      </c>
      <c r="I41">
        <v>31</v>
      </c>
      <c r="J41" s="3">
        <f>Tabla1[[#This Row],[UnitPrice]]*Tabla1[[#This Row],[Quantity]]</f>
        <v>26348.45</v>
      </c>
      <c r="K41" s="3">
        <f>Tabla1[[#This Row],[unit cost]]*Tabla1[[#This Row],[Quantity]]</f>
        <v>24490</v>
      </c>
      <c r="L41" s="3">
        <f>Tabla1[[#This Row],[Sutbotal]]-Tabla1[[#This Row],[Total cost]]</f>
        <v>1858.4500000000007</v>
      </c>
      <c r="M41" s="2">
        <v>43132</v>
      </c>
    </row>
    <row r="42" spans="1:13" x14ac:dyDescent="0.2">
      <c r="A42">
        <v>3</v>
      </c>
      <c r="B42" t="str">
        <f>VLOOKUP(Tabla1[[#This Row],[Store Number]],Tabla3[],2)</f>
        <v>Candiles</v>
      </c>
      <c r="C42">
        <v>1</v>
      </c>
      <c r="D42" t="str">
        <f>VLOOKUP(Tabla1[[#This Row],[Region]],Tabla2[],2)</f>
        <v>South</v>
      </c>
      <c r="E42">
        <v>2005</v>
      </c>
      <c r="F42" t="str">
        <f>VLOOKUP(Tabla1[[#This Row],[Item No]],Tabla4[],2)</f>
        <v>17" Monitor</v>
      </c>
      <c r="G42" s="1">
        <f>VLOOKUP(Tabla1[[#This Row],[Item No]],Tabla4[],3)</f>
        <v>200</v>
      </c>
      <c r="H42" s="1">
        <v>229</v>
      </c>
      <c r="I42">
        <v>60</v>
      </c>
      <c r="J42" s="3">
        <f>Tabla1[[#This Row],[UnitPrice]]*Tabla1[[#This Row],[Quantity]]</f>
        <v>13740</v>
      </c>
      <c r="K42" s="3">
        <f>Tabla1[[#This Row],[unit cost]]*Tabla1[[#This Row],[Quantity]]</f>
        <v>12000</v>
      </c>
      <c r="L42" s="3">
        <f>Tabla1[[#This Row],[Sutbotal]]-Tabla1[[#This Row],[Total cost]]</f>
        <v>1740</v>
      </c>
      <c r="M42" s="2">
        <v>43132</v>
      </c>
    </row>
    <row r="43" spans="1:13" x14ac:dyDescent="0.2">
      <c r="A43">
        <v>3</v>
      </c>
      <c r="B43" t="str">
        <f>VLOOKUP(Tabla1[[#This Row],[Store Number]],Tabla3[],2)</f>
        <v>Candiles</v>
      </c>
      <c r="C43">
        <v>1</v>
      </c>
      <c r="D43" t="str">
        <f>VLOOKUP(Tabla1[[#This Row],[Region]],Tabla2[],2)</f>
        <v>South</v>
      </c>
      <c r="E43">
        <v>3006</v>
      </c>
      <c r="F43" t="str">
        <f>VLOOKUP(Tabla1[[#This Row],[Item No]],Tabla4[],2)</f>
        <v>101 Keyboard</v>
      </c>
      <c r="G43" s="1">
        <f>VLOOKUP(Tabla1[[#This Row],[Item No]],Tabla4[],3)</f>
        <v>12</v>
      </c>
      <c r="H43" s="1">
        <v>19.95</v>
      </c>
      <c r="I43">
        <v>28</v>
      </c>
      <c r="J43" s="3">
        <f>Tabla1[[#This Row],[UnitPrice]]*Tabla1[[#This Row],[Quantity]]</f>
        <v>558.6</v>
      </c>
      <c r="K43" s="3">
        <f>Tabla1[[#This Row],[unit cost]]*Tabla1[[#This Row],[Quantity]]</f>
        <v>336</v>
      </c>
      <c r="L43" s="3">
        <f>Tabla1[[#This Row],[Sutbotal]]-Tabla1[[#This Row],[Total cost]]</f>
        <v>222.60000000000002</v>
      </c>
      <c r="M43" s="2">
        <v>43132</v>
      </c>
    </row>
    <row r="44" spans="1:13" x14ac:dyDescent="0.2">
      <c r="A44">
        <v>3</v>
      </c>
      <c r="B44" t="str">
        <f>VLOOKUP(Tabla1[[#This Row],[Store Number]],Tabla3[],2)</f>
        <v>Candiles</v>
      </c>
      <c r="C44">
        <v>1</v>
      </c>
      <c r="D44" t="str">
        <f>VLOOKUP(Tabla1[[#This Row],[Region]],Tabla2[],2)</f>
        <v>South</v>
      </c>
      <c r="E44">
        <v>6050</v>
      </c>
      <c r="F44" t="str">
        <f>VLOOKUP(Tabla1[[#This Row],[Item No]],Tabla4[],2)</f>
        <v>PC Mouse</v>
      </c>
      <c r="G44" s="1">
        <f>VLOOKUP(Tabla1[[#This Row],[Item No]],Tabla4[],3)</f>
        <v>4</v>
      </c>
      <c r="H44" s="1">
        <v>8.9499999999999993</v>
      </c>
      <c r="I44">
        <v>3</v>
      </c>
      <c r="J44" s="3">
        <f>Tabla1[[#This Row],[UnitPrice]]*Tabla1[[#This Row],[Quantity]]</f>
        <v>26.849999999999998</v>
      </c>
      <c r="K44" s="3">
        <f>Tabla1[[#This Row],[unit cost]]*Tabla1[[#This Row],[Quantity]]</f>
        <v>12</v>
      </c>
      <c r="L44" s="3">
        <f>Tabla1[[#This Row],[Sutbotal]]-Tabla1[[#This Row],[Total cost]]</f>
        <v>14.849999999999998</v>
      </c>
      <c r="M44" s="2">
        <v>43132</v>
      </c>
    </row>
    <row r="45" spans="1:13" x14ac:dyDescent="0.2">
      <c r="A45">
        <v>3</v>
      </c>
      <c r="B45" t="str">
        <f>VLOOKUP(Tabla1[[#This Row],[Store Number]],Tabla3[],2)</f>
        <v>Candiles</v>
      </c>
      <c r="C45">
        <v>1</v>
      </c>
      <c r="D45" t="str">
        <f>VLOOKUP(Tabla1[[#This Row],[Region]],Tabla2[],2)</f>
        <v>South</v>
      </c>
      <c r="E45">
        <v>8500</v>
      </c>
      <c r="F45" t="str">
        <f>VLOOKUP(Tabla1[[#This Row],[Item No]],Tabla4[],2)</f>
        <v>Desktop CPU</v>
      </c>
      <c r="G45" s="1">
        <f>VLOOKUP(Tabla1[[#This Row],[Item No]],Tabla4[],3)</f>
        <v>790</v>
      </c>
      <c r="H45" s="1">
        <v>849.95</v>
      </c>
      <c r="I45">
        <v>12</v>
      </c>
      <c r="J45" s="3">
        <f>Tabla1[[#This Row],[UnitPrice]]*Tabla1[[#This Row],[Quantity]]</f>
        <v>10199.400000000001</v>
      </c>
      <c r="K45" s="3">
        <f>Tabla1[[#This Row],[unit cost]]*Tabla1[[#This Row],[Quantity]]</f>
        <v>9480</v>
      </c>
      <c r="L45" s="3">
        <f>Tabla1[[#This Row],[Sutbotal]]-Tabla1[[#This Row],[Total cost]]</f>
        <v>719.40000000000146</v>
      </c>
      <c r="M45" s="2">
        <v>43132</v>
      </c>
    </row>
    <row r="46" spans="1:13" x14ac:dyDescent="0.2">
      <c r="A46">
        <v>4</v>
      </c>
      <c r="B46" t="str">
        <f>VLOOKUP(Tabla1[[#This Row],[Store Number]],Tabla3[],2)</f>
        <v>San Pablo</v>
      </c>
      <c r="C46">
        <v>2</v>
      </c>
      <c r="D46" t="str">
        <f>VLOOKUP(Tabla1[[#This Row],[Region]],Tabla2[],2)</f>
        <v>North</v>
      </c>
      <c r="E46">
        <v>2005</v>
      </c>
      <c r="F46" t="str">
        <f>VLOOKUP(Tabla1[[#This Row],[Item No]],Tabla4[],2)</f>
        <v>17" Monitor</v>
      </c>
      <c r="G46" s="1">
        <f>VLOOKUP(Tabla1[[#This Row],[Item No]],Tabla4[],3)</f>
        <v>200</v>
      </c>
      <c r="H46" s="1">
        <v>229</v>
      </c>
      <c r="I46">
        <v>49</v>
      </c>
      <c r="J46" s="3">
        <f>Tabla1[[#This Row],[UnitPrice]]*Tabla1[[#This Row],[Quantity]]</f>
        <v>11221</v>
      </c>
      <c r="K46" s="3">
        <f>Tabla1[[#This Row],[unit cost]]*Tabla1[[#This Row],[Quantity]]</f>
        <v>9800</v>
      </c>
      <c r="L46" s="3">
        <f>Tabla1[[#This Row],[Sutbotal]]-Tabla1[[#This Row],[Total cost]]</f>
        <v>1421</v>
      </c>
      <c r="M46" s="2">
        <v>43132</v>
      </c>
    </row>
    <row r="47" spans="1:13" x14ac:dyDescent="0.2">
      <c r="A47">
        <v>4</v>
      </c>
      <c r="B47" t="str">
        <f>VLOOKUP(Tabla1[[#This Row],[Store Number]],Tabla3[],2)</f>
        <v>San Pablo</v>
      </c>
      <c r="C47">
        <v>2</v>
      </c>
      <c r="D47" t="str">
        <f>VLOOKUP(Tabla1[[#This Row],[Region]],Tabla2[],2)</f>
        <v>North</v>
      </c>
      <c r="E47">
        <v>3006</v>
      </c>
      <c r="F47" t="str">
        <f>VLOOKUP(Tabla1[[#This Row],[Item No]],Tabla4[],2)</f>
        <v>101 Keyboard</v>
      </c>
      <c r="G47" s="1">
        <f>VLOOKUP(Tabla1[[#This Row],[Item No]],Tabla4[],3)</f>
        <v>12</v>
      </c>
      <c r="H47" s="1">
        <v>19.95</v>
      </c>
      <c r="I47">
        <v>0</v>
      </c>
      <c r="J47" s="3">
        <f>Tabla1[[#This Row],[UnitPrice]]*Tabla1[[#This Row],[Quantity]]</f>
        <v>0</v>
      </c>
      <c r="K47" s="3">
        <f>Tabla1[[#This Row],[unit cost]]*Tabla1[[#This Row],[Quantity]]</f>
        <v>0</v>
      </c>
      <c r="L47" s="3">
        <f>Tabla1[[#This Row],[Sutbotal]]-Tabla1[[#This Row],[Total cost]]</f>
        <v>0</v>
      </c>
      <c r="M47" s="2">
        <v>43132</v>
      </c>
    </row>
    <row r="48" spans="1:13" x14ac:dyDescent="0.2">
      <c r="A48">
        <v>4</v>
      </c>
      <c r="B48" t="str">
        <f>VLOOKUP(Tabla1[[#This Row],[Store Number]],Tabla3[],2)</f>
        <v>San Pablo</v>
      </c>
      <c r="C48">
        <v>2</v>
      </c>
      <c r="D48" t="str">
        <f>VLOOKUP(Tabla1[[#This Row],[Region]],Tabla2[],2)</f>
        <v>North</v>
      </c>
      <c r="E48">
        <v>6050</v>
      </c>
      <c r="F48" t="str">
        <f>VLOOKUP(Tabla1[[#This Row],[Item No]],Tabla4[],2)</f>
        <v>PC Mouse</v>
      </c>
      <c r="G48" s="1">
        <f>VLOOKUP(Tabla1[[#This Row],[Item No]],Tabla4[],3)</f>
        <v>4</v>
      </c>
      <c r="H48" s="1">
        <v>8.9499999999999993</v>
      </c>
      <c r="I48">
        <v>39</v>
      </c>
      <c r="J48" s="3">
        <f>Tabla1[[#This Row],[UnitPrice]]*Tabla1[[#This Row],[Quantity]]</f>
        <v>349.04999999999995</v>
      </c>
      <c r="K48" s="3">
        <f>Tabla1[[#This Row],[unit cost]]*Tabla1[[#This Row],[Quantity]]</f>
        <v>156</v>
      </c>
      <c r="L48" s="3">
        <f>Tabla1[[#This Row],[Sutbotal]]-Tabla1[[#This Row],[Total cost]]</f>
        <v>193.04999999999995</v>
      </c>
      <c r="M48" s="2">
        <v>43132</v>
      </c>
    </row>
    <row r="49" spans="1:13" x14ac:dyDescent="0.2">
      <c r="A49">
        <v>4</v>
      </c>
      <c r="B49" t="str">
        <f>VLOOKUP(Tabla1[[#This Row],[Store Number]],Tabla3[],2)</f>
        <v>San Pablo</v>
      </c>
      <c r="C49">
        <v>2</v>
      </c>
      <c r="D49" t="str">
        <f>VLOOKUP(Tabla1[[#This Row],[Region]],Tabla2[],2)</f>
        <v>North</v>
      </c>
      <c r="E49">
        <v>8500</v>
      </c>
      <c r="F49" t="str">
        <f>VLOOKUP(Tabla1[[#This Row],[Item No]],Tabla4[],2)</f>
        <v>Desktop CPU</v>
      </c>
      <c r="G49" s="1">
        <f>VLOOKUP(Tabla1[[#This Row],[Item No]],Tabla4[],3)</f>
        <v>790</v>
      </c>
      <c r="H49" s="1">
        <v>849.95</v>
      </c>
      <c r="I49">
        <v>20</v>
      </c>
      <c r="J49" s="3">
        <f>Tabla1[[#This Row],[UnitPrice]]*Tabla1[[#This Row],[Quantity]]</f>
        <v>16999</v>
      </c>
      <c r="K49" s="3">
        <f>Tabla1[[#This Row],[unit cost]]*Tabla1[[#This Row],[Quantity]]</f>
        <v>15800</v>
      </c>
      <c r="L49" s="3">
        <f>Tabla1[[#This Row],[Sutbotal]]-Tabla1[[#This Row],[Total cost]]</f>
        <v>1199</v>
      </c>
      <c r="M49" s="2">
        <v>43132</v>
      </c>
    </row>
    <row r="50" spans="1:13" x14ac:dyDescent="0.2">
      <c r="A50">
        <v>5</v>
      </c>
      <c r="B50" t="str">
        <f>VLOOKUP(Tabla1[[#This Row],[Store Number]],Tabla3[],2)</f>
        <v>Satélite</v>
      </c>
      <c r="C50">
        <v>2</v>
      </c>
      <c r="D50" t="str">
        <f>VLOOKUP(Tabla1[[#This Row],[Region]],Tabla2[],2)</f>
        <v>North</v>
      </c>
      <c r="E50">
        <v>2005</v>
      </c>
      <c r="F50" t="str">
        <f>VLOOKUP(Tabla1[[#This Row],[Item No]],Tabla4[],2)</f>
        <v>17" Monitor</v>
      </c>
      <c r="G50" s="1">
        <f>VLOOKUP(Tabla1[[#This Row],[Item No]],Tabla4[],3)</f>
        <v>200</v>
      </c>
      <c r="H50" s="1">
        <v>229</v>
      </c>
      <c r="I50">
        <v>25</v>
      </c>
      <c r="J50" s="3">
        <f>Tabla1[[#This Row],[UnitPrice]]*Tabla1[[#This Row],[Quantity]]</f>
        <v>5725</v>
      </c>
      <c r="K50" s="3">
        <f>Tabla1[[#This Row],[unit cost]]*Tabla1[[#This Row],[Quantity]]</f>
        <v>5000</v>
      </c>
      <c r="L50" s="3">
        <f>Tabla1[[#This Row],[Sutbotal]]-Tabla1[[#This Row],[Total cost]]</f>
        <v>725</v>
      </c>
      <c r="M50" s="2">
        <v>43132</v>
      </c>
    </row>
    <row r="51" spans="1:13" x14ac:dyDescent="0.2">
      <c r="A51">
        <v>5</v>
      </c>
      <c r="B51" t="str">
        <f>VLOOKUP(Tabla1[[#This Row],[Store Number]],Tabla3[],2)</f>
        <v>Satélite</v>
      </c>
      <c r="C51">
        <v>2</v>
      </c>
      <c r="D51" t="str">
        <f>VLOOKUP(Tabla1[[#This Row],[Region]],Tabla2[],2)</f>
        <v>North</v>
      </c>
      <c r="E51">
        <v>3006</v>
      </c>
      <c r="F51" t="str">
        <f>VLOOKUP(Tabla1[[#This Row],[Item No]],Tabla4[],2)</f>
        <v>101 Keyboard</v>
      </c>
      <c r="G51" s="1">
        <f>VLOOKUP(Tabla1[[#This Row],[Item No]],Tabla4[],3)</f>
        <v>12</v>
      </c>
      <c r="H51" s="1">
        <v>19.95</v>
      </c>
      <c r="I51">
        <v>0</v>
      </c>
      <c r="J51" s="3">
        <f>Tabla1[[#This Row],[UnitPrice]]*Tabla1[[#This Row],[Quantity]]</f>
        <v>0</v>
      </c>
      <c r="K51" s="3">
        <f>Tabla1[[#This Row],[unit cost]]*Tabla1[[#This Row],[Quantity]]</f>
        <v>0</v>
      </c>
      <c r="L51" s="3">
        <f>Tabla1[[#This Row],[Sutbotal]]-Tabla1[[#This Row],[Total cost]]</f>
        <v>0</v>
      </c>
      <c r="M51" s="2">
        <v>43132</v>
      </c>
    </row>
    <row r="52" spans="1:13" x14ac:dyDescent="0.2">
      <c r="A52">
        <v>5</v>
      </c>
      <c r="B52" t="str">
        <f>VLOOKUP(Tabla1[[#This Row],[Store Number]],Tabla3[],2)</f>
        <v>Satélite</v>
      </c>
      <c r="C52">
        <v>2</v>
      </c>
      <c r="D52" t="str">
        <f>VLOOKUP(Tabla1[[#This Row],[Region]],Tabla2[],2)</f>
        <v>North</v>
      </c>
      <c r="E52">
        <v>6050</v>
      </c>
      <c r="F52" t="str">
        <f>VLOOKUP(Tabla1[[#This Row],[Item No]],Tabla4[],2)</f>
        <v>PC Mouse</v>
      </c>
      <c r="G52" s="1">
        <f>VLOOKUP(Tabla1[[#This Row],[Item No]],Tabla4[],3)</f>
        <v>4</v>
      </c>
      <c r="H52" s="1">
        <v>8.9499999999999993</v>
      </c>
      <c r="I52">
        <v>4</v>
      </c>
      <c r="J52" s="3">
        <f>Tabla1[[#This Row],[UnitPrice]]*Tabla1[[#This Row],[Quantity]]</f>
        <v>35.799999999999997</v>
      </c>
      <c r="K52" s="3">
        <f>Tabla1[[#This Row],[unit cost]]*Tabla1[[#This Row],[Quantity]]</f>
        <v>16</v>
      </c>
      <c r="L52" s="3">
        <f>Tabla1[[#This Row],[Sutbotal]]-Tabla1[[#This Row],[Total cost]]</f>
        <v>19.799999999999997</v>
      </c>
      <c r="M52" s="2">
        <v>43132</v>
      </c>
    </row>
    <row r="53" spans="1:13" x14ac:dyDescent="0.2">
      <c r="A53">
        <v>5</v>
      </c>
      <c r="B53" t="str">
        <f>VLOOKUP(Tabla1[[#This Row],[Store Number]],Tabla3[],2)</f>
        <v>Satélite</v>
      </c>
      <c r="C53">
        <v>2</v>
      </c>
      <c r="D53" t="str">
        <f>VLOOKUP(Tabla1[[#This Row],[Region]],Tabla2[],2)</f>
        <v>North</v>
      </c>
      <c r="E53">
        <v>8500</v>
      </c>
      <c r="F53" t="str">
        <f>VLOOKUP(Tabla1[[#This Row],[Item No]],Tabla4[],2)</f>
        <v>Desktop CPU</v>
      </c>
      <c r="G53" s="1">
        <f>VLOOKUP(Tabla1[[#This Row],[Item No]],Tabla4[],3)</f>
        <v>790</v>
      </c>
      <c r="H53" s="1">
        <v>849.95</v>
      </c>
      <c r="I53">
        <v>78</v>
      </c>
      <c r="J53" s="3">
        <f>Tabla1[[#This Row],[UnitPrice]]*Tabla1[[#This Row],[Quantity]]</f>
        <v>66296.100000000006</v>
      </c>
      <c r="K53" s="3">
        <f>Tabla1[[#This Row],[unit cost]]*Tabla1[[#This Row],[Quantity]]</f>
        <v>61620</v>
      </c>
      <c r="L53" s="3">
        <f>Tabla1[[#This Row],[Sutbotal]]-Tabla1[[#This Row],[Total cost]]</f>
        <v>4676.1000000000058</v>
      </c>
      <c r="M53" s="2">
        <v>43132</v>
      </c>
    </row>
    <row r="54" spans="1:13" x14ac:dyDescent="0.2">
      <c r="A54">
        <v>6</v>
      </c>
      <c r="B54" t="str">
        <f>VLOOKUP(Tabla1[[#This Row],[Store Number]],Tabla3[],2)</f>
        <v>Centro</v>
      </c>
      <c r="C54">
        <v>3</v>
      </c>
      <c r="D54" t="str">
        <f>VLOOKUP(Tabla1[[#This Row],[Region]],Tabla2[],2)</f>
        <v>East</v>
      </c>
      <c r="E54">
        <v>2005</v>
      </c>
      <c r="F54" t="str">
        <f>VLOOKUP(Tabla1[[#This Row],[Item No]],Tabla4[],2)</f>
        <v>17" Monitor</v>
      </c>
      <c r="G54" s="1">
        <f>VLOOKUP(Tabla1[[#This Row],[Item No]],Tabla4[],3)</f>
        <v>200</v>
      </c>
      <c r="H54" s="1">
        <v>229</v>
      </c>
      <c r="I54">
        <v>19</v>
      </c>
      <c r="J54" s="3">
        <f>Tabla1[[#This Row],[UnitPrice]]*Tabla1[[#This Row],[Quantity]]</f>
        <v>4351</v>
      </c>
      <c r="K54" s="3">
        <f>Tabla1[[#This Row],[unit cost]]*Tabla1[[#This Row],[Quantity]]</f>
        <v>3800</v>
      </c>
      <c r="L54" s="3">
        <f>Tabla1[[#This Row],[Sutbotal]]-Tabla1[[#This Row],[Total cost]]</f>
        <v>551</v>
      </c>
      <c r="M54" s="2">
        <v>43132</v>
      </c>
    </row>
    <row r="55" spans="1:13" x14ac:dyDescent="0.2">
      <c r="A55">
        <v>6</v>
      </c>
      <c r="B55" t="str">
        <f>VLOOKUP(Tabla1[[#This Row],[Store Number]],Tabla3[],2)</f>
        <v>Centro</v>
      </c>
      <c r="C55">
        <v>3</v>
      </c>
      <c r="D55" t="str">
        <f>VLOOKUP(Tabla1[[#This Row],[Region]],Tabla2[],2)</f>
        <v>East</v>
      </c>
      <c r="E55">
        <v>3006</v>
      </c>
      <c r="F55" t="str">
        <f>VLOOKUP(Tabla1[[#This Row],[Item No]],Tabla4[],2)</f>
        <v>101 Keyboard</v>
      </c>
      <c r="G55" s="1">
        <f>VLOOKUP(Tabla1[[#This Row],[Item No]],Tabla4[],3)</f>
        <v>12</v>
      </c>
      <c r="H55" s="1">
        <v>19.95</v>
      </c>
      <c r="I55">
        <v>55</v>
      </c>
      <c r="J55" s="3">
        <f>Tabla1[[#This Row],[UnitPrice]]*Tabla1[[#This Row],[Quantity]]</f>
        <v>1097.25</v>
      </c>
      <c r="K55" s="3">
        <f>Tabla1[[#This Row],[unit cost]]*Tabla1[[#This Row],[Quantity]]</f>
        <v>660</v>
      </c>
      <c r="L55" s="3">
        <f>Tabla1[[#This Row],[Sutbotal]]-Tabla1[[#This Row],[Total cost]]</f>
        <v>437.25</v>
      </c>
      <c r="M55" s="2">
        <v>43132</v>
      </c>
    </row>
    <row r="56" spans="1:13" x14ac:dyDescent="0.2">
      <c r="A56">
        <v>6</v>
      </c>
      <c r="B56" t="str">
        <f>VLOOKUP(Tabla1[[#This Row],[Store Number]],Tabla3[],2)</f>
        <v>Centro</v>
      </c>
      <c r="C56">
        <v>3</v>
      </c>
      <c r="D56" t="str">
        <f>VLOOKUP(Tabla1[[#This Row],[Region]],Tabla2[],2)</f>
        <v>East</v>
      </c>
      <c r="E56">
        <v>6050</v>
      </c>
      <c r="F56" t="str">
        <f>VLOOKUP(Tabla1[[#This Row],[Item No]],Tabla4[],2)</f>
        <v>PC Mouse</v>
      </c>
      <c r="G56" s="1">
        <f>VLOOKUP(Tabla1[[#This Row],[Item No]],Tabla4[],3)</f>
        <v>4</v>
      </c>
      <c r="H56" s="1">
        <v>8.9499999999999993</v>
      </c>
      <c r="I56">
        <v>8</v>
      </c>
      <c r="J56" s="3">
        <f>Tabla1[[#This Row],[UnitPrice]]*Tabla1[[#This Row],[Quantity]]</f>
        <v>71.599999999999994</v>
      </c>
      <c r="K56" s="3">
        <f>Tabla1[[#This Row],[unit cost]]*Tabla1[[#This Row],[Quantity]]</f>
        <v>32</v>
      </c>
      <c r="L56" s="3">
        <f>Tabla1[[#This Row],[Sutbotal]]-Tabla1[[#This Row],[Total cost]]</f>
        <v>39.599999999999994</v>
      </c>
      <c r="M56" s="2">
        <v>43132</v>
      </c>
    </row>
    <row r="57" spans="1:13" x14ac:dyDescent="0.2">
      <c r="A57">
        <v>6</v>
      </c>
      <c r="B57" t="str">
        <f>VLOOKUP(Tabla1[[#This Row],[Store Number]],Tabla3[],2)</f>
        <v>Centro</v>
      </c>
      <c r="C57">
        <v>3</v>
      </c>
      <c r="D57" t="str">
        <f>VLOOKUP(Tabla1[[#This Row],[Region]],Tabla2[],2)</f>
        <v>East</v>
      </c>
      <c r="E57">
        <v>8500</v>
      </c>
      <c r="F57" t="str">
        <f>VLOOKUP(Tabla1[[#This Row],[Item No]],Tabla4[],2)</f>
        <v>Desktop CPU</v>
      </c>
      <c r="G57" s="1">
        <f>VLOOKUP(Tabla1[[#This Row],[Item No]],Tabla4[],3)</f>
        <v>790</v>
      </c>
      <c r="H57" s="1">
        <v>849.95</v>
      </c>
      <c r="I57">
        <v>279</v>
      </c>
      <c r="J57" s="3">
        <f>Tabla1[[#This Row],[UnitPrice]]*Tabla1[[#This Row],[Quantity]]</f>
        <v>237136.05000000002</v>
      </c>
      <c r="K57" s="3">
        <f>Tabla1[[#This Row],[unit cost]]*Tabla1[[#This Row],[Quantity]]</f>
        <v>220410</v>
      </c>
      <c r="L57" s="3">
        <f>Tabla1[[#This Row],[Sutbotal]]-Tabla1[[#This Row],[Total cost]]</f>
        <v>16726.050000000017</v>
      </c>
      <c r="M57" s="2">
        <v>43132</v>
      </c>
    </row>
    <row r="58" spans="1:13" x14ac:dyDescent="0.2">
      <c r="A58">
        <v>7</v>
      </c>
      <c r="B58" t="str">
        <f>VLOOKUP(Tabla1[[#This Row],[Store Number]],Tabla3[],2)</f>
        <v>El Pueblito</v>
      </c>
      <c r="C58">
        <v>3</v>
      </c>
      <c r="D58" t="str">
        <f>VLOOKUP(Tabla1[[#This Row],[Region]],Tabla2[],2)</f>
        <v>East</v>
      </c>
      <c r="E58">
        <v>2005</v>
      </c>
      <c r="F58" t="str">
        <f>VLOOKUP(Tabla1[[#This Row],[Item No]],Tabla4[],2)</f>
        <v>17" Monitor</v>
      </c>
      <c r="G58" s="1">
        <f>VLOOKUP(Tabla1[[#This Row],[Item No]],Tabla4[],3)</f>
        <v>200</v>
      </c>
      <c r="H58" s="1">
        <v>229</v>
      </c>
      <c r="I58">
        <v>0</v>
      </c>
      <c r="J58" s="3">
        <f>Tabla1[[#This Row],[UnitPrice]]*Tabla1[[#This Row],[Quantity]]</f>
        <v>0</v>
      </c>
      <c r="K58" s="3">
        <f>Tabla1[[#This Row],[unit cost]]*Tabla1[[#This Row],[Quantity]]</f>
        <v>0</v>
      </c>
      <c r="L58" s="3">
        <f>Tabla1[[#This Row],[Sutbotal]]-Tabla1[[#This Row],[Total cost]]</f>
        <v>0</v>
      </c>
      <c r="M58" s="2">
        <v>43132</v>
      </c>
    </row>
    <row r="59" spans="1:13" x14ac:dyDescent="0.2">
      <c r="A59">
        <v>7</v>
      </c>
      <c r="B59" t="str">
        <f>VLOOKUP(Tabla1[[#This Row],[Store Number]],Tabla3[],2)</f>
        <v>El Pueblito</v>
      </c>
      <c r="C59">
        <v>3</v>
      </c>
      <c r="D59" t="str">
        <f>VLOOKUP(Tabla1[[#This Row],[Region]],Tabla2[],2)</f>
        <v>East</v>
      </c>
      <c r="E59">
        <v>3006</v>
      </c>
      <c r="F59" t="str">
        <f>VLOOKUP(Tabla1[[#This Row],[Item No]],Tabla4[],2)</f>
        <v>101 Keyboard</v>
      </c>
      <c r="G59" s="1">
        <f>VLOOKUP(Tabla1[[#This Row],[Item No]],Tabla4[],3)</f>
        <v>12</v>
      </c>
      <c r="H59" s="1">
        <v>19.95</v>
      </c>
      <c r="I59">
        <v>35</v>
      </c>
      <c r="J59" s="3">
        <f>Tabla1[[#This Row],[UnitPrice]]*Tabla1[[#This Row],[Quantity]]</f>
        <v>698.25</v>
      </c>
      <c r="K59" s="3">
        <f>Tabla1[[#This Row],[unit cost]]*Tabla1[[#This Row],[Quantity]]</f>
        <v>420</v>
      </c>
      <c r="L59" s="3">
        <f>Tabla1[[#This Row],[Sutbotal]]-Tabla1[[#This Row],[Total cost]]</f>
        <v>278.25</v>
      </c>
      <c r="M59" s="2">
        <v>43132</v>
      </c>
    </row>
    <row r="60" spans="1:13" x14ac:dyDescent="0.2">
      <c r="A60">
        <v>7</v>
      </c>
      <c r="B60" t="str">
        <f>VLOOKUP(Tabla1[[#This Row],[Store Number]],Tabla3[],2)</f>
        <v>El Pueblito</v>
      </c>
      <c r="C60">
        <v>3</v>
      </c>
      <c r="D60" t="str">
        <f>VLOOKUP(Tabla1[[#This Row],[Region]],Tabla2[],2)</f>
        <v>East</v>
      </c>
      <c r="E60">
        <v>6050</v>
      </c>
      <c r="F60" t="str">
        <f>VLOOKUP(Tabla1[[#This Row],[Item No]],Tabla4[],2)</f>
        <v>PC Mouse</v>
      </c>
      <c r="G60" s="1">
        <f>VLOOKUP(Tabla1[[#This Row],[Item No]],Tabla4[],3)</f>
        <v>4</v>
      </c>
      <c r="H60" s="1">
        <v>8.9499999999999993</v>
      </c>
      <c r="I60">
        <v>100</v>
      </c>
      <c r="J60" s="3">
        <f>Tabla1[[#This Row],[UnitPrice]]*Tabla1[[#This Row],[Quantity]]</f>
        <v>894.99999999999989</v>
      </c>
      <c r="K60" s="3">
        <f>Tabla1[[#This Row],[unit cost]]*Tabla1[[#This Row],[Quantity]]</f>
        <v>400</v>
      </c>
      <c r="L60" s="3">
        <f>Tabla1[[#This Row],[Sutbotal]]-Tabla1[[#This Row],[Total cost]]</f>
        <v>494.99999999999989</v>
      </c>
      <c r="M60" s="2">
        <v>43132</v>
      </c>
    </row>
    <row r="61" spans="1:13" x14ac:dyDescent="0.2">
      <c r="A61">
        <v>7</v>
      </c>
      <c r="B61" t="str">
        <f>VLOOKUP(Tabla1[[#This Row],[Store Number]],Tabla3[],2)</f>
        <v>El Pueblito</v>
      </c>
      <c r="C61">
        <v>3</v>
      </c>
      <c r="D61" t="str">
        <f>VLOOKUP(Tabla1[[#This Row],[Region]],Tabla2[],2)</f>
        <v>East</v>
      </c>
      <c r="E61">
        <v>8500</v>
      </c>
      <c r="F61" t="str">
        <f>VLOOKUP(Tabla1[[#This Row],[Item No]],Tabla4[],2)</f>
        <v>Desktop CPU</v>
      </c>
      <c r="G61" s="1">
        <f>VLOOKUP(Tabla1[[#This Row],[Item No]],Tabla4[],3)</f>
        <v>790</v>
      </c>
      <c r="H61" s="1">
        <v>849.95</v>
      </c>
      <c r="I61">
        <v>10</v>
      </c>
      <c r="J61" s="3">
        <f>Tabla1[[#This Row],[UnitPrice]]*Tabla1[[#This Row],[Quantity]]</f>
        <v>8499.5</v>
      </c>
      <c r="K61" s="3">
        <f>Tabla1[[#This Row],[unit cost]]*Tabla1[[#This Row],[Quantity]]</f>
        <v>7900</v>
      </c>
      <c r="L61" s="3">
        <f>Tabla1[[#This Row],[Sutbotal]]-Tabla1[[#This Row],[Total cost]]</f>
        <v>599.5</v>
      </c>
      <c r="M61" s="2">
        <v>43132</v>
      </c>
    </row>
    <row r="62" spans="1:13" x14ac:dyDescent="0.2">
      <c r="A62">
        <v>8</v>
      </c>
      <c r="B62" t="str">
        <f>VLOOKUP(Tabla1[[#This Row],[Store Number]],Tabla3[],2)</f>
        <v>Corregidora</v>
      </c>
      <c r="C62">
        <v>3</v>
      </c>
      <c r="D62" t="str">
        <f>VLOOKUP(Tabla1[[#This Row],[Region]],Tabla2[],2)</f>
        <v>East</v>
      </c>
      <c r="E62">
        <v>2005</v>
      </c>
      <c r="F62" t="str">
        <f>VLOOKUP(Tabla1[[#This Row],[Item No]],Tabla4[],2)</f>
        <v>17" Monitor</v>
      </c>
      <c r="G62" s="1">
        <f>VLOOKUP(Tabla1[[#This Row],[Item No]],Tabla4[],3)</f>
        <v>200</v>
      </c>
      <c r="H62" s="1">
        <v>229</v>
      </c>
      <c r="I62">
        <v>13</v>
      </c>
      <c r="J62" s="3">
        <f>Tabla1[[#This Row],[UnitPrice]]*Tabla1[[#This Row],[Quantity]]</f>
        <v>2977</v>
      </c>
      <c r="K62" s="3">
        <f>Tabla1[[#This Row],[unit cost]]*Tabla1[[#This Row],[Quantity]]</f>
        <v>2600</v>
      </c>
      <c r="L62" s="3">
        <f>Tabla1[[#This Row],[Sutbotal]]-Tabla1[[#This Row],[Total cost]]</f>
        <v>377</v>
      </c>
      <c r="M62" s="2">
        <v>43132</v>
      </c>
    </row>
    <row r="63" spans="1:13" x14ac:dyDescent="0.2">
      <c r="A63">
        <v>8</v>
      </c>
      <c r="B63" t="str">
        <f>VLOOKUP(Tabla1[[#This Row],[Store Number]],Tabla3[],2)</f>
        <v>Corregidora</v>
      </c>
      <c r="C63">
        <v>3</v>
      </c>
      <c r="D63" t="str">
        <f>VLOOKUP(Tabla1[[#This Row],[Region]],Tabla2[],2)</f>
        <v>East</v>
      </c>
      <c r="E63">
        <v>3006</v>
      </c>
      <c r="F63" t="str">
        <f>VLOOKUP(Tabla1[[#This Row],[Item No]],Tabla4[],2)</f>
        <v>101 Keyboard</v>
      </c>
      <c r="G63" s="1">
        <f>VLOOKUP(Tabla1[[#This Row],[Item No]],Tabla4[],3)</f>
        <v>12</v>
      </c>
      <c r="H63" s="1">
        <v>19.95</v>
      </c>
      <c r="I63">
        <v>21</v>
      </c>
      <c r="J63" s="3">
        <f>Tabla1[[#This Row],[UnitPrice]]*Tabla1[[#This Row],[Quantity]]</f>
        <v>418.95</v>
      </c>
      <c r="K63" s="3">
        <f>Tabla1[[#This Row],[unit cost]]*Tabla1[[#This Row],[Quantity]]</f>
        <v>252</v>
      </c>
      <c r="L63" s="3">
        <f>Tabla1[[#This Row],[Sutbotal]]-Tabla1[[#This Row],[Total cost]]</f>
        <v>166.95</v>
      </c>
      <c r="M63" s="2">
        <v>43132</v>
      </c>
    </row>
    <row r="64" spans="1:13" x14ac:dyDescent="0.2">
      <c r="A64">
        <v>8</v>
      </c>
      <c r="B64" t="str">
        <f>VLOOKUP(Tabla1[[#This Row],[Store Number]],Tabla3[],2)</f>
        <v>Corregidora</v>
      </c>
      <c r="C64">
        <v>3</v>
      </c>
      <c r="D64" t="str">
        <f>VLOOKUP(Tabla1[[#This Row],[Region]],Tabla2[],2)</f>
        <v>East</v>
      </c>
      <c r="E64">
        <v>6050</v>
      </c>
      <c r="F64" t="str">
        <f>VLOOKUP(Tabla1[[#This Row],[Item No]],Tabla4[],2)</f>
        <v>PC Mouse</v>
      </c>
      <c r="G64" s="1">
        <f>VLOOKUP(Tabla1[[#This Row],[Item No]],Tabla4[],3)</f>
        <v>4</v>
      </c>
      <c r="H64" s="1">
        <v>8.9499999999999993</v>
      </c>
      <c r="I64">
        <v>32</v>
      </c>
      <c r="J64" s="3">
        <f>Tabla1[[#This Row],[UnitPrice]]*Tabla1[[#This Row],[Quantity]]</f>
        <v>286.39999999999998</v>
      </c>
      <c r="K64" s="3">
        <f>Tabla1[[#This Row],[unit cost]]*Tabla1[[#This Row],[Quantity]]</f>
        <v>128</v>
      </c>
      <c r="L64" s="3">
        <f>Tabla1[[#This Row],[Sutbotal]]-Tabla1[[#This Row],[Total cost]]</f>
        <v>158.39999999999998</v>
      </c>
      <c r="M64" s="2">
        <v>43132</v>
      </c>
    </row>
    <row r="65" spans="1:13" x14ac:dyDescent="0.2">
      <c r="A65">
        <v>8</v>
      </c>
      <c r="B65" t="str">
        <f>VLOOKUP(Tabla1[[#This Row],[Store Number]],Tabla3[],2)</f>
        <v>Corregidora</v>
      </c>
      <c r="C65">
        <v>3</v>
      </c>
      <c r="D65" t="str">
        <f>VLOOKUP(Tabla1[[#This Row],[Region]],Tabla2[],2)</f>
        <v>East</v>
      </c>
      <c r="E65">
        <v>8500</v>
      </c>
      <c r="F65" t="str">
        <f>VLOOKUP(Tabla1[[#This Row],[Item No]],Tabla4[],2)</f>
        <v>Desktop CPU</v>
      </c>
      <c r="G65" s="1">
        <f>VLOOKUP(Tabla1[[#This Row],[Item No]],Tabla4[],3)</f>
        <v>790</v>
      </c>
      <c r="H65" s="1">
        <v>849.95</v>
      </c>
      <c r="I65">
        <v>33</v>
      </c>
      <c r="J65" s="3">
        <f>Tabla1[[#This Row],[UnitPrice]]*Tabla1[[#This Row],[Quantity]]</f>
        <v>28048.350000000002</v>
      </c>
      <c r="K65" s="3">
        <f>Tabla1[[#This Row],[unit cost]]*Tabla1[[#This Row],[Quantity]]</f>
        <v>26070</v>
      </c>
      <c r="L65" s="3">
        <f>Tabla1[[#This Row],[Sutbotal]]-Tabla1[[#This Row],[Total cost]]</f>
        <v>1978.3500000000022</v>
      </c>
      <c r="M65" s="2">
        <v>43132</v>
      </c>
    </row>
    <row r="66" spans="1:13" x14ac:dyDescent="0.2">
      <c r="A66">
        <v>1</v>
      </c>
      <c r="B66" t="str">
        <f>VLOOKUP(Tabla1[[#This Row],[Store Number]],Tabla3[],2)</f>
        <v>Tejeda</v>
      </c>
      <c r="C66">
        <v>1</v>
      </c>
      <c r="D66" t="str">
        <f>VLOOKUP(Tabla1[[#This Row],[Region]],Tabla2[],2)</f>
        <v>South</v>
      </c>
      <c r="E66">
        <v>2005</v>
      </c>
      <c r="F66" t="str">
        <f>VLOOKUP(Tabla1[[#This Row],[Item No]],Tabla4[],2)</f>
        <v>17" Monitor</v>
      </c>
      <c r="G66" s="1">
        <f>VLOOKUP(Tabla1[[#This Row],[Item No]],Tabla4[],3)</f>
        <v>200</v>
      </c>
      <c r="H66" s="1">
        <v>229</v>
      </c>
      <c r="I66">
        <v>14</v>
      </c>
      <c r="J66" s="3">
        <f>Tabla1[[#This Row],[UnitPrice]]*Tabla1[[#This Row],[Quantity]]</f>
        <v>3206</v>
      </c>
      <c r="K66" s="3">
        <f>Tabla1[[#This Row],[unit cost]]*Tabla1[[#This Row],[Quantity]]</f>
        <v>2800</v>
      </c>
      <c r="L66" s="3">
        <f>Tabla1[[#This Row],[Sutbotal]]-Tabla1[[#This Row],[Total cost]]</f>
        <v>406</v>
      </c>
      <c r="M66" s="2">
        <v>43160</v>
      </c>
    </row>
    <row r="67" spans="1:13" x14ac:dyDescent="0.2">
      <c r="A67">
        <v>1</v>
      </c>
      <c r="B67" t="str">
        <f>VLOOKUP(Tabla1[[#This Row],[Store Number]],Tabla3[],2)</f>
        <v>Tejeda</v>
      </c>
      <c r="C67">
        <v>1</v>
      </c>
      <c r="D67" t="str">
        <f>VLOOKUP(Tabla1[[#This Row],[Region]],Tabla2[],2)</f>
        <v>South</v>
      </c>
      <c r="E67">
        <v>3006</v>
      </c>
      <c r="F67" t="str">
        <f>VLOOKUP(Tabla1[[#This Row],[Item No]],Tabla4[],2)</f>
        <v>101 Keyboard</v>
      </c>
      <c r="G67" s="1">
        <f>VLOOKUP(Tabla1[[#This Row],[Item No]],Tabla4[],3)</f>
        <v>12</v>
      </c>
      <c r="H67" s="1">
        <v>19.95</v>
      </c>
      <c r="I67">
        <v>0</v>
      </c>
      <c r="J67" s="3">
        <f>Tabla1[[#This Row],[UnitPrice]]*Tabla1[[#This Row],[Quantity]]</f>
        <v>0</v>
      </c>
      <c r="K67" s="3">
        <f>Tabla1[[#This Row],[unit cost]]*Tabla1[[#This Row],[Quantity]]</f>
        <v>0</v>
      </c>
      <c r="L67" s="3">
        <f>Tabla1[[#This Row],[Sutbotal]]-Tabla1[[#This Row],[Total cost]]</f>
        <v>0</v>
      </c>
      <c r="M67" s="2">
        <v>43160</v>
      </c>
    </row>
    <row r="68" spans="1:13" x14ac:dyDescent="0.2">
      <c r="A68">
        <v>1</v>
      </c>
      <c r="B68" t="str">
        <f>VLOOKUP(Tabla1[[#This Row],[Store Number]],Tabla3[],2)</f>
        <v>Tejeda</v>
      </c>
      <c r="C68">
        <v>1</v>
      </c>
      <c r="D68" t="str">
        <f>VLOOKUP(Tabla1[[#This Row],[Region]],Tabla2[],2)</f>
        <v>South</v>
      </c>
      <c r="E68">
        <v>6050</v>
      </c>
      <c r="F68" t="str">
        <f>VLOOKUP(Tabla1[[#This Row],[Item No]],Tabla4[],2)</f>
        <v>PC Mouse</v>
      </c>
      <c r="G68" s="1">
        <f>VLOOKUP(Tabla1[[#This Row],[Item No]],Tabla4[],3)</f>
        <v>4</v>
      </c>
      <c r="H68" s="1">
        <v>8.9499999999999993</v>
      </c>
      <c r="I68">
        <v>0</v>
      </c>
      <c r="J68" s="3">
        <f>Tabla1[[#This Row],[UnitPrice]]*Tabla1[[#This Row],[Quantity]]</f>
        <v>0</v>
      </c>
      <c r="K68" s="3">
        <f>Tabla1[[#This Row],[unit cost]]*Tabla1[[#This Row],[Quantity]]</f>
        <v>0</v>
      </c>
      <c r="L68" s="3">
        <f>Tabla1[[#This Row],[Sutbotal]]-Tabla1[[#This Row],[Total cost]]</f>
        <v>0</v>
      </c>
      <c r="M68" s="2">
        <v>43160</v>
      </c>
    </row>
    <row r="69" spans="1:13" x14ac:dyDescent="0.2">
      <c r="A69">
        <v>1</v>
      </c>
      <c r="B69" t="str">
        <f>VLOOKUP(Tabla1[[#This Row],[Store Number]],Tabla3[],2)</f>
        <v>Tejeda</v>
      </c>
      <c r="C69">
        <v>1</v>
      </c>
      <c r="D69" t="str">
        <f>VLOOKUP(Tabla1[[#This Row],[Region]],Tabla2[],2)</f>
        <v>South</v>
      </c>
      <c r="E69">
        <v>8500</v>
      </c>
      <c r="F69" t="str">
        <f>VLOOKUP(Tabla1[[#This Row],[Item No]],Tabla4[],2)</f>
        <v>Desktop CPU</v>
      </c>
      <c r="G69" s="1">
        <f>VLOOKUP(Tabla1[[#This Row],[Item No]],Tabla4[],3)</f>
        <v>790</v>
      </c>
      <c r="H69" s="1">
        <v>849.95</v>
      </c>
      <c r="I69">
        <v>75</v>
      </c>
      <c r="J69" s="3">
        <f>Tabla1[[#This Row],[UnitPrice]]*Tabla1[[#This Row],[Quantity]]</f>
        <v>63746.25</v>
      </c>
      <c r="K69" s="3">
        <f>Tabla1[[#This Row],[unit cost]]*Tabla1[[#This Row],[Quantity]]</f>
        <v>59250</v>
      </c>
      <c r="L69" s="3">
        <f>Tabla1[[#This Row],[Sutbotal]]-Tabla1[[#This Row],[Total cost]]</f>
        <v>4496.25</v>
      </c>
      <c r="M69" s="2">
        <v>43160</v>
      </c>
    </row>
    <row r="70" spans="1:13" x14ac:dyDescent="0.2">
      <c r="A70">
        <v>2</v>
      </c>
      <c r="B70" t="str">
        <f>VLOOKUP(Tabla1[[#This Row],[Store Number]],Tabla3[],2)</f>
        <v>Alamos</v>
      </c>
      <c r="C70">
        <v>1</v>
      </c>
      <c r="D70" t="str">
        <f>VLOOKUP(Tabla1[[#This Row],[Region]],Tabla2[],2)</f>
        <v>South</v>
      </c>
      <c r="E70">
        <v>2005</v>
      </c>
      <c r="F70" t="str">
        <f>VLOOKUP(Tabla1[[#This Row],[Item No]],Tabla4[],2)</f>
        <v>17" Monitor</v>
      </c>
      <c r="G70" s="1">
        <f>VLOOKUP(Tabla1[[#This Row],[Item No]],Tabla4[],3)</f>
        <v>200</v>
      </c>
      <c r="H70" s="1">
        <v>229</v>
      </c>
      <c r="I70">
        <v>6</v>
      </c>
      <c r="J70" s="3">
        <f>Tabla1[[#This Row],[UnitPrice]]*Tabla1[[#This Row],[Quantity]]</f>
        <v>1374</v>
      </c>
      <c r="K70" s="3">
        <f>Tabla1[[#This Row],[unit cost]]*Tabla1[[#This Row],[Quantity]]</f>
        <v>1200</v>
      </c>
      <c r="L70" s="3">
        <f>Tabla1[[#This Row],[Sutbotal]]-Tabla1[[#This Row],[Total cost]]</f>
        <v>174</v>
      </c>
      <c r="M70" s="2">
        <v>43160</v>
      </c>
    </row>
    <row r="71" spans="1:13" x14ac:dyDescent="0.2">
      <c r="A71">
        <v>2</v>
      </c>
      <c r="B71" t="str">
        <f>VLOOKUP(Tabla1[[#This Row],[Store Number]],Tabla3[],2)</f>
        <v>Alamos</v>
      </c>
      <c r="C71">
        <v>1</v>
      </c>
      <c r="D71" t="str">
        <f>VLOOKUP(Tabla1[[#This Row],[Region]],Tabla2[],2)</f>
        <v>South</v>
      </c>
      <c r="E71">
        <v>3006</v>
      </c>
      <c r="F71" t="str">
        <f>VLOOKUP(Tabla1[[#This Row],[Item No]],Tabla4[],2)</f>
        <v>101 Keyboard</v>
      </c>
      <c r="G71" s="1">
        <f>VLOOKUP(Tabla1[[#This Row],[Item No]],Tabla4[],3)</f>
        <v>12</v>
      </c>
      <c r="H71" s="1">
        <v>19.95</v>
      </c>
      <c r="I71">
        <v>0</v>
      </c>
      <c r="J71" s="3">
        <f>Tabla1[[#This Row],[UnitPrice]]*Tabla1[[#This Row],[Quantity]]</f>
        <v>0</v>
      </c>
      <c r="K71" s="3">
        <f>Tabla1[[#This Row],[unit cost]]*Tabla1[[#This Row],[Quantity]]</f>
        <v>0</v>
      </c>
      <c r="L71" s="3">
        <f>Tabla1[[#This Row],[Sutbotal]]-Tabla1[[#This Row],[Total cost]]</f>
        <v>0</v>
      </c>
      <c r="M71" s="2">
        <v>43160</v>
      </c>
    </row>
    <row r="72" spans="1:13" x14ac:dyDescent="0.2">
      <c r="A72">
        <v>2</v>
      </c>
      <c r="B72" t="str">
        <f>VLOOKUP(Tabla1[[#This Row],[Store Number]],Tabla3[],2)</f>
        <v>Alamos</v>
      </c>
      <c r="C72">
        <v>1</v>
      </c>
      <c r="D72" t="str">
        <f>VLOOKUP(Tabla1[[#This Row],[Region]],Tabla2[],2)</f>
        <v>South</v>
      </c>
      <c r="E72">
        <v>6050</v>
      </c>
      <c r="F72" t="str">
        <f>VLOOKUP(Tabla1[[#This Row],[Item No]],Tabla4[],2)</f>
        <v>PC Mouse</v>
      </c>
      <c r="G72" s="1">
        <f>VLOOKUP(Tabla1[[#This Row],[Item No]],Tabla4[],3)</f>
        <v>4</v>
      </c>
      <c r="H72" s="1">
        <v>8.9499999999999993</v>
      </c>
      <c r="I72">
        <v>1</v>
      </c>
      <c r="J72" s="3">
        <f>Tabla1[[#This Row],[UnitPrice]]*Tabla1[[#This Row],[Quantity]]</f>
        <v>8.9499999999999993</v>
      </c>
      <c r="K72" s="3">
        <f>Tabla1[[#This Row],[unit cost]]*Tabla1[[#This Row],[Quantity]]</f>
        <v>4</v>
      </c>
      <c r="L72" s="3">
        <f>Tabla1[[#This Row],[Sutbotal]]-Tabla1[[#This Row],[Total cost]]</f>
        <v>4.9499999999999993</v>
      </c>
      <c r="M72" s="2">
        <v>43160</v>
      </c>
    </row>
    <row r="73" spans="1:13" x14ac:dyDescent="0.2">
      <c r="A73">
        <v>2</v>
      </c>
      <c r="B73" t="str">
        <f>VLOOKUP(Tabla1[[#This Row],[Store Number]],Tabla3[],2)</f>
        <v>Alamos</v>
      </c>
      <c r="C73">
        <v>1</v>
      </c>
      <c r="D73" t="str">
        <f>VLOOKUP(Tabla1[[#This Row],[Region]],Tabla2[],2)</f>
        <v>South</v>
      </c>
      <c r="E73">
        <v>8500</v>
      </c>
      <c r="F73" t="str">
        <f>VLOOKUP(Tabla1[[#This Row],[Item No]],Tabla4[],2)</f>
        <v>Desktop CPU</v>
      </c>
      <c r="G73" s="1">
        <f>VLOOKUP(Tabla1[[#This Row],[Item No]],Tabla4[],3)</f>
        <v>790</v>
      </c>
      <c r="H73" s="1">
        <v>849.95</v>
      </c>
      <c r="I73">
        <v>0</v>
      </c>
      <c r="J73" s="3">
        <f>Tabla1[[#This Row],[UnitPrice]]*Tabla1[[#This Row],[Quantity]]</f>
        <v>0</v>
      </c>
      <c r="K73" s="3">
        <f>Tabla1[[#This Row],[unit cost]]*Tabla1[[#This Row],[Quantity]]</f>
        <v>0</v>
      </c>
      <c r="L73" s="3">
        <f>Tabla1[[#This Row],[Sutbotal]]-Tabla1[[#This Row],[Total cost]]</f>
        <v>0</v>
      </c>
      <c r="M73" s="2">
        <v>43160</v>
      </c>
    </row>
    <row r="74" spans="1:13" x14ac:dyDescent="0.2">
      <c r="A74">
        <v>3</v>
      </c>
      <c r="B74" t="str">
        <f>VLOOKUP(Tabla1[[#This Row],[Store Number]],Tabla3[],2)</f>
        <v>Candiles</v>
      </c>
      <c r="C74">
        <v>1</v>
      </c>
      <c r="D74" t="str">
        <f>VLOOKUP(Tabla1[[#This Row],[Region]],Tabla2[],2)</f>
        <v>South</v>
      </c>
      <c r="E74">
        <v>2005</v>
      </c>
      <c r="F74" t="str">
        <f>VLOOKUP(Tabla1[[#This Row],[Item No]],Tabla4[],2)</f>
        <v>17" Monitor</v>
      </c>
      <c r="G74" s="1">
        <f>VLOOKUP(Tabla1[[#This Row],[Item No]],Tabla4[],3)</f>
        <v>200</v>
      </c>
      <c r="H74" s="1">
        <v>229</v>
      </c>
      <c r="I74">
        <v>0</v>
      </c>
      <c r="J74" s="3">
        <f>Tabla1[[#This Row],[UnitPrice]]*Tabla1[[#This Row],[Quantity]]</f>
        <v>0</v>
      </c>
      <c r="K74" s="3">
        <f>Tabla1[[#This Row],[unit cost]]*Tabla1[[#This Row],[Quantity]]</f>
        <v>0</v>
      </c>
      <c r="L74" s="3">
        <f>Tabla1[[#This Row],[Sutbotal]]-Tabla1[[#This Row],[Total cost]]</f>
        <v>0</v>
      </c>
      <c r="M74" s="2">
        <v>43160</v>
      </c>
    </row>
    <row r="75" spans="1:13" x14ac:dyDescent="0.2">
      <c r="A75">
        <v>3</v>
      </c>
      <c r="B75" t="str">
        <f>VLOOKUP(Tabla1[[#This Row],[Store Number]],Tabla3[],2)</f>
        <v>Candiles</v>
      </c>
      <c r="C75">
        <v>1</v>
      </c>
      <c r="D75" t="str">
        <f>VLOOKUP(Tabla1[[#This Row],[Region]],Tabla2[],2)</f>
        <v>South</v>
      </c>
      <c r="E75">
        <v>3006</v>
      </c>
      <c r="F75" t="str">
        <f>VLOOKUP(Tabla1[[#This Row],[Item No]],Tabla4[],2)</f>
        <v>101 Keyboard</v>
      </c>
      <c r="G75" s="1">
        <f>VLOOKUP(Tabla1[[#This Row],[Item No]],Tabla4[],3)</f>
        <v>12</v>
      </c>
      <c r="H75" s="1">
        <v>19.95</v>
      </c>
      <c r="I75">
        <v>57</v>
      </c>
      <c r="J75" s="3">
        <f>Tabla1[[#This Row],[UnitPrice]]*Tabla1[[#This Row],[Quantity]]</f>
        <v>1137.1499999999999</v>
      </c>
      <c r="K75" s="3">
        <f>Tabla1[[#This Row],[unit cost]]*Tabla1[[#This Row],[Quantity]]</f>
        <v>684</v>
      </c>
      <c r="L75" s="3">
        <f>Tabla1[[#This Row],[Sutbotal]]-Tabla1[[#This Row],[Total cost]]</f>
        <v>453.14999999999986</v>
      </c>
      <c r="M75" s="2">
        <v>43160</v>
      </c>
    </row>
    <row r="76" spans="1:13" x14ac:dyDescent="0.2">
      <c r="A76">
        <v>3</v>
      </c>
      <c r="B76" t="str">
        <f>VLOOKUP(Tabla1[[#This Row],[Store Number]],Tabla3[],2)</f>
        <v>Candiles</v>
      </c>
      <c r="C76">
        <v>1</v>
      </c>
      <c r="D76" t="str">
        <f>VLOOKUP(Tabla1[[#This Row],[Region]],Tabla2[],2)</f>
        <v>South</v>
      </c>
      <c r="E76">
        <v>6050</v>
      </c>
      <c r="F76" t="str">
        <f>VLOOKUP(Tabla1[[#This Row],[Item No]],Tabla4[],2)</f>
        <v>PC Mouse</v>
      </c>
      <c r="G76" s="1">
        <f>VLOOKUP(Tabla1[[#This Row],[Item No]],Tabla4[],3)</f>
        <v>4</v>
      </c>
      <c r="H76" s="1">
        <v>8.9499999999999993</v>
      </c>
      <c r="I76">
        <v>26</v>
      </c>
      <c r="J76" s="3">
        <f>Tabla1[[#This Row],[UnitPrice]]*Tabla1[[#This Row],[Quantity]]</f>
        <v>232.7</v>
      </c>
      <c r="K76" s="3">
        <f>Tabla1[[#This Row],[unit cost]]*Tabla1[[#This Row],[Quantity]]</f>
        <v>104</v>
      </c>
      <c r="L76" s="3">
        <f>Tabla1[[#This Row],[Sutbotal]]-Tabla1[[#This Row],[Total cost]]</f>
        <v>128.69999999999999</v>
      </c>
      <c r="M76" s="2">
        <v>43160</v>
      </c>
    </row>
    <row r="77" spans="1:13" x14ac:dyDescent="0.2">
      <c r="A77">
        <v>3</v>
      </c>
      <c r="B77" t="str">
        <f>VLOOKUP(Tabla1[[#This Row],[Store Number]],Tabla3[],2)</f>
        <v>Candiles</v>
      </c>
      <c r="C77">
        <v>1</v>
      </c>
      <c r="D77" t="str">
        <f>VLOOKUP(Tabla1[[#This Row],[Region]],Tabla2[],2)</f>
        <v>South</v>
      </c>
      <c r="E77">
        <v>8500</v>
      </c>
      <c r="F77" t="str">
        <f>VLOOKUP(Tabla1[[#This Row],[Item No]],Tabla4[],2)</f>
        <v>Desktop CPU</v>
      </c>
      <c r="G77" s="1">
        <f>VLOOKUP(Tabla1[[#This Row],[Item No]],Tabla4[],3)</f>
        <v>790</v>
      </c>
      <c r="H77" s="1">
        <v>849.95</v>
      </c>
      <c r="I77">
        <v>14</v>
      </c>
      <c r="J77" s="3">
        <f>Tabla1[[#This Row],[UnitPrice]]*Tabla1[[#This Row],[Quantity]]</f>
        <v>11899.300000000001</v>
      </c>
      <c r="K77" s="3">
        <f>Tabla1[[#This Row],[unit cost]]*Tabla1[[#This Row],[Quantity]]</f>
        <v>11060</v>
      </c>
      <c r="L77" s="3">
        <f>Tabla1[[#This Row],[Sutbotal]]-Tabla1[[#This Row],[Total cost]]</f>
        <v>839.30000000000109</v>
      </c>
      <c r="M77" s="2">
        <v>43160</v>
      </c>
    </row>
    <row r="78" spans="1:13" x14ac:dyDescent="0.2">
      <c r="A78">
        <v>4</v>
      </c>
      <c r="B78" t="str">
        <f>VLOOKUP(Tabla1[[#This Row],[Store Number]],Tabla3[],2)</f>
        <v>San Pablo</v>
      </c>
      <c r="C78">
        <v>2</v>
      </c>
      <c r="D78" t="str">
        <f>VLOOKUP(Tabla1[[#This Row],[Region]],Tabla2[],2)</f>
        <v>North</v>
      </c>
      <c r="E78">
        <v>2005</v>
      </c>
      <c r="F78" t="str">
        <f>VLOOKUP(Tabla1[[#This Row],[Item No]],Tabla4[],2)</f>
        <v>17" Monitor</v>
      </c>
      <c r="G78" s="1">
        <f>VLOOKUP(Tabla1[[#This Row],[Item No]],Tabla4[],3)</f>
        <v>200</v>
      </c>
      <c r="H78" s="1">
        <v>229</v>
      </c>
      <c r="I78">
        <v>0</v>
      </c>
      <c r="J78" s="3">
        <f>Tabla1[[#This Row],[UnitPrice]]*Tabla1[[#This Row],[Quantity]]</f>
        <v>0</v>
      </c>
      <c r="K78" s="3">
        <f>Tabla1[[#This Row],[unit cost]]*Tabla1[[#This Row],[Quantity]]</f>
        <v>0</v>
      </c>
      <c r="L78" s="3">
        <f>Tabla1[[#This Row],[Sutbotal]]-Tabla1[[#This Row],[Total cost]]</f>
        <v>0</v>
      </c>
      <c r="M78" s="2">
        <v>43160</v>
      </c>
    </row>
    <row r="79" spans="1:13" x14ac:dyDescent="0.2">
      <c r="A79">
        <v>4</v>
      </c>
      <c r="B79" t="str">
        <f>VLOOKUP(Tabla1[[#This Row],[Store Number]],Tabla3[],2)</f>
        <v>San Pablo</v>
      </c>
      <c r="C79">
        <v>2</v>
      </c>
      <c r="D79" t="str">
        <f>VLOOKUP(Tabla1[[#This Row],[Region]],Tabla2[],2)</f>
        <v>North</v>
      </c>
      <c r="E79">
        <v>3006</v>
      </c>
      <c r="F79" t="str">
        <f>VLOOKUP(Tabla1[[#This Row],[Item No]],Tabla4[],2)</f>
        <v>101 Keyboard</v>
      </c>
      <c r="G79" s="1">
        <f>VLOOKUP(Tabla1[[#This Row],[Item No]],Tabla4[],3)</f>
        <v>12</v>
      </c>
      <c r="H79" s="1">
        <v>19.95</v>
      </c>
      <c r="I79">
        <v>2</v>
      </c>
      <c r="J79" s="3">
        <f>Tabla1[[#This Row],[UnitPrice]]*Tabla1[[#This Row],[Quantity]]</f>
        <v>39.9</v>
      </c>
      <c r="K79" s="3">
        <f>Tabla1[[#This Row],[unit cost]]*Tabla1[[#This Row],[Quantity]]</f>
        <v>24</v>
      </c>
      <c r="L79" s="3">
        <f>Tabla1[[#This Row],[Sutbotal]]-Tabla1[[#This Row],[Total cost]]</f>
        <v>15.899999999999999</v>
      </c>
      <c r="M79" s="2">
        <v>43160</v>
      </c>
    </row>
    <row r="80" spans="1:13" x14ac:dyDescent="0.2">
      <c r="A80">
        <v>4</v>
      </c>
      <c r="B80" t="str">
        <f>VLOOKUP(Tabla1[[#This Row],[Store Number]],Tabla3[],2)</f>
        <v>San Pablo</v>
      </c>
      <c r="C80">
        <v>2</v>
      </c>
      <c r="D80" t="str">
        <f>VLOOKUP(Tabla1[[#This Row],[Region]],Tabla2[],2)</f>
        <v>North</v>
      </c>
      <c r="E80">
        <v>6050</v>
      </c>
      <c r="F80" t="str">
        <f>VLOOKUP(Tabla1[[#This Row],[Item No]],Tabla4[],2)</f>
        <v>PC Mouse</v>
      </c>
      <c r="G80" s="1">
        <f>VLOOKUP(Tabla1[[#This Row],[Item No]],Tabla4[],3)</f>
        <v>4</v>
      </c>
      <c r="H80" s="1">
        <v>8.9499999999999993</v>
      </c>
      <c r="I80">
        <v>0</v>
      </c>
      <c r="J80" s="3">
        <f>Tabla1[[#This Row],[UnitPrice]]*Tabla1[[#This Row],[Quantity]]</f>
        <v>0</v>
      </c>
      <c r="K80" s="3">
        <f>Tabla1[[#This Row],[unit cost]]*Tabla1[[#This Row],[Quantity]]</f>
        <v>0</v>
      </c>
      <c r="L80" s="3">
        <f>Tabla1[[#This Row],[Sutbotal]]-Tabla1[[#This Row],[Total cost]]</f>
        <v>0</v>
      </c>
      <c r="M80" s="2">
        <v>43160</v>
      </c>
    </row>
    <row r="81" spans="1:13" x14ac:dyDescent="0.2">
      <c r="A81">
        <v>4</v>
      </c>
      <c r="B81" t="str">
        <f>VLOOKUP(Tabla1[[#This Row],[Store Number]],Tabla3[],2)</f>
        <v>San Pablo</v>
      </c>
      <c r="C81">
        <v>2</v>
      </c>
      <c r="D81" t="str">
        <f>VLOOKUP(Tabla1[[#This Row],[Region]],Tabla2[],2)</f>
        <v>North</v>
      </c>
      <c r="E81">
        <v>8500</v>
      </c>
      <c r="F81" t="str">
        <f>VLOOKUP(Tabla1[[#This Row],[Item No]],Tabla4[],2)</f>
        <v>Desktop CPU</v>
      </c>
      <c r="G81" s="1">
        <f>VLOOKUP(Tabla1[[#This Row],[Item No]],Tabla4[],3)</f>
        <v>790</v>
      </c>
      <c r="H81" s="1">
        <v>849.95</v>
      </c>
      <c r="I81">
        <v>18</v>
      </c>
      <c r="J81" s="3">
        <f>Tabla1[[#This Row],[UnitPrice]]*Tabla1[[#This Row],[Quantity]]</f>
        <v>15299.1</v>
      </c>
      <c r="K81" s="3">
        <f>Tabla1[[#This Row],[unit cost]]*Tabla1[[#This Row],[Quantity]]</f>
        <v>14220</v>
      </c>
      <c r="L81" s="3">
        <f>Tabla1[[#This Row],[Sutbotal]]-Tabla1[[#This Row],[Total cost]]</f>
        <v>1079.1000000000004</v>
      </c>
      <c r="M81" s="2">
        <v>43160</v>
      </c>
    </row>
    <row r="82" spans="1:13" x14ac:dyDescent="0.2">
      <c r="A82">
        <v>5</v>
      </c>
      <c r="B82" t="str">
        <f>VLOOKUP(Tabla1[[#This Row],[Store Number]],Tabla3[],2)</f>
        <v>Satélite</v>
      </c>
      <c r="C82">
        <v>2</v>
      </c>
      <c r="D82" t="str">
        <f>VLOOKUP(Tabla1[[#This Row],[Region]],Tabla2[],2)</f>
        <v>North</v>
      </c>
      <c r="E82">
        <v>2005</v>
      </c>
      <c r="F82" t="str">
        <f>VLOOKUP(Tabla1[[#This Row],[Item No]],Tabla4[],2)</f>
        <v>17" Monitor</v>
      </c>
      <c r="G82" s="1">
        <f>VLOOKUP(Tabla1[[#This Row],[Item No]],Tabla4[],3)</f>
        <v>200</v>
      </c>
      <c r="H82" s="1">
        <v>229</v>
      </c>
      <c r="I82">
        <v>17</v>
      </c>
      <c r="J82" s="3">
        <f>Tabla1[[#This Row],[UnitPrice]]*Tabla1[[#This Row],[Quantity]]</f>
        <v>3893</v>
      </c>
      <c r="K82" s="3">
        <f>Tabla1[[#This Row],[unit cost]]*Tabla1[[#This Row],[Quantity]]</f>
        <v>3400</v>
      </c>
      <c r="L82" s="3">
        <f>Tabla1[[#This Row],[Sutbotal]]-Tabla1[[#This Row],[Total cost]]</f>
        <v>493</v>
      </c>
      <c r="M82" s="2">
        <v>43160</v>
      </c>
    </row>
    <row r="83" spans="1:13" x14ac:dyDescent="0.2">
      <c r="A83">
        <v>5</v>
      </c>
      <c r="B83" t="str">
        <f>VLOOKUP(Tabla1[[#This Row],[Store Number]],Tabla3[],2)</f>
        <v>Satélite</v>
      </c>
      <c r="C83">
        <v>2</v>
      </c>
      <c r="D83" t="str">
        <f>VLOOKUP(Tabla1[[#This Row],[Region]],Tabla2[],2)</f>
        <v>North</v>
      </c>
      <c r="E83">
        <v>3006</v>
      </c>
      <c r="F83" t="str">
        <f>VLOOKUP(Tabla1[[#This Row],[Item No]],Tabla4[],2)</f>
        <v>101 Keyboard</v>
      </c>
      <c r="G83" s="1">
        <f>VLOOKUP(Tabla1[[#This Row],[Item No]],Tabla4[],3)</f>
        <v>12</v>
      </c>
      <c r="H83" s="1">
        <v>19.95</v>
      </c>
      <c r="I83">
        <v>99</v>
      </c>
      <c r="J83" s="3">
        <f>Tabla1[[#This Row],[UnitPrice]]*Tabla1[[#This Row],[Quantity]]</f>
        <v>1975.05</v>
      </c>
      <c r="K83" s="3">
        <f>Tabla1[[#This Row],[unit cost]]*Tabla1[[#This Row],[Quantity]]</f>
        <v>1188</v>
      </c>
      <c r="L83" s="3">
        <f>Tabla1[[#This Row],[Sutbotal]]-Tabla1[[#This Row],[Total cost]]</f>
        <v>787.05</v>
      </c>
      <c r="M83" s="2">
        <v>43160</v>
      </c>
    </row>
    <row r="84" spans="1:13" x14ac:dyDescent="0.2">
      <c r="A84">
        <v>5</v>
      </c>
      <c r="B84" t="str">
        <f>VLOOKUP(Tabla1[[#This Row],[Store Number]],Tabla3[],2)</f>
        <v>Satélite</v>
      </c>
      <c r="C84">
        <v>2</v>
      </c>
      <c r="D84" t="str">
        <f>VLOOKUP(Tabla1[[#This Row],[Region]],Tabla2[],2)</f>
        <v>North</v>
      </c>
      <c r="E84">
        <v>6050</v>
      </c>
      <c r="F84" t="str">
        <f>VLOOKUP(Tabla1[[#This Row],[Item No]],Tabla4[],2)</f>
        <v>PC Mouse</v>
      </c>
      <c r="G84" s="1">
        <f>VLOOKUP(Tabla1[[#This Row],[Item No]],Tabla4[],3)</f>
        <v>4</v>
      </c>
      <c r="H84" s="1">
        <v>8.9499999999999993</v>
      </c>
      <c r="I84">
        <v>52</v>
      </c>
      <c r="J84" s="3">
        <f>Tabla1[[#This Row],[UnitPrice]]*Tabla1[[#This Row],[Quantity]]</f>
        <v>465.4</v>
      </c>
      <c r="K84" s="3">
        <f>Tabla1[[#This Row],[unit cost]]*Tabla1[[#This Row],[Quantity]]</f>
        <v>208</v>
      </c>
      <c r="L84" s="3">
        <f>Tabla1[[#This Row],[Sutbotal]]-Tabla1[[#This Row],[Total cost]]</f>
        <v>257.39999999999998</v>
      </c>
      <c r="M84" s="2">
        <v>43160</v>
      </c>
    </row>
    <row r="85" spans="1:13" x14ac:dyDescent="0.2">
      <c r="A85">
        <v>5</v>
      </c>
      <c r="B85" t="str">
        <f>VLOOKUP(Tabla1[[#This Row],[Store Number]],Tabla3[],2)</f>
        <v>Satélite</v>
      </c>
      <c r="C85">
        <v>2</v>
      </c>
      <c r="D85" t="str">
        <f>VLOOKUP(Tabla1[[#This Row],[Region]],Tabla2[],2)</f>
        <v>North</v>
      </c>
      <c r="E85">
        <v>8500</v>
      </c>
      <c r="F85" t="str">
        <f>VLOOKUP(Tabla1[[#This Row],[Item No]],Tabla4[],2)</f>
        <v>Desktop CPU</v>
      </c>
      <c r="G85" s="1">
        <f>VLOOKUP(Tabla1[[#This Row],[Item No]],Tabla4[],3)</f>
        <v>790</v>
      </c>
      <c r="H85" s="1">
        <v>849.95</v>
      </c>
      <c r="I85">
        <v>54</v>
      </c>
      <c r="J85" s="3">
        <f>Tabla1[[#This Row],[UnitPrice]]*Tabla1[[#This Row],[Quantity]]</f>
        <v>45897.3</v>
      </c>
      <c r="K85" s="3">
        <f>Tabla1[[#This Row],[unit cost]]*Tabla1[[#This Row],[Quantity]]</f>
        <v>42660</v>
      </c>
      <c r="L85" s="3">
        <f>Tabla1[[#This Row],[Sutbotal]]-Tabla1[[#This Row],[Total cost]]</f>
        <v>3237.3000000000029</v>
      </c>
      <c r="M85" s="2">
        <v>43160</v>
      </c>
    </row>
    <row r="86" spans="1:13" x14ac:dyDescent="0.2">
      <c r="A86">
        <v>6</v>
      </c>
      <c r="B86" t="str">
        <f>VLOOKUP(Tabla1[[#This Row],[Store Number]],Tabla3[],2)</f>
        <v>Centro</v>
      </c>
      <c r="C86">
        <v>3</v>
      </c>
      <c r="D86" t="str">
        <f>VLOOKUP(Tabla1[[#This Row],[Region]],Tabla2[],2)</f>
        <v>East</v>
      </c>
      <c r="E86">
        <v>2005</v>
      </c>
      <c r="F86" t="str">
        <f>VLOOKUP(Tabla1[[#This Row],[Item No]],Tabla4[],2)</f>
        <v>17" Monitor</v>
      </c>
      <c r="G86" s="1">
        <f>VLOOKUP(Tabla1[[#This Row],[Item No]],Tabla4[],3)</f>
        <v>200</v>
      </c>
      <c r="H86" s="1">
        <v>229</v>
      </c>
      <c r="I86">
        <v>0</v>
      </c>
      <c r="J86" s="3">
        <f>Tabla1[[#This Row],[UnitPrice]]*Tabla1[[#This Row],[Quantity]]</f>
        <v>0</v>
      </c>
      <c r="K86" s="3">
        <f>Tabla1[[#This Row],[unit cost]]*Tabla1[[#This Row],[Quantity]]</f>
        <v>0</v>
      </c>
      <c r="L86" s="3">
        <f>Tabla1[[#This Row],[Sutbotal]]-Tabla1[[#This Row],[Total cost]]</f>
        <v>0</v>
      </c>
      <c r="M86" s="2">
        <v>43160</v>
      </c>
    </row>
    <row r="87" spans="1:13" x14ac:dyDescent="0.2">
      <c r="A87">
        <v>6</v>
      </c>
      <c r="B87" t="str">
        <f>VLOOKUP(Tabla1[[#This Row],[Store Number]],Tabla3[],2)</f>
        <v>Centro</v>
      </c>
      <c r="C87">
        <v>3</v>
      </c>
      <c r="D87" t="str">
        <f>VLOOKUP(Tabla1[[#This Row],[Region]],Tabla2[],2)</f>
        <v>East</v>
      </c>
      <c r="E87">
        <v>3006</v>
      </c>
      <c r="F87" t="str">
        <f>VLOOKUP(Tabla1[[#This Row],[Item No]],Tabla4[],2)</f>
        <v>101 Keyboard</v>
      </c>
      <c r="G87" s="1">
        <f>VLOOKUP(Tabla1[[#This Row],[Item No]],Tabla4[],3)</f>
        <v>12</v>
      </c>
      <c r="H87" s="1">
        <v>19.95</v>
      </c>
      <c r="I87">
        <v>76</v>
      </c>
      <c r="J87" s="3">
        <f>Tabla1[[#This Row],[UnitPrice]]*Tabla1[[#This Row],[Quantity]]</f>
        <v>1516.2</v>
      </c>
      <c r="K87" s="3">
        <f>Tabla1[[#This Row],[unit cost]]*Tabla1[[#This Row],[Quantity]]</f>
        <v>912</v>
      </c>
      <c r="L87" s="3">
        <f>Tabla1[[#This Row],[Sutbotal]]-Tabla1[[#This Row],[Total cost]]</f>
        <v>604.20000000000005</v>
      </c>
      <c r="M87" s="2">
        <v>43160</v>
      </c>
    </row>
    <row r="88" spans="1:13" x14ac:dyDescent="0.2">
      <c r="A88">
        <v>6</v>
      </c>
      <c r="B88" t="str">
        <f>VLOOKUP(Tabla1[[#This Row],[Store Number]],Tabla3[],2)</f>
        <v>Centro</v>
      </c>
      <c r="C88">
        <v>3</v>
      </c>
      <c r="D88" t="str">
        <f>VLOOKUP(Tabla1[[#This Row],[Region]],Tabla2[],2)</f>
        <v>East</v>
      </c>
      <c r="E88">
        <v>6050</v>
      </c>
      <c r="F88" t="str">
        <f>VLOOKUP(Tabla1[[#This Row],[Item No]],Tabla4[],2)</f>
        <v>PC Mouse</v>
      </c>
      <c r="G88" s="1">
        <f>VLOOKUP(Tabla1[[#This Row],[Item No]],Tabla4[],3)</f>
        <v>4</v>
      </c>
      <c r="H88" s="1">
        <v>8.9499999999999993</v>
      </c>
      <c r="I88">
        <v>0</v>
      </c>
      <c r="J88" s="3">
        <f>Tabla1[[#This Row],[UnitPrice]]*Tabla1[[#This Row],[Quantity]]</f>
        <v>0</v>
      </c>
      <c r="K88" s="3">
        <f>Tabla1[[#This Row],[unit cost]]*Tabla1[[#This Row],[Quantity]]</f>
        <v>0</v>
      </c>
      <c r="L88" s="3">
        <f>Tabla1[[#This Row],[Sutbotal]]-Tabla1[[#This Row],[Total cost]]</f>
        <v>0</v>
      </c>
      <c r="M88" s="2">
        <v>43160</v>
      </c>
    </row>
    <row r="89" spans="1:13" x14ac:dyDescent="0.2">
      <c r="A89">
        <v>6</v>
      </c>
      <c r="B89" t="str">
        <f>VLOOKUP(Tabla1[[#This Row],[Store Number]],Tabla3[],2)</f>
        <v>Centro</v>
      </c>
      <c r="C89">
        <v>3</v>
      </c>
      <c r="D89" t="str">
        <f>VLOOKUP(Tabla1[[#This Row],[Region]],Tabla2[],2)</f>
        <v>East</v>
      </c>
      <c r="E89">
        <v>8500</v>
      </c>
      <c r="F89" t="str">
        <f>VLOOKUP(Tabla1[[#This Row],[Item No]],Tabla4[],2)</f>
        <v>Desktop CPU</v>
      </c>
      <c r="G89" s="1">
        <f>VLOOKUP(Tabla1[[#This Row],[Item No]],Tabla4[],3)</f>
        <v>790</v>
      </c>
      <c r="H89" s="1">
        <v>849.95</v>
      </c>
      <c r="I89">
        <v>0</v>
      </c>
      <c r="J89" s="3">
        <f>Tabla1[[#This Row],[UnitPrice]]*Tabla1[[#This Row],[Quantity]]</f>
        <v>0</v>
      </c>
      <c r="K89" s="3">
        <f>Tabla1[[#This Row],[unit cost]]*Tabla1[[#This Row],[Quantity]]</f>
        <v>0</v>
      </c>
      <c r="L89" s="3">
        <f>Tabla1[[#This Row],[Sutbotal]]-Tabla1[[#This Row],[Total cost]]</f>
        <v>0</v>
      </c>
      <c r="M89" s="2">
        <v>43160</v>
      </c>
    </row>
    <row r="90" spans="1:13" x14ac:dyDescent="0.2">
      <c r="A90">
        <v>7</v>
      </c>
      <c r="B90" t="str">
        <f>VLOOKUP(Tabla1[[#This Row],[Store Number]],Tabla3[],2)</f>
        <v>El Pueblito</v>
      </c>
      <c r="C90">
        <v>3</v>
      </c>
      <c r="D90" t="str">
        <f>VLOOKUP(Tabla1[[#This Row],[Region]],Tabla2[],2)</f>
        <v>East</v>
      </c>
      <c r="E90">
        <v>2005</v>
      </c>
      <c r="F90" t="str">
        <f>VLOOKUP(Tabla1[[#This Row],[Item No]],Tabla4[],2)</f>
        <v>17" Monitor</v>
      </c>
      <c r="G90" s="1">
        <f>VLOOKUP(Tabla1[[#This Row],[Item No]],Tabla4[],3)</f>
        <v>200</v>
      </c>
      <c r="H90" s="1">
        <v>229</v>
      </c>
      <c r="I90">
        <v>39</v>
      </c>
      <c r="J90" s="3">
        <f>Tabla1[[#This Row],[UnitPrice]]*Tabla1[[#This Row],[Quantity]]</f>
        <v>8931</v>
      </c>
      <c r="K90" s="3">
        <f>Tabla1[[#This Row],[unit cost]]*Tabla1[[#This Row],[Quantity]]</f>
        <v>7800</v>
      </c>
      <c r="L90" s="3">
        <f>Tabla1[[#This Row],[Sutbotal]]-Tabla1[[#This Row],[Total cost]]</f>
        <v>1131</v>
      </c>
      <c r="M90" s="2">
        <v>43160</v>
      </c>
    </row>
    <row r="91" spans="1:13" x14ac:dyDescent="0.2">
      <c r="A91">
        <v>7</v>
      </c>
      <c r="B91" t="str">
        <f>VLOOKUP(Tabla1[[#This Row],[Store Number]],Tabla3[],2)</f>
        <v>El Pueblito</v>
      </c>
      <c r="C91">
        <v>3</v>
      </c>
      <c r="D91" t="str">
        <f>VLOOKUP(Tabla1[[#This Row],[Region]],Tabla2[],2)</f>
        <v>East</v>
      </c>
      <c r="E91">
        <v>3006</v>
      </c>
      <c r="F91" t="str">
        <f>VLOOKUP(Tabla1[[#This Row],[Item No]],Tabla4[],2)</f>
        <v>101 Keyboard</v>
      </c>
      <c r="G91" s="1">
        <f>VLOOKUP(Tabla1[[#This Row],[Item No]],Tabla4[],3)</f>
        <v>12</v>
      </c>
      <c r="H91" s="1">
        <v>19.95</v>
      </c>
      <c r="I91">
        <v>106</v>
      </c>
      <c r="J91" s="3">
        <f>Tabla1[[#This Row],[UnitPrice]]*Tabla1[[#This Row],[Quantity]]</f>
        <v>2114.6999999999998</v>
      </c>
      <c r="K91" s="3">
        <f>Tabla1[[#This Row],[unit cost]]*Tabla1[[#This Row],[Quantity]]</f>
        <v>1272</v>
      </c>
      <c r="L91" s="3">
        <f>Tabla1[[#This Row],[Sutbotal]]-Tabla1[[#This Row],[Total cost]]</f>
        <v>842.69999999999982</v>
      </c>
      <c r="M91" s="2">
        <v>43160</v>
      </c>
    </row>
    <row r="92" spans="1:13" x14ac:dyDescent="0.2">
      <c r="A92">
        <v>7</v>
      </c>
      <c r="B92" t="str">
        <f>VLOOKUP(Tabla1[[#This Row],[Store Number]],Tabla3[],2)</f>
        <v>El Pueblito</v>
      </c>
      <c r="C92">
        <v>3</v>
      </c>
      <c r="D92" t="str">
        <f>VLOOKUP(Tabla1[[#This Row],[Region]],Tabla2[],2)</f>
        <v>East</v>
      </c>
      <c r="E92">
        <v>6050</v>
      </c>
      <c r="F92" t="str">
        <f>VLOOKUP(Tabla1[[#This Row],[Item No]],Tabla4[],2)</f>
        <v>PC Mouse</v>
      </c>
      <c r="G92" s="1">
        <f>VLOOKUP(Tabla1[[#This Row],[Item No]],Tabla4[],3)</f>
        <v>4</v>
      </c>
      <c r="H92" s="1">
        <v>8.9499999999999993</v>
      </c>
      <c r="I92">
        <v>36</v>
      </c>
      <c r="J92" s="3">
        <f>Tabla1[[#This Row],[UnitPrice]]*Tabla1[[#This Row],[Quantity]]</f>
        <v>322.2</v>
      </c>
      <c r="K92" s="3">
        <f>Tabla1[[#This Row],[unit cost]]*Tabla1[[#This Row],[Quantity]]</f>
        <v>144</v>
      </c>
      <c r="L92" s="3">
        <f>Tabla1[[#This Row],[Sutbotal]]-Tabla1[[#This Row],[Total cost]]</f>
        <v>178.2</v>
      </c>
      <c r="M92" s="2">
        <v>43160</v>
      </c>
    </row>
    <row r="93" spans="1:13" x14ac:dyDescent="0.2">
      <c r="A93">
        <v>7</v>
      </c>
      <c r="B93" t="str">
        <f>VLOOKUP(Tabla1[[#This Row],[Store Number]],Tabla3[],2)</f>
        <v>El Pueblito</v>
      </c>
      <c r="C93">
        <v>3</v>
      </c>
      <c r="D93" t="str">
        <f>VLOOKUP(Tabla1[[#This Row],[Region]],Tabla2[],2)</f>
        <v>East</v>
      </c>
      <c r="E93">
        <v>8500</v>
      </c>
      <c r="F93" t="str">
        <f>VLOOKUP(Tabla1[[#This Row],[Item No]],Tabla4[],2)</f>
        <v>Desktop CPU</v>
      </c>
      <c r="G93" s="1">
        <f>VLOOKUP(Tabla1[[#This Row],[Item No]],Tabla4[],3)</f>
        <v>790</v>
      </c>
      <c r="H93" s="1">
        <v>849.95</v>
      </c>
      <c r="I93">
        <v>0</v>
      </c>
      <c r="J93" s="3">
        <f>Tabla1[[#This Row],[UnitPrice]]*Tabla1[[#This Row],[Quantity]]</f>
        <v>0</v>
      </c>
      <c r="K93" s="3">
        <f>Tabla1[[#This Row],[unit cost]]*Tabla1[[#This Row],[Quantity]]</f>
        <v>0</v>
      </c>
      <c r="L93" s="3">
        <f>Tabla1[[#This Row],[Sutbotal]]-Tabla1[[#This Row],[Total cost]]</f>
        <v>0</v>
      </c>
      <c r="M93" s="2">
        <v>43160</v>
      </c>
    </row>
    <row r="94" spans="1:13" x14ac:dyDescent="0.2">
      <c r="A94">
        <v>8</v>
      </c>
      <c r="B94" t="str">
        <f>VLOOKUP(Tabla1[[#This Row],[Store Number]],Tabla3[],2)</f>
        <v>Corregidora</v>
      </c>
      <c r="C94">
        <v>3</v>
      </c>
      <c r="D94" t="str">
        <f>VLOOKUP(Tabla1[[#This Row],[Region]],Tabla2[],2)</f>
        <v>East</v>
      </c>
      <c r="E94">
        <v>2005</v>
      </c>
      <c r="F94" t="str">
        <f>VLOOKUP(Tabla1[[#This Row],[Item No]],Tabla4[],2)</f>
        <v>17" Monitor</v>
      </c>
      <c r="G94" s="1">
        <f>VLOOKUP(Tabla1[[#This Row],[Item No]],Tabla4[],3)</f>
        <v>200</v>
      </c>
      <c r="H94" s="1">
        <v>229</v>
      </c>
      <c r="I94">
        <v>22</v>
      </c>
      <c r="J94" s="3">
        <f>Tabla1[[#This Row],[UnitPrice]]*Tabla1[[#This Row],[Quantity]]</f>
        <v>5038</v>
      </c>
      <c r="K94" s="3">
        <f>Tabla1[[#This Row],[unit cost]]*Tabla1[[#This Row],[Quantity]]</f>
        <v>4400</v>
      </c>
      <c r="L94" s="3">
        <f>Tabla1[[#This Row],[Sutbotal]]-Tabla1[[#This Row],[Total cost]]</f>
        <v>638</v>
      </c>
      <c r="M94" s="2">
        <v>43160</v>
      </c>
    </row>
    <row r="95" spans="1:13" x14ac:dyDescent="0.2">
      <c r="A95">
        <v>8</v>
      </c>
      <c r="B95" t="str">
        <f>VLOOKUP(Tabla1[[#This Row],[Store Number]],Tabla3[],2)</f>
        <v>Corregidora</v>
      </c>
      <c r="C95">
        <v>3</v>
      </c>
      <c r="D95" t="str">
        <f>VLOOKUP(Tabla1[[#This Row],[Region]],Tabla2[],2)</f>
        <v>East</v>
      </c>
      <c r="E95">
        <v>3006</v>
      </c>
      <c r="F95" t="str">
        <f>VLOOKUP(Tabla1[[#This Row],[Item No]],Tabla4[],2)</f>
        <v>101 Keyboard</v>
      </c>
      <c r="G95" s="1">
        <f>VLOOKUP(Tabla1[[#This Row],[Item No]],Tabla4[],3)</f>
        <v>12</v>
      </c>
      <c r="H95" s="1">
        <v>19.95</v>
      </c>
      <c r="I95">
        <v>10</v>
      </c>
      <c r="J95" s="3">
        <f>Tabla1[[#This Row],[UnitPrice]]*Tabla1[[#This Row],[Quantity]]</f>
        <v>199.5</v>
      </c>
      <c r="K95" s="3">
        <f>Tabla1[[#This Row],[unit cost]]*Tabla1[[#This Row],[Quantity]]</f>
        <v>120</v>
      </c>
      <c r="L95" s="3">
        <f>Tabla1[[#This Row],[Sutbotal]]-Tabla1[[#This Row],[Total cost]]</f>
        <v>79.5</v>
      </c>
      <c r="M95" s="2">
        <v>43160</v>
      </c>
    </row>
    <row r="96" spans="1:13" x14ac:dyDescent="0.2">
      <c r="A96">
        <v>8</v>
      </c>
      <c r="B96" t="str">
        <f>VLOOKUP(Tabla1[[#This Row],[Store Number]],Tabla3[],2)</f>
        <v>Corregidora</v>
      </c>
      <c r="C96">
        <v>3</v>
      </c>
      <c r="D96" t="str">
        <f>VLOOKUP(Tabla1[[#This Row],[Region]],Tabla2[],2)</f>
        <v>East</v>
      </c>
      <c r="E96">
        <v>6050</v>
      </c>
      <c r="F96" t="str">
        <f>VLOOKUP(Tabla1[[#This Row],[Item No]],Tabla4[],2)</f>
        <v>PC Mouse</v>
      </c>
      <c r="G96" s="1">
        <f>VLOOKUP(Tabla1[[#This Row],[Item No]],Tabla4[],3)</f>
        <v>4</v>
      </c>
      <c r="H96" s="1">
        <v>8.9499999999999993</v>
      </c>
      <c r="I96">
        <v>42</v>
      </c>
      <c r="J96" s="3">
        <f>Tabla1[[#This Row],[UnitPrice]]*Tabla1[[#This Row],[Quantity]]</f>
        <v>375.9</v>
      </c>
      <c r="K96" s="3">
        <f>Tabla1[[#This Row],[unit cost]]*Tabla1[[#This Row],[Quantity]]</f>
        <v>168</v>
      </c>
      <c r="L96" s="3">
        <f>Tabla1[[#This Row],[Sutbotal]]-Tabla1[[#This Row],[Total cost]]</f>
        <v>207.89999999999998</v>
      </c>
      <c r="M96" s="2">
        <v>43160</v>
      </c>
    </row>
    <row r="97" spans="1:13" x14ac:dyDescent="0.2">
      <c r="A97">
        <v>8</v>
      </c>
      <c r="B97" t="str">
        <f>VLOOKUP(Tabla1[[#This Row],[Store Number]],Tabla3[],2)</f>
        <v>Corregidora</v>
      </c>
      <c r="C97">
        <v>3</v>
      </c>
      <c r="D97" t="str">
        <f>VLOOKUP(Tabla1[[#This Row],[Region]],Tabla2[],2)</f>
        <v>East</v>
      </c>
      <c r="E97">
        <v>8500</v>
      </c>
      <c r="F97" t="str">
        <f>VLOOKUP(Tabla1[[#This Row],[Item No]],Tabla4[],2)</f>
        <v>Desktop CPU</v>
      </c>
      <c r="G97" s="1">
        <f>VLOOKUP(Tabla1[[#This Row],[Item No]],Tabla4[],3)</f>
        <v>790</v>
      </c>
      <c r="H97" s="1">
        <v>849.95</v>
      </c>
      <c r="I97">
        <v>44</v>
      </c>
      <c r="J97" s="3">
        <f>Tabla1[[#This Row],[UnitPrice]]*Tabla1[[#This Row],[Quantity]]</f>
        <v>37397.800000000003</v>
      </c>
      <c r="K97" s="3">
        <f>Tabla1[[#This Row],[unit cost]]*Tabla1[[#This Row],[Quantity]]</f>
        <v>34760</v>
      </c>
      <c r="L97" s="3">
        <f>Tabla1[[#This Row],[Sutbotal]]-Tabla1[[#This Row],[Total cost]]</f>
        <v>2637.8000000000029</v>
      </c>
      <c r="M97" s="2">
        <v>43160</v>
      </c>
    </row>
    <row r="98" spans="1:13" x14ac:dyDescent="0.2">
      <c r="A98">
        <v>1</v>
      </c>
      <c r="B98" t="str">
        <f>VLOOKUP(Tabla1[[#This Row],[Store Number]],Tabla3[],2)</f>
        <v>Tejeda</v>
      </c>
      <c r="C98">
        <v>1</v>
      </c>
      <c r="D98" t="str">
        <f>VLOOKUP(Tabla1[[#This Row],[Region]],Tabla2[],2)</f>
        <v>South</v>
      </c>
      <c r="E98">
        <v>2005</v>
      </c>
      <c r="F98" t="str">
        <f>VLOOKUP(Tabla1[[#This Row],[Item No]],Tabla4[],2)</f>
        <v>17" Monitor</v>
      </c>
      <c r="G98" s="1">
        <f>VLOOKUP(Tabla1[[#This Row],[Item No]],Tabla4[],3)</f>
        <v>200</v>
      </c>
      <c r="H98" s="1">
        <v>229</v>
      </c>
      <c r="I98">
        <v>29</v>
      </c>
      <c r="J98" s="3">
        <f>Tabla1[[#This Row],[UnitPrice]]*Tabla1[[#This Row],[Quantity]]</f>
        <v>6641</v>
      </c>
      <c r="K98" s="3">
        <f>Tabla1[[#This Row],[unit cost]]*Tabla1[[#This Row],[Quantity]]</f>
        <v>5800</v>
      </c>
      <c r="L98" s="3">
        <f>Tabla1[[#This Row],[Sutbotal]]-Tabla1[[#This Row],[Total cost]]</f>
        <v>841</v>
      </c>
      <c r="M98" s="2">
        <v>43191</v>
      </c>
    </row>
    <row r="99" spans="1:13" x14ac:dyDescent="0.2">
      <c r="A99">
        <v>1</v>
      </c>
      <c r="B99" t="str">
        <f>VLOOKUP(Tabla1[[#This Row],[Store Number]],Tabla3[],2)</f>
        <v>Tejeda</v>
      </c>
      <c r="C99">
        <v>1</v>
      </c>
      <c r="D99" t="str">
        <f>VLOOKUP(Tabla1[[#This Row],[Region]],Tabla2[],2)</f>
        <v>South</v>
      </c>
      <c r="E99">
        <v>3006</v>
      </c>
      <c r="F99" t="str">
        <f>VLOOKUP(Tabla1[[#This Row],[Item No]],Tabla4[],2)</f>
        <v>101 Keyboard</v>
      </c>
      <c r="G99" s="1">
        <f>VLOOKUP(Tabla1[[#This Row],[Item No]],Tabla4[],3)</f>
        <v>12</v>
      </c>
      <c r="H99" s="1">
        <v>19.95</v>
      </c>
      <c r="I99">
        <v>32</v>
      </c>
      <c r="J99" s="3">
        <f>Tabla1[[#This Row],[UnitPrice]]*Tabla1[[#This Row],[Quantity]]</f>
        <v>638.4</v>
      </c>
      <c r="K99" s="3">
        <f>Tabla1[[#This Row],[unit cost]]*Tabla1[[#This Row],[Quantity]]</f>
        <v>384</v>
      </c>
      <c r="L99" s="3">
        <f>Tabla1[[#This Row],[Sutbotal]]-Tabla1[[#This Row],[Total cost]]</f>
        <v>254.39999999999998</v>
      </c>
      <c r="M99" s="2">
        <v>43191</v>
      </c>
    </row>
    <row r="100" spans="1:13" x14ac:dyDescent="0.2">
      <c r="A100">
        <v>1</v>
      </c>
      <c r="B100" t="str">
        <f>VLOOKUP(Tabla1[[#This Row],[Store Number]],Tabla3[],2)</f>
        <v>Tejeda</v>
      </c>
      <c r="C100">
        <v>1</v>
      </c>
      <c r="D100" t="str">
        <f>VLOOKUP(Tabla1[[#This Row],[Region]],Tabla2[],2)</f>
        <v>South</v>
      </c>
      <c r="E100">
        <v>6050</v>
      </c>
      <c r="F100" t="str">
        <f>VLOOKUP(Tabla1[[#This Row],[Item No]],Tabla4[],2)</f>
        <v>PC Mouse</v>
      </c>
      <c r="G100" s="1">
        <f>VLOOKUP(Tabla1[[#This Row],[Item No]],Tabla4[],3)</f>
        <v>4</v>
      </c>
      <c r="H100" s="1">
        <v>8.9499999999999993</v>
      </c>
      <c r="I100">
        <v>30</v>
      </c>
      <c r="J100" s="3">
        <f>Tabla1[[#This Row],[UnitPrice]]*Tabla1[[#This Row],[Quantity]]</f>
        <v>268.5</v>
      </c>
      <c r="K100" s="3">
        <f>Tabla1[[#This Row],[unit cost]]*Tabla1[[#This Row],[Quantity]]</f>
        <v>120</v>
      </c>
      <c r="L100" s="3">
        <f>Tabla1[[#This Row],[Sutbotal]]-Tabla1[[#This Row],[Total cost]]</f>
        <v>148.5</v>
      </c>
      <c r="M100" s="2">
        <v>43191</v>
      </c>
    </row>
    <row r="101" spans="1:13" x14ac:dyDescent="0.2">
      <c r="A101">
        <v>1</v>
      </c>
      <c r="B101" t="str">
        <f>VLOOKUP(Tabla1[[#This Row],[Store Number]],Tabla3[],2)</f>
        <v>Tejeda</v>
      </c>
      <c r="C101">
        <v>1</v>
      </c>
      <c r="D101" t="str">
        <f>VLOOKUP(Tabla1[[#This Row],[Region]],Tabla2[],2)</f>
        <v>South</v>
      </c>
      <c r="E101">
        <v>8500</v>
      </c>
      <c r="F101" t="str">
        <f>VLOOKUP(Tabla1[[#This Row],[Item No]],Tabla4[],2)</f>
        <v>Desktop CPU</v>
      </c>
      <c r="G101" s="1">
        <f>VLOOKUP(Tabla1[[#This Row],[Item No]],Tabla4[],3)</f>
        <v>790</v>
      </c>
      <c r="H101" s="1">
        <v>849.95</v>
      </c>
      <c r="I101">
        <v>20</v>
      </c>
      <c r="J101" s="3">
        <f>Tabla1[[#This Row],[UnitPrice]]*Tabla1[[#This Row],[Quantity]]</f>
        <v>16999</v>
      </c>
      <c r="K101" s="3">
        <f>Tabla1[[#This Row],[unit cost]]*Tabla1[[#This Row],[Quantity]]</f>
        <v>15800</v>
      </c>
      <c r="L101" s="3">
        <f>Tabla1[[#This Row],[Sutbotal]]-Tabla1[[#This Row],[Total cost]]</f>
        <v>1199</v>
      </c>
      <c r="M101" s="2">
        <v>43191</v>
      </c>
    </row>
    <row r="102" spans="1:13" x14ac:dyDescent="0.2">
      <c r="A102">
        <v>2</v>
      </c>
      <c r="B102" t="str">
        <f>VLOOKUP(Tabla1[[#This Row],[Store Number]],Tabla3[],2)</f>
        <v>Alamos</v>
      </c>
      <c r="C102">
        <v>1</v>
      </c>
      <c r="D102" t="str">
        <f>VLOOKUP(Tabla1[[#This Row],[Region]],Tabla2[],2)</f>
        <v>South</v>
      </c>
      <c r="E102">
        <v>2005</v>
      </c>
      <c r="F102" t="str">
        <f>VLOOKUP(Tabla1[[#This Row],[Item No]],Tabla4[],2)</f>
        <v>17" Monitor</v>
      </c>
      <c r="G102" s="1">
        <f>VLOOKUP(Tabla1[[#This Row],[Item No]],Tabla4[],3)</f>
        <v>200</v>
      </c>
      <c r="H102" s="1">
        <v>229</v>
      </c>
      <c r="I102">
        <v>9</v>
      </c>
      <c r="J102" s="3">
        <f>Tabla1[[#This Row],[UnitPrice]]*Tabla1[[#This Row],[Quantity]]</f>
        <v>2061</v>
      </c>
      <c r="K102" s="3">
        <f>Tabla1[[#This Row],[unit cost]]*Tabla1[[#This Row],[Quantity]]</f>
        <v>1800</v>
      </c>
      <c r="L102" s="3">
        <f>Tabla1[[#This Row],[Sutbotal]]-Tabla1[[#This Row],[Total cost]]</f>
        <v>261</v>
      </c>
      <c r="M102" s="2">
        <v>43191</v>
      </c>
    </row>
    <row r="103" spans="1:13" x14ac:dyDescent="0.2">
      <c r="A103">
        <v>2</v>
      </c>
      <c r="B103" t="str">
        <f>VLOOKUP(Tabla1[[#This Row],[Store Number]],Tabla3[],2)</f>
        <v>Alamos</v>
      </c>
      <c r="C103">
        <v>1</v>
      </c>
      <c r="D103" t="str">
        <f>VLOOKUP(Tabla1[[#This Row],[Region]],Tabla2[],2)</f>
        <v>South</v>
      </c>
      <c r="E103">
        <v>3006</v>
      </c>
      <c r="F103" t="str">
        <f>VLOOKUP(Tabla1[[#This Row],[Item No]],Tabla4[],2)</f>
        <v>101 Keyboard</v>
      </c>
      <c r="G103" s="1">
        <f>VLOOKUP(Tabla1[[#This Row],[Item No]],Tabla4[],3)</f>
        <v>12</v>
      </c>
      <c r="H103" s="1">
        <v>19.95</v>
      </c>
      <c r="I103">
        <v>7</v>
      </c>
      <c r="J103" s="3">
        <f>Tabla1[[#This Row],[UnitPrice]]*Tabla1[[#This Row],[Quantity]]</f>
        <v>139.65</v>
      </c>
      <c r="K103" s="3">
        <f>Tabla1[[#This Row],[unit cost]]*Tabla1[[#This Row],[Quantity]]</f>
        <v>84</v>
      </c>
      <c r="L103" s="3">
        <f>Tabla1[[#This Row],[Sutbotal]]-Tabla1[[#This Row],[Total cost]]</f>
        <v>55.650000000000006</v>
      </c>
      <c r="M103" s="2">
        <v>43191</v>
      </c>
    </row>
    <row r="104" spans="1:13" x14ac:dyDescent="0.2">
      <c r="A104">
        <v>2</v>
      </c>
      <c r="B104" t="str">
        <f>VLOOKUP(Tabla1[[#This Row],[Store Number]],Tabla3[],2)</f>
        <v>Alamos</v>
      </c>
      <c r="C104">
        <v>1</v>
      </c>
      <c r="D104" t="str">
        <f>VLOOKUP(Tabla1[[#This Row],[Region]],Tabla2[],2)</f>
        <v>South</v>
      </c>
      <c r="E104">
        <v>6050</v>
      </c>
      <c r="F104" t="str">
        <f>VLOOKUP(Tabla1[[#This Row],[Item No]],Tabla4[],2)</f>
        <v>PC Mouse</v>
      </c>
      <c r="G104" s="1">
        <f>VLOOKUP(Tabla1[[#This Row],[Item No]],Tabla4[],3)</f>
        <v>4</v>
      </c>
      <c r="H104" s="1">
        <v>8.9499999999999993</v>
      </c>
      <c r="I104">
        <v>11</v>
      </c>
      <c r="J104" s="3">
        <f>Tabla1[[#This Row],[UnitPrice]]*Tabla1[[#This Row],[Quantity]]</f>
        <v>98.449999999999989</v>
      </c>
      <c r="K104" s="3">
        <f>Tabla1[[#This Row],[unit cost]]*Tabla1[[#This Row],[Quantity]]</f>
        <v>44</v>
      </c>
      <c r="L104" s="3">
        <f>Tabla1[[#This Row],[Sutbotal]]-Tabla1[[#This Row],[Total cost]]</f>
        <v>54.449999999999989</v>
      </c>
      <c r="M104" s="2">
        <v>43191</v>
      </c>
    </row>
    <row r="105" spans="1:13" x14ac:dyDescent="0.2">
      <c r="A105">
        <v>2</v>
      </c>
      <c r="B105" t="str">
        <f>VLOOKUP(Tabla1[[#This Row],[Store Number]],Tabla3[],2)</f>
        <v>Alamos</v>
      </c>
      <c r="C105">
        <v>1</v>
      </c>
      <c r="D105" t="str">
        <f>VLOOKUP(Tabla1[[#This Row],[Region]],Tabla2[],2)</f>
        <v>South</v>
      </c>
      <c r="E105">
        <v>8500</v>
      </c>
      <c r="F105" t="str">
        <f>VLOOKUP(Tabla1[[#This Row],[Item No]],Tabla4[],2)</f>
        <v>Desktop CPU</v>
      </c>
      <c r="G105" s="1">
        <f>VLOOKUP(Tabla1[[#This Row],[Item No]],Tabla4[],3)</f>
        <v>790</v>
      </c>
      <c r="H105" s="1">
        <v>849.95</v>
      </c>
      <c r="I105">
        <v>17</v>
      </c>
      <c r="J105" s="3">
        <f>Tabla1[[#This Row],[UnitPrice]]*Tabla1[[#This Row],[Quantity]]</f>
        <v>14449.150000000001</v>
      </c>
      <c r="K105" s="3">
        <f>Tabla1[[#This Row],[unit cost]]*Tabla1[[#This Row],[Quantity]]</f>
        <v>13430</v>
      </c>
      <c r="L105" s="3">
        <f>Tabla1[[#This Row],[Sutbotal]]-Tabla1[[#This Row],[Total cost]]</f>
        <v>1019.1500000000015</v>
      </c>
      <c r="M105" s="2">
        <v>43191</v>
      </c>
    </row>
    <row r="106" spans="1:13" x14ac:dyDescent="0.2">
      <c r="A106">
        <v>3</v>
      </c>
      <c r="B106" t="str">
        <f>VLOOKUP(Tabla1[[#This Row],[Store Number]],Tabla3[],2)</f>
        <v>Candiles</v>
      </c>
      <c r="C106">
        <v>1</v>
      </c>
      <c r="D106" t="str">
        <f>VLOOKUP(Tabla1[[#This Row],[Region]],Tabla2[],2)</f>
        <v>South</v>
      </c>
      <c r="E106">
        <v>2005</v>
      </c>
      <c r="F106" t="str">
        <f>VLOOKUP(Tabla1[[#This Row],[Item No]],Tabla4[],2)</f>
        <v>17" Monitor</v>
      </c>
      <c r="G106" s="1">
        <f>VLOOKUP(Tabla1[[#This Row],[Item No]],Tabla4[],3)</f>
        <v>200</v>
      </c>
      <c r="H106" s="1">
        <v>229</v>
      </c>
      <c r="I106">
        <v>38</v>
      </c>
      <c r="J106" s="3">
        <f>Tabla1[[#This Row],[UnitPrice]]*Tabla1[[#This Row],[Quantity]]</f>
        <v>8702</v>
      </c>
      <c r="K106" s="3">
        <f>Tabla1[[#This Row],[unit cost]]*Tabla1[[#This Row],[Quantity]]</f>
        <v>7600</v>
      </c>
      <c r="L106" s="3">
        <f>Tabla1[[#This Row],[Sutbotal]]-Tabla1[[#This Row],[Total cost]]</f>
        <v>1102</v>
      </c>
      <c r="M106" s="2">
        <v>43191</v>
      </c>
    </row>
    <row r="107" spans="1:13" x14ac:dyDescent="0.2">
      <c r="A107">
        <v>3</v>
      </c>
      <c r="B107" t="str">
        <f>VLOOKUP(Tabla1[[#This Row],[Store Number]],Tabla3[],2)</f>
        <v>Candiles</v>
      </c>
      <c r="C107">
        <v>1</v>
      </c>
      <c r="D107" t="str">
        <f>VLOOKUP(Tabla1[[#This Row],[Region]],Tabla2[],2)</f>
        <v>South</v>
      </c>
      <c r="E107">
        <v>3006</v>
      </c>
      <c r="F107" t="str">
        <f>VLOOKUP(Tabla1[[#This Row],[Item No]],Tabla4[],2)</f>
        <v>101 Keyboard</v>
      </c>
      <c r="G107" s="1">
        <f>VLOOKUP(Tabla1[[#This Row],[Item No]],Tabla4[],3)</f>
        <v>12</v>
      </c>
      <c r="H107" s="1">
        <v>19.95</v>
      </c>
      <c r="I107">
        <v>28</v>
      </c>
      <c r="J107" s="3">
        <f>Tabla1[[#This Row],[UnitPrice]]*Tabla1[[#This Row],[Quantity]]</f>
        <v>558.6</v>
      </c>
      <c r="K107" s="3">
        <f>Tabla1[[#This Row],[unit cost]]*Tabla1[[#This Row],[Quantity]]</f>
        <v>336</v>
      </c>
      <c r="L107" s="3">
        <f>Tabla1[[#This Row],[Sutbotal]]-Tabla1[[#This Row],[Total cost]]</f>
        <v>222.60000000000002</v>
      </c>
      <c r="M107" s="2">
        <v>43191</v>
      </c>
    </row>
    <row r="108" spans="1:13" x14ac:dyDescent="0.2">
      <c r="A108">
        <v>3</v>
      </c>
      <c r="B108" t="str">
        <f>VLOOKUP(Tabla1[[#This Row],[Store Number]],Tabla3[],2)</f>
        <v>Candiles</v>
      </c>
      <c r="C108">
        <v>1</v>
      </c>
      <c r="D108" t="str">
        <f>VLOOKUP(Tabla1[[#This Row],[Region]],Tabla2[],2)</f>
        <v>South</v>
      </c>
      <c r="E108">
        <v>6050</v>
      </c>
      <c r="F108" t="str">
        <f>VLOOKUP(Tabla1[[#This Row],[Item No]],Tabla4[],2)</f>
        <v>PC Mouse</v>
      </c>
      <c r="G108" s="1">
        <f>VLOOKUP(Tabla1[[#This Row],[Item No]],Tabla4[],3)</f>
        <v>4</v>
      </c>
      <c r="H108" s="1">
        <v>8.9499999999999993</v>
      </c>
      <c r="I108">
        <v>23</v>
      </c>
      <c r="J108" s="3">
        <f>Tabla1[[#This Row],[UnitPrice]]*Tabla1[[#This Row],[Quantity]]</f>
        <v>205.85</v>
      </c>
      <c r="K108" s="3">
        <f>Tabla1[[#This Row],[unit cost]]*Tabla1[[#This Row],[Quantity]]</f>
        <v>92</v>
      </c>
      <c r="L108" s="3">
        <f>Tabla1[[#This Row],[Sutbotal]]-Tabla1[[#This Row],[Total cost]]</f>
        <v>113.85</v>
      </c>
      <c r="M108" s="2">
        <v>43191</v>
      </c>
    </row>
    <row r="109" spans="1:13" x14ac:dyDescent="0.2">
      <c r="A109">
        <v>3</v>
      </c>
      <c r="B109" t="str">
        <f>VLOOKUP(Tabla1[[#This Row],[Store Number]],Tabla3[],2)</f>
        <v>Candiles</v>
      </c>
      <c r="C109">
        <v>1</v>
      </c>
      <c r="D109" t="str">
        <f>VLOOKUP(Tabla1[[#This Row],[Region]],Tabla2[],2)</f>
        <v>South</v>
      </c>
      <c r="E109">
        <v>8500</v>
      </c>
      <c r="F109" t="str">
        <f>VLOOKUP(Tabla1[[#This Row],[Item No]],Tabla4[],2)</f>
        <v>Desktop CPU</v>
      </c>
      <c r="G109" s="1">
        <f>VLOOKUP(Tabla1[[#This Row],[Item No]],Tabla4[],3)</f>
        <v>790</v>
      </c>
      <c r="H109" s="1">
        <v>849.95</v>
      </c>
      <c r="I109">
        <v>27</v>
      </c>
      <c r="J109" s="3">
        <f>Tabla1[[#This Row],[UnitPrice]]*Tabla1[[#This Row],[Quantity]]</f>
        <v>22948.65</v>
      </c>
      <c r="K109" s="3">
        <f>Tabla1[[#This Row],[unit cost]]*Tabla1[[#This Row],[Quantity]]</f>
        <v>21330</v>
      </c>
      <c r="L109" s="3">
        <f>Tabla1[[#This Row],[Sutbotal]]-Tabla1[[#This Row],[Total cost]]</f>
        <v>1618.6500000000015</v>
      </c>
      <c r="M109" s="2">
        <v>43191</v>
      </c>
    </row>
    <row r="110" spans="1:13" x14ac:dyDescent="0.2">
      <c r="A110">
        <v>4</v>
      </c>
      <c r="B110" t="str">
        <f>VLOOKUP(Tabla1[[#This Row],[Store Number]],Tabla3[],2)</f>
        <v>San Pablo</v>
      </c>
      <c r="C110">
        <v>2</v>
      </c>
      <c r="D110" t="str">
        <f>VLOOKUP(Tabla1[[#This Row],[Region]],Tabla2[],2)</f>
        <v>North</v>
      </c>
      <c r="E110">
        <v>2005</v>
      </c>
      <c r="F110" t="str">
        <f>VLOOKUP(Tabla1[[#This Row],[Item No]],Tabla4[],2)</f>
        <v>17" Monitor</v>
      </c>
      <c r="G110" s="1">
        <f>VLOOKUP(Tabla1[[#This Row],[Item No]],Tabla4[],3)</f>
        <v>200</v>
      </c>
      <c r="H110" s="1">
        <v>229</v>
      </c>
      <c r="I110">
        <v>19</v>
      </c>
      <c r="J110" s="3">
        <f>Tabla1[[#This Row],[UnitPrice]]*Tabla1[[#This Row],[Quantity]]</f>
        <v>4351</v>
      </c>
      <c r="K110" s="3">
        <f>Tabla1[[#This Row],[unit cost]]*Tabla1[[#This Row],[Quantity]]</f>
        <v>3800</v>
      </c>
      <c r="L110" s="3">
        <f>Tabla1[[#This Row],[Sutbotal]]-Tabla1[[#This Row],[Total cost]]</f>
        <v>551</v>
      </c>
      <c r="M110" s="2">
        <v>43191</v>
      </c>
    </row>
    <row r="111" spans="1:13" x14ac:dyDescent="0.2">
      <c r="A111">
        <v>4</v>
      </c>
      <c r="B111" t="str">
        <f>VLOOKUP(Tabla1[[#This Row],[Store Number]],Tabla3[],2)</f>
        <v>San Pablo</v>
      </c>
      <c r="C111">
        <v>2</v>
      </c>
      <c r="D111" t="str">
        <f>VLOOKUP(Tabla1[[#This Row],[Region]],Tabla2[],2)</f>
        <v>North</v>
      </c>
      <c r="E111">
        <v>3006</v>
      </c>
      <c r="F111" t="str">
        <f>VLOOKUP(Tabla1[[#This Row],[Item No]],Tabla4[],2)</f>
        <v>101 Keyboard</v>
      </c>
      <c r="G111" s="1">
        <f>VLOOKUP(Tabla1[[#This Row],[Item No]],Tabla4[],3)</f>
        <v>12</v>
      </c>
      <c r="H111" s="1">
        <v>19.95</v>
      </c>
      <c r="I111">
        <v>13</v>
      </c>
      <c r="J111" s="3">
        <f>Tabla1[[#This Row],[UnitPrice]]*Tabla1[[#This Row],[Quantity]]</f>
        <v>259.34999999999997</v>
      </c>
      <c r="K111" s="3">
        <f>Tabla1[[#This Row],[unit cost]]*Tabla1[[#This Row],[Quantity]]</f>
        <v>156</v>
      </c>
      <c r="L111" s="3">
        <f>Tabla1[[#This Row],[Sutbotal]]-Tabla1[[#This Row],[Total cost]]</f>
        <v>103.34999999999997</v>
      </c>
      <c r="M111" s="2">
        <v>43191</v>
      </c>
    </row>
    <row r="112" spans="1:13" x14ac:dyDescent="0.2">
      <c r="A112">
        <v>4</v>
      </c>
      <c r="B112" t="str">
        <f>VLOOKUP(Tabla1[[#This Row],[Store Number]],Tabla3[],2)</f>
        <v>San Pablo</v>
      </c>
      <c r="C112">
        <v>2</v>
      </c>
      <c r="D112" t="str">
        <f>VLOOKUP(Tabla1[[#This Row],[Region]],Tabla2[],2)</f>
        <v>North</v>
      </c>
      <c r="E112">
        <v>6050</v>
      </c>
      <c r="F112" t="str">
        <f>VLOOKUP(Tabla1[[#This Row],[Item No]],Tabla4[],2)</f>
        <v>PC Mouse</v>
      </c>
      <c r="G112" s="1">
        <f>VLOOKUP(Tabla1[[#This Row],[Item No]],Tabla4[],3)</f>
        <v>4</v>
      </c>
      <c r="H112" s="1">
        <v>8.9499999999999993</v>
      </c>
      <c r="I112">
        <v>29</v>
      </c>
      <c r="J112" s="3">
        <f>Tabla1[[#This Row],[UnitPrice]]*Tabla1[[#This Row],[Quantity]]</f>
        <v>259.54999999999995</v>
      </c>
      <c r="K112" s="3">
        <f>Tabla1[[#This Row],[unit cost]]*Tabla1[[#This Row],[Quantity]]</f>
        <v>116</v>
      </c>
      <c r="L112" s="3">
        <f>Tabla1[[#This Row],[Sutbotal]]-Tabla1[[#This Row],[Total cost]]</f>
        <v>143.54999999999995</v>
      </c>
      <c r="M112" s="2">
        <v>43191</v>
      </c>
    </row>
    <row r="113" spans="1:13" x14ac:dyDescent="0.2">
      <c r="A113">
        <v>4</v>
      </c>
      <c r="B113" t="str">
        <f>VLOOKUP(Tabla1[[#This Row],[Store Number]],Tabla3[],2)</f>
        <v>San Pablo</v>
      </c>
      <c r="C113">
        <v>2</v>
      </c>
      <c r="D113" t="str">
        <f>VLOOKUP(Tabla1[[#This Row],[Region]],Tabla2[],2)</f>
        <v>North</v>
      </c>
      <c r="E113">
        <v>8500</v>
      </c>
      <c r="F113" t="str">
        <f>VLOOKUP(Tabla1[[#This Row],[Item No]],Tabla4[],2)</f>
        <v>Desktop CPU</v>
      </c>
      <c r="G113" s="1">
        <f>VLOOKUP(Tabla1[[#This Row],[Item No]],Tabla4[],3)</f>
        <v>790</v>
      </c>
      <c r="H113" s="1">
        <v>849.95</v>
      </c>
      <c r="I113">
        <v>16</v>
      </c>
      <c r="J113" s="3">
        <f>Tabla1[[#This Row],[UnitPrice]]*Tabla1[[#This Row],[Quantity]]</f>
        <v>13599.2</v>
      </c>
      <c r="K113" s="3">
        <f>Tabla1[[#This Row],[unit cost]]*Tabla1[[#This Row],[Quantity]]</f>
        <v>12640</v>
      </c>
      <c r="L113" s="3">
        <f>Tabla1[[#This Row],[Sutbotal]]-Tabla1[[#This Row],[Total cost]]</f>
        <v>959.20000000000073</v>
      </c>
      <c r="M113" s="2">
        <v>43191</v>
      </c>
    </row>
    <row r="114" spans="1:13" x14ac:dyDescent="0.2">
      <c r="A114">
        <v>5</v>
      </c>
      <c r="B114" t="str">
        <f>VLOOKUP(Tabla1[[#This Row],[Store Number]],Tabla3[],2)</f>
        <v>Satélite</v>
      </c>
      <c r="C114">
        <v>2</v>
      </c>
      <c r="D114" t="str">
        <f>VLOOKUP(Tabla1[[#This Row],[Region]],Tabla2[],2)</f>
        <v>North</v>
      </c>
      <c r="E114">
        <v>2005</v>
      </c>
      <c r="F114" t="str">
        <f>VLOOKUP(Tabla1[[#This Row],[Item No]],Tabla4[],2)</f>
        <v>17" Monitor</v>
      </c>
      <c r="G114" s="1">
        <f>VLOOKUP(Tabla1[[#This Row],[Item No]],Tabla4[],3)</f>
        <v>200</v>
      </c>
      <c r="H114" s="1">
        <v>229</v>
      </c>
      <c r="I114">
        <v>29</v>
      </c>
      <c r="J114" s="3">
        <f>Tabla1[[#This Row],[UnitPrice]]*Tabla1[[#This Row],[Quantity]]</f>
        <v>6641</v>
      </c>
      <c r="K114" s="3">
        <f>Tabla1[[#This Row],[unit cost]]*Tabla1[[#This Row],[Quantity]]</f>
        <v>5800</v>
      </c>
      <c r="L114" s="3">
        <f>Tabla1[[#This Row],[Sutbotal]]-Tabla1[[#This Row],[Total cost]]</f>
        <v>841</v>
      </c>
      <c r="M114" s="2">
        <v>43191</v>
      </c>
    </row>
    <row r="115" spans="1:13" x14ac:dyDescent="0.2">
      <c r="A115">
        <v>5</v>
      </c>
      <c r="B115" t="str">
        <f>VLOOKUP(Tabla1[[#This Row],[Store Number]],Tabla3[],2)</f>
        <v>Satélite</v>
      </c>
      <c r="C115">
        <v>2</v>
      </c>
      <c r="D115" t="str">
        <f>VLOOKUP(Tabla1[[#This Row],[Region]],Tabla2[],2)</f>
        <v>North</v>
      </c>
      <c r="E115">
        <v>3006</v>
      </c>
      <c r="F115" t="str">
        <f>VLOOKUP(Tabla1[[#This Row],[Item No]],Tabla4[],2)</f>
        <v>101 Keyboard</v>
      </c>
      <c r="G115" s="1">
        <f>VLOOKUP(Tabla1[[#This Row],[Item No]],Tabla4[],3)</f>
        <v>12</v>
      </c>
      <c r="H115" s="1">
        <v>19.95</v>
      </c>
      <c r="I115">
        <v>85</v>
      </c>
      <c r="J115" s="3">
        <f>Tabla1[[#This Row],[UnitPrice]]*Tabla1[[#This Row],[Quantity]]</f>
        <v>1695.75</v>
      </c>
      <c r="K115" s="3">
        <f>Tabla1[[#This Row],[unit cost]]*Tabla1[[#This Row],[Quantity]]</f>
        <v>1020</v>
      </c>
      <c r="L115" s="3">
        <f>Tabla1[[#This Row],[Sutbotal]]-Tabla1[[#This Row],[Total cost]]</f>
        <v>675.75</v>
      </c>
      <c r="M115" s="2">
        <v>43191</v>
      </c>
    </row>
    <row r="116" spans="1:13" x14ac:dyDescent="0.2">
      <c r="A116">
        <v>5</v>
      </c>
      <c r="B116" t="str">
        <f>VLOOKUP(Tabla1[[#This Row],[Store Number]],Tabla3[],2)</f>
        <v>Satélite</v>
      </c>
      <c r="C116">
        <v>2</v>
      </c>
      <c r="D116" t="str">
        <f>VLOOKUP(Tabla1[[#This Row],[Region]],Tabla2[],2)</f>
        <v>North</v>
      </c>
      <c r="E116">
        <v>6050</v>
      </c>
      <c r="F116" t="str">
        <f>VLOOKUP(Tabla1[[#This Row],[Item No]],Tabla4[],2)</f>
        <v>PC Mouse</v>
      </c>
      <c r="G116" s="1">
        <f>VLOOKUP(Tabla1[[#This Row],[Item No]],Tabla4[],3)</f>
        <v>4</v>
      </c>
      <c r="H116" s="1">
        <v>8.9499999999999993</v>
      </c>
      <c r="I116">
        <v>69</v>
      </c>
      <c r="J116" s="3">
        <f>Tabla1[[#This Row],[UnitPrice]]*Tabla1[[#This Row],[Quantity]]</f>
        <v>617.54999999999995</v>
      </c>
      <c r="K116" s="3">
        <f>Tabla1[[#This Row],[unit cost]]*Tabla1[[#This Row],[Quantity]]</f>
        <v>276</v>
      </c>
      <c r="L116" s="3">
        <f>Tabla1[[#This Row],[Sutbotal]]-Tabla1[[#This Row],[Total cost]]</f>
        <v>341.54999999999995</v>
      </c>
      <c r="M116" s="2">
        <v>43191</v>
      </c>
    </row>
    <row r="117" spans="1:13" x14ac:dyDescent="0.2">
      <c r="A117">
        <v>5</v>
      </c>
      <c r="B117" t="str">
        <f>VLOOKUP(Tabla1[[#This Row],[Store Number]],Tabla3[],2)</f>
        <v>Satélite</v>
      </c>
      <c r="C117">
        <v>2</v>
      </c>
      <c r="D117" t="str">
        <f>VLOOKUP(Tabla1[[#This Row],[Region]],Tabla2[],2)</f>
        <v>North</v>
      </c>
      <c r="E117">
        <v>8500</v>
      </c>
      <c r="F117" t="str">
        <f>VLOOKUP(Tabla1[[#This Row],[Item No]],Tabla4[],2)</f>
        <v>Desktop CPU</v>
      </c>
      <c r="G117" s="1">
        <f>VLOOKUP(Tabla1[[#This Row],[Item No]],Tabla4[],3)</f>
        <v>790</v>
      </c>
      <c r="H117" s="1">
        <v>849.95</v>
      </c>
      <c r="I117">
        <v>70</v>
      </c>
      <c r="J117" s="3">
        <f>Tabla1[[#This Row],[UnitPrice]]*Tabla1[[#This Row],[Quantity]]</f>
        <v>59496.5</v>
      </c>
      <c r="K117" s="3">
        <f>Tabla1[[#This Row],[unit cost]]*Tabla1[[#This Row],[Quantity]]</f>
        <v>55300</v>
      </c>
      <c r="L117" s="3">
        <f>Tabla1[[#This Row],[Sutbotal]]-Tabla1[[#This Row],[Total cost]]</f>
        <v>4196.5</v>
      </c>
      <c r="M117" s="2">
        <v>43191</v>
      </c>
    </row>
    <row r="118" spans="1:13" x14ac:dyDescent="0.2">
      <c r="A118">
        <v>6</v>
      </c>
      <c r="B118" t="str">
        <f>VLOOKUP(Tabla1[[#This Row],[Store Number]],Tabla3[],2)</f>
        <v>Centro</v>
      </c>
      <c r="C118">
        <v>3</v>
      </c>
      <c r="D118" t="str">
        <f>VLOOKUP(Tabla1[[#This Row],[Region]],Tabla2[],2)</f>
        <v>East</v>
      </c>
      <c r="E118">
        <v>2005</v>
      </c>
      <c r="F118" t="str">
        <f>VLOOKUP(Tabla1[[#This Row],[Item No]],Tabla4[],2)</f>
        <v>17" Monitor</v>
      </c>
      <c r="G118" s="1">
        <f>VLOOKUP(Tabla1[[#This Row],[Item No]],Tabla4[],3)</f>
        <v>200</v>
      </c>
      <c r="H118" s="1">
        <v>229</v>
      </c>
      <c r="I118">
        <v>23</v>
      </c>
      <c r="J118" s="3">
        <f>Tabla1[[#This Row],[UnitPrice]]*Tabla1[[#This Row],[Quantity]]</f>
        <v>5267</v>
      </c>
      <c r="K118" s="3">
        <f>Tabla1[[#This Row],[unit cost]]*Tabla1[[#This Row],[Quantity]]</f>
        <v>4600</v>
      </c>
      <c r="L118" s="3">
        <f>Tabla1[[#This Row],[Sutbotal]]-Tabla1[[#This Row],[Total cost]]</f>
        <v>667</v>
      </c>
      <c r="M118" s="2">
        <v>43191</v>
      </c>
    </row>
    <row r="119" spans="1:13" x14ac:dyDescent="0.2">
      <c r="A119">
        <v>6</v>
      </c>
      <c r="B119" t="str">
        <f>VLOOKUP(Tabla1[[#This Row],[Store Number]],Tabla3[],2)</f>
        <v>Centro</v>
      </c>
      <c r="C119">
        <v>3</v>
      </c>
      <c r="D119" t="str">
        <f>VLOOKUP(Tabla1[[#This Row],[Region]],Tabla2[],2)</f>
        <v>East</v>
      </c>
      <c r="E119">
        <v>3006</v>
      </c>
      <c r="F119" t="str">
        <f>VLOOKUP(Tabla1[[#This Row],[Item No]],Tabla4[],2)</f>
        <v>101 Keyboard</v>
      </c>
      <c r="G119" s="1">
        <f>VLOOKUP(Tabla1[[#This Row],[Item No]],Tabla4[],3)</f>
        <v>12</v>
      </c>
      <c r="H119" s="1">
        <v>19.95</v>
      </c>
      <c r="I119">
        <v>50</v>
      </c>
      <c r="J119" s="3">
        <f>Tabla1[[#This Row],[UnitPrice]]*Tabla1[[#This Row],[Quantity]]</f>
        <v>997.5</v>
      </c>
      <c r="K119" s="3">
        <f>Tabla1[[#This Row],[unit cost]]*Tabla1[[#This Row],[Quantity]]</f>
        <v>600</v>
      </c>
      <c r="L119" s="3">
        <f>Tabla1[[#This Row],[Sutbotal]]-Tabla1[[#This Row],[Total cost]]</f>
        <v>397.5</v>
      </c>
      <c r="M119" s="2">
        <v>43191</v>
      </c>
    </row>
    <row r="120" spans="1:13" x14ac:dyDescent="0.2">
      <c r="A120">
        <v>6</v>
      </c>
      <c r="B120" t="str">
        <f>VLOOKUP(Tabla1[[#This Row],[Store Number]],Tabla3[],2)</f>
        <v>Centro</v>
      </c>
      <c r="C120">
        <v>3</v>
      </c>
      <c r="D120" t="str">
        <f>VLOOKUP(Tabla1[[#This Row],[Region]],Tabla2[],2)</f>
        <v>East</v>
      </c>
      <c r="E120">
        <v>6050</v>
      </c>
      <c r="F120" t="str">
        <f>VLOOKUP(Tabla1[[#This Row],[Item No]],Tabla4[],2)</f>
        <v>PC Mouse</v>
      </c>
      <c r="G120" s="1">
        <f>VLOOKUP(Tabla1[[#This Row],[Item No]],Tabla4[],3)</f>
        <v>4</v>
      </c>
      <c r="H120" s="1">
        <v>8.9499999999999993</v>
      </c>
      <c r="I120">
        <v>33</v>
      </c>
      <c r="J120" s="3">
        <f>Tabla1[[#This Row],[UnitPrice]]*Tabla1[[#This Row],[Quantity]]</f>
        <v>295.34999999999997</v>
      </c>
      <c r="K120" s="3">
        <f>Tabla1[[#This Row],[unit cost]]*Tabla1[[#This Row],[Quantity]]</f>
        <v>132</v>
      </c>
      <c r="L120" s="3">
        <f>Tabla1[[#This Row],[Sutbotal]]-Tabla1[[#This Row],[Total cost]]</f>
        <v>163.34999999999997</v>
      </c>
      <c r="M120" s="2">
        <v>43191</v>
      </c>
    </row>
    <row r="121" spans="1:13" x14ac:dyDescent="0.2">
      <c r="A121">
        <v>6</v>
      </c>
      <c r="B121" t="str">
        <f>VLOOKUP(Tabla1[[#This Row],[Store Number]],Tabla3[],2)</f>
        <v>Centro</v>
      </c>
      <c r="C121">
        <v>3</v>
      </c>
      <c r="D121" t="str">
        <f>VLOOKUP(Tabla1[[#This Row],[Region]],Tabla2[],2)</f>
        <v>East</v>
      </c>
      <c r="E121">
        <v>8500</v>
      </c>
      <c r="F121" t="str">
        <f>VLOOKUP(Tabla1[[#This Row],[Item No]],Tabla4[],2)</f>
        <v>Desktop CPU</v>
      </c>
      <c r="G121" s="1">
        <f>VLOOKUP(Tabla1[[#This Row],[Item No]],Tabla4[],3)</f>
        <v>790</v>
      </c>
      <c r="H121" s="1">
        <v>849.95</v>
      </c>
      <c r="I121">
        <v>75</v>
      </c>
      <c r="J121" s="3">
        <f>Tabla1[[#This Row],[UnitPrice]]*Tabla1[[#This Row],[Quantity]]</f>
        <v>63746.25</v>
      </c>
      <c r="K121" s="3">
        <f>Tabla1[[#This Row],[unit cost]]*Tabla1[[#This Row],[Quantity]]</f>
        <v>59250</v>
      </c>
      <c r="L121" s="3">
        <f>Tabla1[[#This Row],[Sutbotal]]-Tabla1[[#This Row],[Total cost]]</f>
        <v>4496.25</v>
      </c>
      <c r="M121" s="2">
        <v>43191</v>
      </c>
    </row>
    <row r="122" spans="1:13" x14ac:dyDescent="0.2">
      <c r="A122">
        <v>7</v>
      </c>
      <c r="B122" t="str">
        <f>VLOOKUP(Tabla1[[#This Row],[Store Number]],Tabla3[],2)</f>
        <v>El Pueblito</v>
      </c>
      <c r="C122">
        <v>3</v>
      </c>
      <c r="D122" t="str">
        <f>VLOOKUP(Tabla1[[#This Row],[Region]],Tabla2[],2)</f>
        <v>East</v>
      </c>
      <c r="E122">
        <v>2005</v>
      </c>
      <c r="F122" t="str">
        <f>VLOOKUP(Tabla1[[#This Row],[Item No]],Tabla4[],2)</f>
        <v>17" Monitor</v>
      </c>
      <c r="G122" s="1">
        <f>VLOOKUP(Tabla1[[#This Row],[Item No]],Tabla4[],3)</f>
        <v>200</v>
      </c>
      <c r="H122" s="1">
        <v>229</v>
      </c>
      <c r="I122">
        <v>37</v>
      </c>
      <c r="J122" s="3">
        <f>Tabla1[[#This Row],[UnitPrice]]*Tabla1[[#This Row],[Quantity]]</f>
        <v>8473</v>
      </c>
      <c r="K122" s="3">
        <f>Tabla1[[#This Row],[unit cost]]*Tabla1[[#This Row],[Quantity]]</f>
        <v>7400</v>
      </c>
      <c r="L122" s="3">
        <f>Tabla1[[#This Row],[Sutbotal]]-Tabla1[[#This Row],[Total cost]]</f>
        <v>1073</v>
      </c>
      <c r="M122" s="2">
        <v>43191</v>
      </c>
    </row>
    <row r="123" spans="1:13" x14ac:dyDescent="0.2">
      <c r="A123">
        <v>7</v>
      </c>
      <c r="B123" t="str">
        <f>VLOOKUP(Tabla1[[#This Row],[Store Number]],Tabla3[],2)</f>
        <v>El Pueblito</v>
      </c>
      <c r="C123">
        <v>3</v>
      </c>
      <c r="D123" t="str">
        <f>VLOOKUP(Tabla1[[#This Row],[Region]],Tabla2[],2)</f>
        <v>East</v>
      </c>
      <c r="E123">
        <v>3006</v>
      </c>
      <c r="F123" t="str">
        <f>VLOOKUP(Tabla1[[#This Row],[Item No]],Tabla4[],2)</f>
        <v>101 Keyboard</v>
      </c>
      <c r="G123" s="1">
        <f>VLOOKUP(Tabla1[[#This Row],[Item No]],Tabla4[],3)</f>
        <v>12</v>
      </c>
      <c r="H123" s="1">
        <v>19.95</v>
      </c>
      <c r="I123">
        <v>41</v>
      </c>
      <c r="J123" s="3">
        <f>Tabla1[[#This Row],[UnitPrice]]*Tabla1[[#This Row],[Quantity]]</f>
        <v>817.94999999999993</v>
      </c>
      <c r="K123" s="3">
        <f>Tabla1[[#This Row],[unit cost]]*Tabla1[[#This Row],[Quantity]]</f>
        <v>492</v>
      </c>
      <c r="L123" s="3">
        <f>Tabla1[[#This Row],[Sutbotal]]-Tabla1[[#This Row],[Total cost]]</f>
        <v>325.94999999999993</v>
      </c>
      <c r="M123" s="2">
        <v>43191</v>
      </c>
    </row>
    <row r="124" spans="1:13" x14ac:dyDescent="0.2">
      <c r="A124">
        <v>7</v>
      </c>
      <c r="B124" t="str">
        <f>VLOOKUP(Tabla1[[#This Row],[Store Number]],Tabla3[],2)</f>
        <v>El Pueblito</v>
      </c>
      <c r="C124">
        <v>3</v>
      </c>
      <c r="D124" t="str">
        <f>VLOOKUP(Tabla1[[#This Row],[Region]],Tabla2[],2)</f>
        <v>East</v>
      </c>
      <c r="E124">
        <v>6050</v>
      </c>
      <c r="F124" t="str">
        <f>VLOOKUP(Tabla1[[#This Row],[Item No]],Tabla4[],2)</f>
        <v>PC Mouse</v>
      </c>
      <c r="G124" s="1">
        <f>VLOOKUP(Tabla1[[#This Row],[Item No]],Tabla4[],3)</f>
        <v>4</v>
      </c>
      <c r="H124" s="1">
        <v>8.9499999999999993</v>
      </c>
      <c r="I124">
        <v>40</v>
      </c>
      <c r="J124" s="3">
        <f>Tabla1[[#This Row],[UnitPrice]]*Tabla1[[#This Row],[Quantity]]</f>
        <v>358</v>
      </c>
      <c r="K124" s="3">
        <f>Tabla1[[#This Row],[unit cost]]*Tabla1[[#This Row],[Quantity]]</f>
        <v>160</v>
      </c>
      <c r="L124" s="3">
        <f>Tabla1[[#This Row],[Sutbotal]]-Tabla1[[#This Row],[Total cost]]</f>
        <v>198</v>
      </c>
      <c r="M124" s="2">
        <v>43191</v>
      </c>
    </row>
    <row r="125" spans="1:13" x14ac:dyDescent="0.2">
      <c r="A125">
        <v>7</v>
      </c>
      <c r="B125" t="str">
        <f>VLOOKUP(Tabla1[[#This Row],[Store Number]],Tabla3[],2)</f>
        <v>El Pueblito</v>
      </c>
      <c r="C125">
        <v>3</v>
      </c>
      <c r="D125" t="str">
        <f>VLOOKUP(Tabla1[[#This Row],[Region]],Tabla2[],2)</f>
        <v>East</v>
      </c>
      <c r="E125">
        <v>8500</v>
      </c>
      <c r="F125" t="str">
        <f>VLOOKUP(Tabla1[[#This Row],[Item No]],Tabla4[],2)</f>
        <v>Desktop CPU</v>
      </c>
      <c r="G125" s="1">
        <f>VLOOKUP(Tabla1[[#This Row],[Item No]],Tabla4[],3)</f>
        <v>790</v>
      </c>
      <c r="H125" s="1">
        <v>849.95</v>
      </c>
      <c r="I125">
        <v>59</v>
      </c>
      <c r="J125" s="3">
        <f>Tabla1[[#This Row],[UnitPrice]]*Tabla1[[#This Row],[Quantity]]</f>
        <v>50147.05</v>
      </c>
      <c r="K125" s="3">
        <f>Tabla1[[#This Row],[unit cost]]*Tabla1[[#This Row],[Quantity]]</f>
        <v>46610</v>
      </c>
      <c r="L125" s="3">
        <f>Tabla1[[#This Row],[Sutbotal]]-Tabla1[[#This Row],[Total cost]]</f>
        <v>3537.0500000000029</v>
      </c>
      <c r="M125" s="2">
        <v>43191</v>
      </c>
    </row>
    <row r="126" spans="1:13" x14ac:dyDescent="0.2">
      <c r="A126">
        <v>8</v>
      </c>
      <c r="B126" t="str">
        <f>VLOOKUP(Tabla1[[#This Row],[Store Number]],Tabla3[],2)</f>
        <v>Corregidora</v>
      </c>
      <c r="C126">
        <v>3</v>
      </c>
      <c r="D126" t="str">
        <f>VLOOKUP(Tabla1[[#This Row],[Region]],Tabla2[],2)</f>
        <v>East</v>
      </c>
      <c r="E126">
        <v>2005</v>
      </c>
      <c r="F126" t="str">
        <f>VLOOKUP(Tabla1[[#This Row],[Item No]],Tabla4[],2)</f>
        <v>17" Monitor</v>
      </c>
      <c r="G126" s="1">
        <f>VLOOKUP(Tabla1[[#This Row],[Item No]],Tabla4[],3)</f>
        <v>200</v>
      </c>
      <c r="H126" s="1">
        <v>229</v>
      </c>
      <c r="I126">
        <v>19</v>
      </c>
      <c r="J126" s="3">
        <f>Tabla1[[#This Row],[UnitPrice]]*Tabla1[[#This Row],[Quantity]]</f>
        <v>4351</v>
      </c>
      <c r="K126" s="3">
        <f>Tabla1[[#This Row],[unit cost]]*Tabla1[[#This Row],[Quantity]]</f>
        <v>3800</v>
      </c>
      <c r="L126" s="3">
        <f>Tabla1[[#This Row],[Sutbotal]]-Tabla1[[#This Row],[Total cost]]</f>
        <v>551</v>
      </c>
      <c r="M126" s="2">
        <v>43191</v>
      </c>
    </row>
    <row r="127" spans="1:13" x14ac:dyDescent="0.2">
      <c r="A127">
        <v>8</v>
      </c>
      <c r="B127" t="str">
        <f>VLOOKUP(Tabla1[[#This Row],[Store Number]],Tabla3[],2)</f>
        <v>Corregidora</v>
      </c>
      <c r="C127">
        <v>3</v>
      </c>
      <c r="D127" t="str">
        <f>VLOOKUP(Tabla1[[#This Row],[Region]],Tabla2[],2)</f>
        <v>East</v>
      </c>
      <c r="E127">
        <v>3006</v>
      </c>
      <c r="F127" t="str">
        <f>VLOOKUP(Tabla1[[#This Row],[Item No]],Tabla4[],2)</f>
        <v>101 Keyboard</v>
      </c>
      <c r="G127" s="1">
        <f>VLOOKUP(Tabla1[[#This Row],[Item No]],Tabla4[],3)</f>
        <v>12</v>
      </c>
      <c r="H127" s="1">
        <v>19.95</v>
      </c>
      <c r="I127">
        <v>18</v>
      </c>
      <c r="J127" s="3">
        <f>Tabla1[[#This Row],[UnitPrice]]*Tabla1[[#This Row],[Quantity]]</f>
        <v>359.09999999999997</v>
      </c>
      <c r="K127" s="3">
        <f>Tabla1[[#This Row],[unit cost]]*Tabla1[[#This Row],[Quantity]]</f>
        <v>216</v>
      </c>
      <c r="L127" s="3">
        <f>Tabla1[[#This Row],[Sutbotal]]-Tabla1[[#This Row],[Total cost]]</f>
        <v>143.09999999999997</v>
      </c>
      <c r="M127" s="2">
        <v>43191</v>
      </c>
    </row>
    <row r="128" spans="1:13" x14ac:dyDescent="0.2">
      <c r="A128">
        <v>8</v>
      </c>
      <c r="B128" t="str">
        <f>VLOOKUP(Tabla1[[#This Row],[Store Number]],Tabla3[],2)</f>
        <v>Corregidora</v>
      </c>
      <c r="C128">
        <v>3</v>
      </c>
      <c r="D128" t="str">
        <f>VLOOKUP(Tabla1[[#This Row],[Region]],Tabla2[],2)</f>
        <v>East</v>
      </c>
      <c r="E128">
        <v>6050</v>
      </c>
      <c r="F128" t="str">
        <f>VLOOKUP(Tabla1[[#This Row],[Item No]],Tabla4[],2)</f>
        <v>PC Mouse</v>
      </c>
      <c r="G128" s="1">
        <f>VLOOKUP(Tabla1[[#This Row],[Item No]],Tabla4[],3)</f>
        <v>4</v>
      </c>
      <c r="H128" s="1">
        <v>8.9499999999999993</v>
      </c>
      <c r="I128">
        <v>15</v>
      </c>
      <c r="J128" s="3">
        <f>Tabla1[[#This Row],[UnitPrice]]*Tabla1[[#This Row],[Quantity]]</f>
        <v>134.25</v>
      </c>
      <c r="K128" s="3">
        <f>Tabla1[[#This Row],[unit cost]]*Tabla1[[#This Row],[Quantity]]</f>
        <v>60</v>
      </c>
      <c r="L128" s="3">
        <f>Tabla1[[#This Row],[Sutbotal]]-Tabla1[[#This Row],[Total cost]]</f>
        <v>74.25</v>
      </c>
      <c r="M128" s="2">
        <v>43191</v>
      </c>
    </row>
    <row r="129" spans="1:13" x14ac:dyDescent="0.2">
      <c r="A129">
        <v>8</v>
      </c>
      <c r="B129" t="str">
        <f>VLOOKUP(Tabla1[[#This Row],[Store Number]],Tabla3[],2)</f>
        <v>Corregidora</v>
      </c>
      <c r="C129">
        <v>3</v>
      </c>
      <c r="D129" t="str">
        <f>VLOOKUP(Tabla1[[#This Row],[Region]],Tabla2[],2)</f>
        <v>East</v>
      </c>
      <c r="E129">
        <v>8500</v>
      </c>
      <c r="F129" t="str">
        <f>VLOOKUP(Tabla1[[#This Row],[Item No]],Tabla4[],2)</f>
        <v>Desktop CPU</v>
      </c>
      <c r="G129" s="1">
        <f>VLOOKUP(Tabla1[[#This Row],[Item No]],Tabla4[],3)</f>
        <v>790</v>
      </c>
      <c r="H129" s="1">
        <v>849.95</v>
      </c>
      <c r="I129">
        <v>27</v>
      </c>
      <c r="J129" s="3">
        <f>Tabla1[[#This Row],[UnitPrice]]*Tabla1[[#This Row],[Quantity]]</f>
        <v>22948.65</v>
      </c>
      <c r="K129" s="3">
        <f>Tabla1[[#This Row],[unit cost]]*Tabla1[[#This Row],[Quantity]]</f>
        <v>21330</v>
      </c>
      <c r="L129" s="3">
        <f>Tabla1[[#This Row],[Sutbotal]]-Tabla1[[#This Row],[Total cost]]</f>
        <v>1618.6500000000015</v>
      </c>
      <c r="M129" s="2">
        <v>43191</v>
      </c>
    </row>
    <row r="130" spans="1:13" x14ac:dyDescent="0.2">
      <c r="A130">
        <v>1</v>
      </c>
      <c r="B130" t="str">
        <f>VLOOKUP(Tabla1[[#This Row],[Store Number]],Tabla3[],2)</f>
        <v>Tejeda</v>
      </c>
      <c r="C130">
        <v>1</v>
      </c>
      <c r="D130" t="str">
        <f>VLOOKUP(Tabla1[[#This Row],[Region]],Tabla2[],2)</f>
        <v>South</v>
      </c>
      <c r="E130">
        <v>2005</v>
      </c>
      <c r="F130" t="str">
        <f>VLOOKUP(Tabla1[[#This Row],[Item No]],Tabla4[],2)</f>
        <v>17" Monitor</v>
      </c>
      <c r="G130" s="1">
        <f>VLOOKUP(Tabla1[[#This Row],[Item No]],Tabla4[],3)</f>
        <v>200</v>
      </c>
      <c r="H130" s="1">
        <v>229</v>
      </c>
      <c r="I130">
        <v>32</v>
      </c>
      <c r="J130" s="3">
        <f>Tabla1[[#This Row],[UnitPrice]]*Tabla1[[#This Row],[Quantity]]</f>
        <v>7328</v>
      </c>
      <c r="K130" s="3">
        <f>Tabla1[[#This Row],[unit cost]]*Tabla1[[#This Row],[Quantity]]</f>
        <v>6400</v>
      </c>
      <c r="L130" s="3">
        <f>Tabla1[[#This Row],[Sutbotal]]-Tabla1[[#This Row],[Total cost]]</f>
        <v>928</v>
      </c>
      <c r="M130" s="2">
        <v>43221</v>
      </c>
    </row>
    <row r="131" spans="1:13" x14ac:dyDescent="0.2">
      <c r="A131">
        <v>1</v>
      </c>
      <c r="B131" t="str">
        <f>VLOOKUP(Tabla1[[#This Row],[Store Number]],Tabla3[],2)</f>
        <v>Tejeda</v>
      </c>
      <c r="C131">
        <v>1</v>
      </c>
      <c r="D131" t="str">
        <f>VLOOKUP(Tabla1[[#This Row],[Region]],Tabla2[],2)</f>
        <v>South</v>
      </c>
      <c r="E131">
        <v>3006</v>
      </c>
      <c r="F131" t="str">
        <f>VLOOKUP(Tabla1[[#This Row],[Item No]],Tabla4[],2)</f>
        <v>101 Keyboard</v>
      </c>
      <c r="G131" s="1">
        <f>VLOOKUP(Tabla1[[#This Row],[Item No]],Tabla4[],3)</f>
        <v>12</v>
      </c>
      <c r="H131" s="1">
        <v>19.95</v>
      </c>
      <c r="I131">
        <v>38</v>
      </c>
      <c r="J131" s="3">
        <f>Tabla1[[#This Row],[UnitPrice]]*Tabla1[[#This Row],[Quantity]]</f>
        <v>758.1</v>
      </c>
      <c r="K131" s="3">
        <f>Tabla1[[#This Row],[unit cost]]*Tabla1[[#This Row],[Quantity]]</f>
        <v>456</v>
      </c>
      <c r="L131" s="3">
        <f>Tabla1[[#This Row],[Sutbotal]]-Tabla1[[#This Row],[Total cost]]</f>
        <v>302.10000000000002</v>
      </c>
      <c r="M131" s="2">
        <v>43221</v>
      </c>
    </row>
    <row r="132" spans="1:13" x14ac:dyDescent="0.2">
      <c r="A132">
        <v>1</v>
      </c>
      <c r="B132" t="str">
        <f>VLOOKUP(Tabla1[[#This Row],[Store Number]],Tabla3[],2)</f>
        <v>Tejeda</v>
      </c>
      <c r="C132">
        <v>1</v>
      </c>
      <c r="D132" t="str">
        <f>VLOOKUP(Tabla1[[#This Row],[Region]],Tabla2[],2)</f>
        <v>South</v>
      </c>
      <c r="E132">
        <v>6050</v>
      </c>
      <c r="F132" t="str">
        <f>VLOOKUP(Tabla1[[#This Row],[Item No]],Tabla4[],2)</f>
        <v>PC Mouse</v>
      </c>
      <c r="G132" s="1">
        <f>VLOOKUP(Tabla1[[#This Row],[Item No]],Tabla4[],3)</f>
        <v>4</v>
      </c>
      <c r="H132" s="1">
        <v>8.9499999999999993</v>
      </c>
      <c r="I132">
        <v>3</v>
      </c>
      <c r="J132" s="3">
        <f>Tabla1[[#This Row],[UnitPrice]]*Tabla1[[#This Row],[Quantity]]</f>
        <v>26.849999999999998</v>
      </c>
      <c r="K132" s="3">
        <f>Tabla1[[#This Row],[unit cost]]*Tabla1[[#This Row],[Quantity]]</f>
        <v>12</v>
      </c>
      <c r="L132" s="3">
        <f>Tabla1[[#This Row],[Sutbotal]]-Tabla1[[#This Row],[Total cost]]</f>
        <v>14.849999999999998</v>
      </c>
      <c r="M132" s="2">
        <v>43221</v>
      </c>
    </row>
    <row r="133" spans="1:13" x14ac:dyDescent="0.2">
      <c r="A133">
        <v>1</v>
      </c>
      <c r="B133" t="str">
        <f>VLOOKUP(Tabla1[[#This Row],[Store Number]],Tabla3[],2)</f>
        <v>Tejeda</v>
      </c>
      <c r="C133">
        <v>1</v>
      </c>
      <c r="D133" t="str">
        <f>VLOOKUP(Tabla1[[#This Row],[Region]],Tabla2[],2)</f>
        <v>South</v>
      </c>
      <c r="E133">
        <v>8500</v>
      </c>
      <c r="F133" t="str">
        <f>VLOOKUP(Tabla1[[#This Row],[Item No]],Tabla4[],2)</f>
        <v>Desktop CPU</v>
      </c>
      <c r="G133" s="1">
        <f>VLOOKUP(Tabla1[[#This Row],[Item No]],Tabla4[],3)</f>
        <v>790</v>
      </c>
      <c r="H133" s="1">
        <v>849.95</v>
      </c>
      <c r="I133">
        <v>31</v>
      </c>
      <c r="J133" s="3">
        <f>Tabla1[[#This Row],[UnitPrice]]*Tabla1[[#This Row],[Quantity]]</f>
        <v>26348.45</v>
      </c>
      <c r="K133" s="3">
        <f>Tabla1[[#This Row],[unit cost]]*Tabla1[[#This Row],[Quantity]]</f>
        <v>24490</v>
      </c>
      <c r="L133" s="3">
        <f>Tabla1[[#This Row],[Sutbotal]]-Tabla1[[#This Row],[Total cost]]</f>
        <v>1858.4500000000007</v>
      </c>
      <c r="M133" s="2">
        <v>43221</v>
      </c>
    </row>
    <row r="134" spans="1:13" x14ac:dyDescent="0.2">
      <c r="A134">
        <v>2</v>
      </c>
      <c r="B134" t="str">
        <f>VLOOKUP(Tabla1[[#This Row],[Store Number]],Tabla3[],2)</f>
        <v>Alamos</v>
      </c>
      <c r="C134">
        <v>1</v>
      </c>
      <c r="D134" t="str">
        <f>VLOOKUP(Tabla1[[#This Row],[Region]],Tabla2[],2)</f>
        <v>South</v>
      </c>
      <c r="E134">
        <v>2005</v>
      </c>
      <c r="F134" t="str">
        <f>VLOOKUP(Tabla1[[#This Row],[Item No]],Tabla4[],2)</f>
        <v>17" Monitor</v>
      </c>
      <c r="G134" s="1">
        <f>VLOOKUP(Tabla1[[#This Row],[Item No]],Tabla4[],3)</f>
        <v>200</v>
      </c>
      <c r="H134" s="1">
        <v>229</v>
      </c>
      <c r="I134">
        <v>7</v>
      </c>
      <c r="J134" s="3">
        <f>Tabla1[[#This Row],[UnitPrice]]*Tabla1[[#This Row],[Quantity]]</f>
        <v>1603</v>
      </c>
      <c r="K134" s="3">
        <f>Tabla1[[#This Row],[unit cost]]*Tabla1[[#This Row],[Quantity]]</f>
        <v>1400</v>
      </c>
      <c r="L134" s="3">
        <f>Tabla1[[#This Row],[Sutbotal]]-Tabla1[[#This Row],[Total cost]]</f>
        <v>203</v>
      </c>
      <c r="M134" s="2">
        <v>43221</v>
      </c>
    </row>
    <row r="135" spans="1:13" x14ac:dyDescent="0.2">
      <c r="A135">
        <v>2</v>
      </c>
      <c r="B135" t="str">
        <f>VLOOKUP(Tabla1[[#This Row],[Store Number]],Tabla3[],2)</f>
        <v>Alamos</v>
      </c>
      <c r="C135">
        <v>1</v>
      </c>
      <c r="D135" t="str">
        <f>VLOOKUP(Tabla1[[#This Row],[Region]],Tabla2[],2)</f>
        <v>South</v>
      </c>
      <c r="E135">
        <v>3006</v>
      </c>
      <c r="F135" t="str">
        <f>VLOOKUP(Tabla1[[#This Row],[Item No]],Tabla4[],2)</f>
        <v>101 Keyboard</v>
      </c>
      <c r="G135" s="1">
        <f>VLOOKUP(Tabla1[[#This Row],[Item No]],Tabla4[],3)</f>
        <v>12</v>
      </c>
      <c r="H135" s="1">
        <v>19.95</v>
      </c>
      <c r="I135">
        <v>8</v>
      </c>
      <c r="J135" s="3">
        <f>Tabla1[[#This Row],[UnitPrice]]*Tabla1[[#This Row],[Quantity]]</f>
        <v>159.6</v>
      </c>
      <c r="K135" s="3">
        <f>Tabla1[[#This Row],[unit cost]]*Tabla1[[#This Row],[Quantity]]</f>
        <v>96</v>
      </c>
      <c r="L135" s="3">
        <f>Tabla1[[#This Row],[Sutbotal]]-Tabla1[[#This Row],[Total cost]]</f>
        <v>63.599999999999994</v>
      </c>
      <c r="M135" s="2">
        <v>43221</v>
      </c>
    </row>
    <row r="136" spans="1:13" x14ac:dyDescent="0.2">
      <c r="A136">
        <v>2</v>
      </c>
      <c r="B136" t="str">
        <f>VLOOKUP(Tabla1[[#This Row],[Store Number]],Tabla3[],2)</f>
        <v>Alamos</v>
      </c>
      <c r="C136">
        <v>1</v>
      </c>
      <c r="D136" t="str">
        <f>VLOOKUP(Tabla1[[#This Row],[Region]],Tabla2[],2)</f>
        <v>South</v>
      </c>
      <c r="E136">
        <v>6050</v>
      </c>
      <c r="F136" t="str">
        <f>VLOOKUP(Tabla1[[#This Row],[Item No]],Tabla4[],2)</f>
        <v>PC Mouse</v>
      </c>
      <c r="G136" s="1">
        <f>VLOOKUP(Tabla1[[#This Row],[Item No]],Tabla4[],3)</f>
        <v>4</v>
      </c>
      <c r="H136" s="1">
        <v>8.9499999999999993</v>
      </c>
      <c r="I136">
        <v>10</v>
      </c>
      <c r="J136" s="3">
        <f>Tabla1[[#This Row],[UnitPrice]]*Tabla1[[#This Row],[Quantity]]</f>
        <v>89.5</v>
      </c>
      <c r="K136" s="3">
        <f>Tabla1[[#This Row],[unit cost]]*Tabla1[[#This Row],[Quantity]]</f>
        <v>40</v>
      </c>
      <c r="L136" s="3">
        <f>Tabla1[[#This Row],[Sutbotal]]-Tabla1[[#This Row],[Total cost]]</f>
        <v>49.5</v>
      </c>
      <c r="M136" s="2">
        <v>43221</v>
      </c>
    </row>
    <row r="137" spans="1:13" x14ac:dyDescent="0.2">
      <c r="A137">
        <v>2</v>
      </c>
      <c r="B137" t="str">
        <f>VLOOKUP(Tabla1[[#This Row],[Store Number]],Tabla3[],2)</f>
        <v>Alamos</v>
      </c>
      <c r="C137">
        <v>1</v>
      </c>
      <c r="D137" t="str">
        <f>VLOOKUP(Tabla1[[#This Row],[Region]],Tabla2[],2)</f>
        <v>South</v>
      </c>
      <c r="E137">
        <v>8500</v>
      </c>
      <c r="F137" t="str">
        <f>VLOOKUP(Tabla1[[#This Row],[Item No]],Tabla4[],2)</f>
        <v>Desktop CPU</v>
      </c>
      <c r="G137" s="1">
        <f>VLOOKUP(Tabla1[[#This Row],[Item No]],Tabla4[],3)</f>
        <v>790</v>
      </c>
      <c r="H137" s="1">
        <v>849.95</v>
      </c>
      <c r="I137">
        <v>18</v>
      </c>
      <c r="J137" s="3">
        <f>Tabla1[[#This Row],[UnitPrice]]*Tabla1[[#This Row],[Quantity]]</f>
        <v>15299.1</v>
      </c>
      <c r="K137" s="3">
        <f>Tabla1[[#This Row],[unit cost]]*Tabla1[[#This Row],[Quantity]]</f>
        <v>14220</v>
      </c>
      <c r="L137" s="3">
        <f>Tabla1[[#This Row],[Sutbotal]]-Tabla1[[#This Row],[Total cost]]</f>
        <v>1079.1000000000004</v>
      </c>
      <c r="M137" s="2">
        <v>43221</v>
      </c>
    </row>
    <row r="138" spans="1:13" x14ac:dyDescent="0.2">
      <c r="A138">
        <v>3</v>
      </c>
      <c r="B138" t="str">
        <f>VLOOKUP(Tabla1[[#This Row],[Store Number]],Tabla3[],2)</f>
        <v>Candiles</v>
      </c>
      <c r="C138">
        <v>1</v>
      </c>
      <c r="D138" t="str">
        <f>VLOOKUP(Tabla1[[#This Row],[Region]],Tabla2[],2)</f>
        <v>South</v>
      </c>
      <c r="E138">
        <v>2005</v>
      </c>
      <c r="F138" t="str">
        <f>VLOOKUP(Tabla1[[#This Row],[Item No]],Tabla4[],2)</f>
        <v>17" Monitor</v>
      </c>
      <c r="G138" s="1">
        <f>VLOOKUP(Tabla1[[#This Row],[Item No]],Tabla4[],3)</f>
        <v>200</v>
      </c>
      <c r="H138" s="1">
        <v>229</v>
      </c>
      <c r="I138">
        <v>31</v>
      </c>
      <c r="J138" s="3">
        <f>Tabla1[[#This Row],[UnitPrice]]*Tabla1[[#This Row],[Quantity]]</f>
        <v>7099</v>
      </c>
      <c r="K138" s="3">
        <f>Tabla1[[#This Row],[unit cost]]*Tabla1[[#This Row],[Quantity]]</f>
        <v>6200</v>
      </c>
      <c r="L138" s="3">
        <f>Tabla1[[#This Row],[Sutbotal]]-Tabla1[[#This Row],[Total cost]]</f>
        <v>899</v>
      </c>
      <c r="M138" s="2">
        <v>43221</v>
      </c>
    </row>
    <row r="139" spans="1:13" x14ac:dyDescent="0.2">
      <c r="A139">
        <v>3</v>
      </c>
      <c r="B139" t="str">
        <f>VLOOKUP(Tabla1[[#This Row],[Store Number]],Tabla3[],2)</f>
        <v>Candiles</v>
      </c>
      <c r="C139">
        <v>1</v>
      </c>
      <c r="D139" t="str">
        <f>VLOOKUP(Tabla1[[#This Row],[Region]],Tabla2[],2)</f>
        <v>South</v>
      </c>
      <c r="E139">
        <v>3006</v>
      </c>
      <c r="F139" t="str">
        <f>VLOOKUP(Tabla1[[#This Row],[Item No]],Tabla4[],2)</f>
        <v>101 Keyboard</v>
      </c>
      <c r="G139" s="1">
        <f>VLOOKUP(Tabla1[[#This Row],[Item No]],Tabla4[],3)</f>
        <v>12</v>
      </c>
      <c r="H139" s="1">
        <v>19.95</v>
      </c>
      <c r="I139">
        <v>38</v>
      </c>
      <c r="J139" s="3">
        <f>Tabla1[[#This Row],[UnitPrice]]*Tabla1[[#This Row],[Quantity]]</f>
        <v>758.1</v>
      </c>
      <c r="K139" s="3">
        <f>Tabla1[[#This Row],[unit cost]]*Tabla1[[#This Row],[Quantity]]</f>
        <v>456</v>
      </c>
      <c r="L139" s="3">
        <f>Tabla1[[#This Row],[Sutbotal]]-Tabla1[[#This Row],[Total cost]]</f>
        <v>302.10000000000002</v>
      </c>
      <c r="M139" s="2">
        <v>43221</v>
      </c>
    </row>
    <row r="140" spans="1:13" x14ac:dyDescent="0.2">
      <c r="A140">
        <v>3</v>
      </c>
      <c r="B140" t="str">
        <f>VLOOKUP(Tabla1[[#This Row],[Store Number]],Tabla3[],2)</f>
        <v>Candiles</v>
      </c>
      <c r="C140">
        <v>1</v>
      </c>
      <c r="D140" t="str">
        <f>VLOOKUP(Tabla1[[#This Row],[Region]],Tabla2[],2)</f>
        <v>South</v>
      </c>
      <c r="E140">
        <v>6050</v>
      </c>
      <c r="F140" t="str">
        <f>VLOOKUP(Tabla1[[#This Row],[Item No]],Tabla4[],2)</f>
        <v>PC Mouse</v>
      </c>
      <c r="G140" s="1">
        <f>VLOOKUP(Tabla1[[#This Row],[Item No]],Tabla4[],3)</f>
        <v>4</v>
      </c>
      <c r="H140" s="1">
        <v>8.9499999999999993</v>
      </c>
      <c r="I140">
        <v>5</v>
      </c>
      <c r="J140" s="3">
        <f>Tabla1[[#This Row],[UnitPrice]]*Tabla1[[#This Row],[Quantity]]</f>
        <v>44.75</v>
      </c>
      <c r="K140" s="3">
        <f>Tabla1[[#This Row],[unit cost]]*Tabla1[[#This Row],[Quantity]]</f>
        <v>20</v>
      </c>
      <c r="L140" s="3">
        <f>Tabla1[[#This Row],[Sutbotal]]-Tabla1[[#This Row],[Total cost]]</f>
        <v>24.75</v>
      </c>
      <c r="M140" s="2">
        <v>43221</v>
      </c>
    </row>
    <row r="141" spans="1:13" x14ac:dyDescent="0.2">
      <c r="A141">
        <v>3</v>
      </c>
      <c r="B141" t="str">
        <f>VLOOKUP(Tabla1[[#This Row],[Store Number]],Tabla3[],2)</f>
        <v>Candiles</v>
      </c>
      <c r="C141">
        <v>1</v>
      </c>
      <c r="D141" t="str">
        <f>VLOOKUP(Tabla1[[#This Row],[Region]],Tabla2[],2)</f>
        <v>South</v>
      </c>
      <c r="E141">
        <v>8500</v>
      </c>
      <c r="F141" t="str">
        <f>VLOOKUP(Tabla1[[#This Row],[Item No]],Tabla4[],2)</f>
        <v>Desktop CPU</v>
      </c>
      <c r="G141" s="1">
        <f>VLOOKUP(Tabla1[[#This Row],[Item No]],Tabla4[],3)</f>
        <v>790</v>
      </c>
      <c r="H141" s="1">
        <v>849.95</v>
      </c>
      <c r="I141">
        <v>32</v>
      </c>
      <c r="J141" s="3">
        <f>Tabla1[[#This Row],[UnitPrice]]*Tabla1[[#This Row],[Quantity]]</f>
        <v>27198.400000000001</v>
      </c>
      <c r="K141" s="3">
        <f>Tabla1[[#This Row],[unit cost]]*Tabla1[[#This Row],[Quantity]]</f>
        <v>25280</v>
      </c>
      <c r="L141" s="3">
        <f>Tabla1[[#This Row],[Sutbotal]]-Tabla1[[#This Row],[Total cost]]</f>
        <v>1918.4000000000015</v>
      </c>
      <c r="M141" s="2">
        <v>43221</v>
      </c>
    </row>
    <row r="142" spans="1:13" x14ac:dyDescent="0.2">
      <c r="A142">
        <v>4</v>
      </c>
      <c r="B142" t="str">
        <f>VLOOKUP(Tabla1[[#This Row],[Store Number]],Tabla3[],2)</f>
        <v>San Pablo</v>
      </c>
      <c r="C142">
        <v>2</v>
      </c>
      <c r="D142" t="str">
        <f>VLOOKUP(Tabla1[[#This Row],[Region]],Tabla2[],2)</f>
        <v>North</v>
      </c>
      <c r="E142">
        <v>2005</v>
      </c>
      <c r="F142" t="str">
        <f>VLOOKUP(Tabla1[[#This Row],[Item No]],Tabla4[],2)</f>
        <v>17" Monitor</v>
      </c>
      <c r="G142" s="1">
        <f>VLOOKUP(Tabla1[[#This Row],[Item No]],Tabla4[],3)</f>
        <v>200</v>
      </c>
      <c r="H142" s="1">
        <v>229</v>
      </c>
      <c r="I142">
        <v>19</v>
      </c>
      <c r="J142" s="3">
        <f>Tabla1[[#This Row],[UnitPrice]]*Tabla1[[#This Row],[Quantity]]</f>
        <v>4351</v>
      </c>
      <c r="K142" s="3">
        <f>Tabla1[[#This Row],[unit cost]]*Tabla1[[#This Row],[Quantity]]</f>
        <v>3800</v>
      </c>
      <c r="L142" s="3">
        <f>Tabla1[[#This Row],[Sutbotal]]-Tabla1[[#This Row],[Total cost]]</f>
        <v>551</v>
      </c>
      <c r="M142" s="2">
        <v>43221</v>
      </c>
    </row>
    <row r="143" spans="1:13" x14ac:dyDescent="0.2">
      <c r="A143">
        <v>4</v>
      </c>
      <c r="B143" t="str">
        <f>VLOOKUP(Tabla1[[#This Row],[Store Number]],Tabla3[],2)</f>
        <v>San Pablo</v>
      </c>
      <c r="C143">
        <v>2</v>
      </c>
      <c r="D143" t="str">
        <f>VLOOKUP(Tabla1[[#This Row],[Region]],Tabla2[],2)</f>
        <v>North</v>
      </c>
      <c r="E143">
        <v>3006</v>
      </c>
      <c r="F143" t="str">
        <f>VLOOKUP(Tabla1[[#This Row],[Item No]],Tabla4[],2)</f>
        <v>101 Keyboard</v>
      </c>
      <c r="G143" s="1">
        <f>VLOOKUP(Tabla1[[#This Row],[Item No]],Tabla4[],3)</f>
        <v>12</v>
      </c>
      <c r="H143" s="1">
        <v>19.95</v>
      </c>
      <c r="I143">
        <v>28</v>
      </c>
      <c r="J143" s="3">
        <f>Tabla1[[#This Row],[UnitPrice]]*Tabla1[[#This Row],[Quantity]]</f>
        <v>558.6</v>
      </c>
      <c r="K143" s="3">
        <f>Tabla1[[#This Row],[unit cost]]*Tabla1[[#This Row],[Quantity]]</f>
        <v>336</v>
      </c>
      <c r="L143" s="3">
        <f>Tabla1[[#This Row],[Sutbotal]]-Tabla1[[#This Row],[Total cost]]</f>
        <v>222.60000000000002</v>
      </c>
      <c r="M143" s="2">
        <v>43221</v>
      </c>
    </row>
    <row r="144" spans="1:13" x14ac:dyDescent="0.2">
      <c r="A144">
        <v>4</v>
      </c>
      <c r="B144" t="str">
        <f>VLOOKUP(Tabla1[[#This Row],[Store Number]],Tabla3[],2)</f>
        <v>San Pablo</v>
      </c>
      <c r="C144">
        <v>2</v>
      </c>
      <c r="D144" t="str">
        <f>VLOOKUP(Tabla1[[#This Row],[Region]],Tabla2[],2)</f>
        <v>North</v>
      </c>
      <c r="E144">
        <v>6050</v>
      </c>
      <c r="F144" t="str">
        <f>VLOOKUP(Tabla1[[#This Row],[Item No]],Tabla4[],2)</f>
        <v>PC Mouse</v>
      </c>
      <c r="G144" s="1">
        <f>VLOOKUP(Tabla1[[#This Row],[Item No]],Tabla4[],3)</f>
        <v>4</v>
      </c>
      <c r="H144" s="1">
        <v>8.9499999999999993</v>
      </c>
      <c r="I144">
        <v>9</v>
      </c>
      <c r="J144" s="3">
        <f>Tabla1[[#This Row],[UnitPrice]]*Tabla1[[#This Row],[Quantity]]</f>
        <v>80.55</v>
      </c>
      <c r="K144" s="3">
        <f>Tabla1[[#This Row],[unit cost]]*Tabla1[[#This Row],[Quantity]]</f>
        <v>36</v>
      </c>
      <c r="L144" s="3">
        <f>Tabla1[[#This Row],[Sutbotal]]-Tabla1[[#This Row],[Total cost]]</f>
        <v>44.55</v>
      </c>
      <c r="M144" s="2">
        <v>43221</v>
      </c>
    </row>
    <row r="145" spans="1:13" x14ac:dyDescent="0.2">
      <c r="A145">
        <v>4</v>
      </c>
      <c r="B145" t="str">
        <f>VLOOKUP(Tabla1[[#This Row],[Store Number]],Tabla3[],2)</f>
        <v>San Pablo</v>
      </c>
      <c r="C145">
        <v>2</v>
      </c>
      <c r="D145" t="str">
        <f>VLOOKUP(Tabla1[[#This Row],[Region]],Tabla2[],2)</f>
        <v>North</v>
      </c>
      <c r="E145">
        <v>8500</v>
      </c>
      <c r="F145" t="str">
        <f>VLOOKUP(Tabla1[[#This Row],[Item No]],Tabla4[],2)</f>
        <v>Desktop CPU</v>
      </c>
      <c r="G145" s="1">
        <f>VLOOKUP(Tabla1[[#This Row],[Item No]],Tabla4[],3)</f>
        <v>790</v>
      </c>
      <c r="H145" s="1">
        <v>849.95</v>
      </c>
      <c r="I145">
        <v>21</v>
      </c>
      <c r="J145" s="3">
        <f>Tabla1[[#This Row],[UnitPrice]]*Tabla1[[#This Row],[Quantity]]</f>
        <v>17848.95</v>
      </c>
      <c r="K145" s="3">
        <f>Tabla1[[#This Row],[unit cost]]*Tabla1[[#This Row],[Quantity]]</f>
        <v>16590</v>
      </c>
      <c r="L145" s="3">
        <f>Tabla1[[#This Row],[Sutbotal]]-Tabla1[[#This Row],[Total cost]]</f>
        <v>1258.9500000000007</v>
      </c>
      <c r="M145" s="2">
        <v>43221</v>
      </c>
    </row>
    <row r="146" spans="1:13" x14ac:dyDescent="0.2">
      <c r="A146">
        <v>5</v>
      </c>
      <c r="B146" t="str">
        <f>VLOOKUP(Tabla1[[#This Row],[Store Number]],Tabla3[],2)</f>
        <v>Satélite</v>
      </c>
      <c r="C146">
        <v>2</v>
      </c>
      <c r="D146" t="str">
        <f>VLOOKUP(Tabla1[[#This Row],[Region]],Tabla2[],2)</f>
        <v>North</v>
      </c>
      <c r="E146">
        <v>2005</v>
      </c>
      <c r="F146" t="str">
        <f>VLOOKUP(Tabla1[[#This Row],[Item No]],Tabla4[],2)</f>
        <v>17" Monitor</v>
      </c>
      <c r="G146" s="1">
        <f>VLOOKUP(Tabla1[[#This Row],[Item No]],Tabla4[],3)</f>
        <v>200</v>
      </c>
      <c r="H146" s="1">
        <v>229</v>
      </c>
      <c r="I146">
        <v>25</v>
      </c>
      <c r="J146" s="3">
        <f>Tabla1[[#This Row],[UnitPrice]]*Tabla1[[#This Row],[Quantity]]</f>
        <v>5725</v>
      </c>
      <c r="K146" s="3">
        <f>Tabla1[[#This Row],[unit cost]]*Tabla1[[#This Row],[Quantity]]</f>
        <v>5000</v>
      </c>
      <c r="L146" s="3">
        <f>Tabla1[[#This Row],[Sutbotal]]-Tabla1[[#This Row],[Total cost]]</f>
        <v>725</v>
      </c>
      <c r="M146" s="2">
        <v>43221</v>
      </c>
    </row>
    <row r="147" spans="1:13" x14ac:dyDescent="0.2">
      <c r="A147">
        <v>5</v>
      </c>
      <c r="B147" t="str">
        <f>VLOOKUP(Tabla1[[#This Row],[Store Number]],Tabla3[],2)</f>
        <v>Satélite</v>
      </c>
      <c r="C147">
        <v>2</v>
      </c>
      <c r="D147" t="str">
        <f>VLOOKUP(Tabla1[[#This Row],[Region]],Tabla2[],2)</f>
        <v>North</v>
      </c>
      <c r="E147">
        <v>3006</v>
      </c>
      <c r="F147" t="str">
        <f>VLOOKUP(Tabla1[[#This Row],[Item No]],Tabla4[],2)</f>
        <v>101 Keyboard</v>
      </c>
      <c r="G147" s="1">
        <f>VLOOKUP(Tabla1[[#This Row],[Item No]],Tabla4[],3)</f>
        <v>12</v>
      </c>
      <c r="H147" s="1">
        <v>19.95</v>
      </c>
      <c r="I147">
        <v>85</v>
      </c>
      <c r="J147" s="3">
        <f>Tabla1[[#This Row],[UnitPrice]]*Tabla1[[#This Row],[Quantity]]</f>
        <v>1695.75</v>
      </c>
      <c r="K147" s="3">
        <f>Tabla1[[#This Row],[unit cost]]*Tabla1[[#This Row],[Quantity]]</f>
        <v>1020</v>
      </c>
      <c r="L147" s="3">
        <f>Tabla1[[#This Row],[Sutbotal]]-Tabla1[[#This Row],[Total cost]]</f>
        <v>675.75</v>
      </c>
      <c r="M147" s="2">
        <v>43221</v>
      </c>
    </row>
    <row r="148" spans="1:13" x14ac:dyDescent="0.2">
      <c r="A148">
        <v>5</v>
      </c>
      <c r="B148" t="str">
        <f>VLOOKUP(Tabla1[[#This Row],[Store Number]],Tabla3[],2)</f>
        <v>Satélite</v>
      </c>
      <c r="C148">
        <v>2</v>
      </c>
      <c r="D148" t="str">
        <f>VLOOKUP(Tabla1[[#This Row],[Region]],Tabla2[],2)</f>
        <v>North</v>
      </c>
      <c r="E148">
        <v>6050</v>
      </c>
      <c r="F148" t="str">
        <f>VLOOKUP(Tabla1[[#This Row],[Item No]],Tabla4[],2)</f>
        <v>PC Mouse</v>
      </c>
      <c r="G148" s="1">
        <f>VLOOKUP(Tabla1[[#This Row],[Item No]],Tabla4[],3)</f>
        <v>4</v>
      </c>
      <c r="H148" s="1">
        <v>8.9499999999999993</v>
      </c>
      <c r="I148">
        <v>24</v>
      </c>
      <c r="J148" s="3">
        <f>Tabla1[[#This Row],[UnitPrice]]*Tabla1[[#This Row],[Quantity]]</f>
        <v>214.79999999999998</v>
      </c>
      <c r="K148" s="3">
        <f>Tabla1[[#This Row],[unit cost]]*Tabla1[[#This Row],[Quantity]]</f>
        <v>96</v>
      </c>
      <c r="L148" s="3">
        <f>Tabla1[[#This Row],[Sutbotal]]-Tabla1[[#This Row],[Total cost]]</f>
        <v>118.79999999999998</v>
      </c>
      <c r="M148" s="2">
        <v>43221</v>
      </c>
    </row>
    <row r="149" spans="1:13" x14ac:dyDescent="0.2">
      <c r="A149">
        <v>5</v>
      </c>
      <c r="B149" t="str">
        <f>VLOOKUP(Tabla1[[#This Row],[Store Number]],Tabla3[],2)</f>
        <v>Satélite</v>
      </c>
      <c r="C149">
        <v>2</v>
      </c>
      <c r="D149" t="str">
        <f>VLOOKUP(Tabla1[[#This Row],[Region]],Tabla2[],2)</f>
        <v>North</v>
      </c>
      <c r="E149">
        <v>8500</v>
      </c>
      <c r="F149" t="str">
        <f>VLOOKUP(Tabla1[[#This Row],[Item No]],Tabla4[],2)</f>
        <v>Desktop CPU</v>
      </c>
      <c r="G149" s="1">
        <f>VLOOKUP(Tabla1[[#This Row],[Item No]],Tabla4[],3)</f>
        <v>790</v>
      </c>
      <c r="H149" s="1">
        <v>849.95</v>
      </c>
      <c r="I149">
        <v>45</v>
      </c>
      <c r="J149" s="3">
        <f>Tabla1[[#This Row],[UnitPrice]]*Tabla1[[#This Row],[Quantity]]</f>
        <v>38247.75</v>
      </c>
      <c r="K149" s="3">
        <f>Tabla1[[#This Row],[unit cost]]*Tabla1[[#This Row],[Quantity]]</f>
        <v>35550</v>
      </c>
      <c r="L149" s="3">
        <f>Tabla1[[#This Row],[Sutbotal]]-Tabla1[[#This Row],[Total cost]]</f>
        <v>2697.75</v>
      </c>
      <c r="M149" s="2">
        <v>43221</v>
      </c>
    </row>
    <row r="150" spans="1:13" x14ac:dyDescent="0.2">
      <c r="A150">
        <v>6</v>
      </c>
      <c r="B150" t="str">
        <f>VLOOKUP(Tabla1[[#This Row],[Store Number]],Tabla3[],2)</f>
        <v>Centro</v>
      </c>
      <c r="C150">
        <v>3</v>
      </c>
      <c r="D150" t="str">
        <f>VLOOKUP(Tabla1[[#This Row],[Region]],Tabla2[],2)</f>
        <v>East</v>
      </c>
      <c r="E150">
        <v>2005</v>
      </c>
      <c r="F150" t="str">
        <f>VLOOKUP(Tabla1[[#This Row],[Item No]],Tabla4[],2)</f>
        <v>17" Monitor</v>
      </c>
      <c r="G150" s="1">
        <f>VLOOKUP(Tabla1[[#This Row],[Item No]],Tabla4[],3)</f>
        <v>200</v>
      </c>
      <c r="H150" s="1">
        <v>229</v>
      </c>
      <c r="I150">
        <v>89</v>
      </c>
      <c r="J150" s="3">
        <f>Tabla1[[#This Row],[UnitPrice]]*Tabla1[[#This Row],[Quantity]]</f>
        <v>20381</v>
      </c>
      <c r="K150" s="3">
        <f>Tabla1[[#This Row],[unit cost]]*Tabla1[[#This Row],[Quantity]]</f>
        <v>17800</v>
      </c>
      <c r="L150" s="3">
        <f>Tabla1[[#This Row],[Sutbotal]]-Tabla1[[#This Row],[Total cost]]</f>
        <v>2581</v>
      </c>
      <c r="M150" s="2">
        <v>43221</v>
      </c>
    </row>
    <row r="151" spans="1:13" x14ac:dyDescent="0.2">
      <c r="A151">
        <v>6</v>
      </c>
      <c r="B151" t="str">
        <f>VLOOKUP(Tabla1[[#This Row],[Store Number]],Tabla3[],2)</f>
        <v>Centro</v>
      </c>
      <c r="C151">
        <v>3</v>
      </c>
      <c r="D151" t="str">
        <f>VLOOKUP(Tabla1[[#This Row],[Region]],Tabla2[],2)</f>
        <v>East</v>
      </c>
      <c r="E151">
        <v>3006</v>
      </c>
      <c r="F151" t="str">
        <f>VLOOKUP(Tabla1[[#This Row],[Item No]],Tabla4[],2)</f>
        <v>101 Keyboard</v>
      </c>
      <c r="G151" s="1">
        <f>VLOOKUP(Tabla1[[#This Row],[Item No]],Tabla4[],3)</f>
        <v>12</v>
      </c>
      <c r="H151" s="1">
        <v>19.95</v>
      </c>
      <c r="I151">
        <v>58</v>
      </c>
      <c r="J151" s="3">
        <f>Tabla1[[#This Row],[UnitPrice]]*Tabla1[[#This Row],[Quantity]]</f>
        <v>1157.0999999999999</v>
      </c>
      <c r="K151" s="3">
        <f>Tabla1[[#This Row],[unit cost]]*Tabla1[[#This Row],[Quantity]]</f>
        <v>696</v>
      </c>
      <c r="L151" s="3">
        <f>Tabla1[[#This Row],[Sutbotal]]-Tabla1[[#This Row],[Total cost]]</f>
        <v>461.09999999999991</v>
      </c>
      <c r="M151" s="2">
        <v>43221</v>
      </c>
    </row>
    <row r="152" spans="1:13" x14ac:dyDescent="0.2">
      <c r="A152">
        <v>6</v>
      </c>
      <c r="B152" t="str">
        <f>VLOOKUP(Tabla1[[#This Row],[Store Number]],Tabla3[],2)</f>
        <v>Centro</v>
      </c>
      <c r="C152">
        <v>3</v>
      </c>
      <c r="D152" t="str">
        <f>VLOOKUP(Tabla1[[#This Row],[Region]],Tabla2[],2)</f>
        <v>East</v>
      </c>
      <c r="E152">
        <v>6050</v>
      </c>
      <c r="F152" t="str">
        <f>VLOOKUP(Tabla1[[#This Row],[Item No]],Tabla4[],2)</f>
        <v>PC Mouse</v>
      </c>
      <c r="G152" s="1">
        <f>VLOOKUP(Tabla1[[#This Row],[Item No]],Tabla4[],3)</f>
        <v>4</v>
      </c>
      <c r="H152" s="1">
        <v>8.9499999999999993</v>
      </c>
      <c r="I152">
        <v>40</v>
      </c>
      <c r="J152" s="3">
        <f>Tabla1[[#This Row],[UnitPrice]]*Tabla1[[#This Row],[Quantity]]</f>
        <v>358</v>
      </c>
      <c r="K152" s="3">
        <f>Tabla1[[#This Row],[unit cost]]*Tabla1[[#This Row],[Quantity]]</f>
        <v>160</v>
      </c>
      <c r="L152" s="3">
        <f>Tabla1[[#This Row],[Sutbotal]]-Tabla1[[#This Row],[Total cost]]</f>
        <v>198</v>
      </c>
      <c r="M152" s="2">
        <v>43221</v>
      </c>
    </row>
    <row r="153" spans="1:13" x14ac:dyDescent="0.2">
      <c r="A153">
        <v>6</v>
      </c>
      <c r="B153" t="str">
        <f>VLOOKUP(Tabla1[[#This Row],[Store Number]],Tabla3[],2)</f>
        <v>Centro</v>
      </c>
      <c r="C153">
        <v>3</v>
      </c>
      <c r="D153" t="str">
        <f>VLOOKUP(Tabla1[[#This Row],[Region]],Tabla2[],2)</f>
        <v>East</v>
      </c>
      <c r="E153">
        <v>8500</v>
      </c>
      <c r="F153" t="str">
        <f>VLOOKUP(Tabla1[[#This Row],[Item No]],Tabla4[],2)</f>
        <v>Desktop CPU</v>
      </c>
      <c r="G153" s="1">
        <f>VLOOKUP(Tabla1[[#This Row],[Item No]],Tabla4[],3)</f>
        <v>790</v>
      </c>
      <c r="H153" s="1">
        <v>849.95</v>
      </c>
      <c r="I153">
        <v>98</v>
      </c>
      <c r="J153" s="3">
        <f>Tabla1[[#This Row],[UnitPrice]]*Tabla1[[#This Row],[Quantity]]</f>
        <v>83295.100000000006</v>
      </c>
      <c r="K153" s="3">
        <f>Tabla1[[#This Row],[unit cost]]*Tabla1[[#This Row],[Quantity]]</f>
        <v>77420</v>
      </c>
      <c r="L153" s="3">
        <f>Tabla1[[#This Row],[Sutbotal]]-Tabla1[[#This Row],[Total cost]]</f>
        <v>5875.1000000000058</v>
      </c>
      <c r="M153" s="2">
        <v>43221</v>
      </c>
    </row>
    <row r="154" spans="1:13" x14ac:dyDescent="0.2">
      <c r="A154">
        <v>7</v>
      </c>
      <c r="B154" t="str">
        <f>VLOOKUP(Tabla1[[#This Row],[Store Number]],Tabla3[],2)</f>
        <v>El Pueblito</v>
      </c>
      <c r="C154">
        <v>3</v>
      </c>
      <c r="D154" t="str">
        <f>VLOOKUP(Tabla1[[#This Row],[Region]],Tabla2[],2)</f>
        <v>East</v>
      </c>
      <c r="E154">
        <v>2005</v>
      </c>
      <c r="F154" t="str">
        <f>VLOOKUP(Tabla1[[#This Row],[Item No]],Tabla4[],2)</f>
        <v>17" Monitor</v>
      </c>
      <c r="G154" s="1">
        <f>VLOOKUP(Tabla1[[#This Row],[Item No]],Tabla4[],3)</f>
        <v>200</v>
      </c>
      <c r="H154" s="1">
        <v>229</v>
      </c>
      <c r="I154">
        <v>30</v>
      </c>
      <c r="J154" s="3">
        <f>Tabla1[[#This Row],[UnitPrice]]*Tabla1[[#This Row],[Quantity]]</f>
        <v>6870</v>
      </c>
      <c r="K154" s="3">
        <f>Tabla1[[#This Row],[unit cost]]*Tabla1[[#This Row],[Quantity]]</f>
        <v>6000</v>
      </c>
      <c r="L154" s="3">
        <f>Tabla1[[#This Row],[Sutbotal]]-Tabla1[[#This Row],[Total cost]]</f>
        <v>870</v>
      </c>
      <c r="M154" s="2">
        <v>43221</v>
      </c>
    </row>
    <row r="155" spans="1:13" x14ac:dyDescent="0.2">
      <c r="A155">
        <v>7</v>
      </c>
      <c r="B155" t="str">
        <f>VLOOKUP(Tabla1[[#This Row],[Store Number]],Tabla3[],2)</f>
        <v>El Pueblito</v>
      </c>
      <c r="C155">
        <v>3</v>
      </c>
      <c r="D155" t="str">
        <f>VLOOKUP(Tabla1[[#This Row],[Region]],Tabla2[],2)</f>
        <v>East</v>
      </c>
      <c r="E155">
        <v>3006</v>
      </c>
      <c r="F155" t="str">
        <f>VLOOKUP(Tabla1[[#This Row],[Item No]],Tabla4[],2)</f>
        <v>101 Keyboard</v>
      </c>
      <c r="G155" s="1">
        <f>VLOOKUP(Tabla1[[#This Row],[Item No]],Tabla4[],3)</f>
        <v>12</v>
      </c>
      <c r="H155" s="1">
        <v>19.95</v>
      </c>
      <c r="I155">
        <v>49</v>
      </c>
      <c r="J155" s="3">
        <f>Tabla1[[#This Row],[UnitPrice]]*Tabla1[[#This Row],[Quantity]]</f>
        <v>977.55</v>
      </c>
      <c r="K155" s="3">
        <f>Tabla1[[#This Row],[unit cost]]*Tabla1[[#This Row],[Quantity]]</f>
        <v>588</v>
      </c>
      <c r="L155" s="3">
        <f>Tabla1[[#This Row],[Sutbotal]]-Tabla1[[#This Row],[Total cost]]</f>
        <v>389.54999999999995</v>
      </c>
      <c r="M155" s="2">
        <v>43221</v>
      </c>
    </row>
    <row r="156" spans="1:13" x14ac:dyDescent="0.2">
      <c r="A156">
        <v>7</v>
      </c>
      <c r="B156" t="str">
        <f>VLOOKUP(Tabla1[[#This Row],[Store Number]],Tabla3[],2)</f>
        <v>El Pueblito</v>
      </c>
      <c r="C156">
        <v>3</v>
      </c>
      <c r="D156" t="str">
        <f>VLOOKUP(Tabla1[[#This Row],[Region]],Tabla2[],2)</f>
        <v>East</v>
      </c>
      <c r="E156">
        <v>6050</v>
      </c>
      <c r="F156" t="str">
        <f>VLOOKUP(Tabla1[[#This Row],[Item No]],Tabla4[],2)</f>
        <v>PC Mouse</v>
      </c>
      <c r="G156" s="1">
        <f>VLOOKUP(Tabla1[[#This Row],[Item No]],Tabla4[],3)</f>
        <v>4</v>
      </c>
      <c r="H156" s="1">
        <v>8.9499999999999993</v>
      </c>
      <c r="I156">
        <v>38</v>
      </c>
      <c r="J156" s="3">
        <f>Tabla1[[#This Row],[UnitPrice]]*Tabla1[[#This Row],[Quantity]]</f>
        <v>340.09999999999997</v>
      </c>
      <c r="K156" s="3">
        <f>Tabla1[[#This Row],[unit cost]]*Tabla1[[#This Row],[Quantity]]</f>
        <v>152</v>
      </c>
      <c r="L156" s="3">
        <f>Tabla1[[#This Row],[Sutbotal]]-Tabla1[[#This Row],[Total cost]]</f>
        <v>188.09999999999997</v>
      </c>
      <c r="M156" s="2">
        <v>43221</v>
      </c>
    </row>
    <row r="157" spans="1:13" x14ac:dyDescent="0.2">
      <c r="A157">
        <v>7</v>
      </c>
      <c r="B157" t="str">
        <f>VLOOKUP(Tabla1[[#This Row],[Store Number]],Tabla3[],2)</f>
        <v>El Pueblito</v>
      </c>
      <c r="C157">
        <v>3</v>
      </c>
      <c r="D157" t="str">
        <f>VLOOKUP(Tabla1[[#This Row],[Region]],Tabla2[],2)</f>
        <v>East</v>
      </c>
      <c r="E157">
        <v>8500</v>
      </c>
      <c r="F157" t="str">
        <f>VLOOKUP(Tabla1[[#This Row],[Item No]],Tabla4[],2)</f>
        <v>Desktop CPU</v>
      </c>
      <c r="G157" s="1">
        <f>VLOOKUP(Tabla1[[#This Row],[Item No]],Tabla4[],3)</f>
        <v>790</v>
      </c>
      <c r="H157" s="1">
        <v>849.95</v>
      </c>
      <c r="I157">
        <v>47</v>
      </c>
      <c r="J157" s="3">
        <f>Tabla1[[#This Row],[UnitPrice]]*Tabla1[[#This Row],[Quantity]]</f>
        <v>39947.65</v>
      </c>
      <c r="K157" s="3">
        <f>Tabla1[[#This Row],[unit cost]]*Tabla1[[#This Row],[Quantity]]</f>
        <v>37130</v>
      </c>
      <c r="L157" s="3">
        <f>Tabla1[[#This Row],[Sutbotal]]-Tabla1[[#This Row],[Total cost]]</f>
        <v>2817.6500000000015</v>
      </c>
      <c r="M157" s="2">
        <v>43221</v>
      </c>
    </row>
    <row r="158" spans="1:13" x14ac:dyDescent="0.2">
      <c r="A158">
        <v>8</v>
      </c>
      <c r="B158" t="str">
        <f>VLOOKUP(Tabla1[[#This Row],[Store Number]],Tabla3[],2)</f>
        <v>Corregidora</v>
      </c>
      <c r="C158">
        <v>3</v>
      </c>
      <c r="D158" t="str">
        <f>VLOOKUP(Tabla1[[#This Row],[Region]],Tabla2[],2)</f>
        <v>East</v>
      </c>
      <c r="E158">
        <v>2005</v>
      </c>
      <c r="F158" t="str">
        <f>VLOOKUP(Tabla1[[#This Row],[Item No]],Tabla4[],2)</f>
        <v>17" Monitor</v>
      </c>
      <c r="G158" s="1">
        <f>VLOOKUP(Tabla1[[#This Row],[Item No]],Tabla4[],3)</f>
        <v>200</v>
      </c>
      <c r="H158" s="1">
        <v>229</v>
      </c>
      <c r="I158">
        <v>18</v>
      </c>
      <c r="J158" s="3">
        <f>Tabla1[[#This Row],[UnitPrice]]*Tabla1[[#This Row],[Quantity]]</f>
        <v>4122</v>
      </c>
      <c r="K158" s="3">
        <f>Tabla1[[#This Row],[unit cost]]*Tabla1[[#This Row],[Quantity]]</f>
        <v>3600</v>
      </c>
      <c r="L158" s="3">
        <f>Tabla1[[#This Row],[Sutbotal]]-Tabla1[[#This Row],[Total cost]]</f>
        <v>522</v>
      </c>
      <c r="M158" s="2">
        <v>43221</v>
      </c>
    </row>
    <row r="159" spans="1:13" x14ac:dyDescent="0.2">
      <c r="A159">
        <v>8</v>
      </c>
      <c r="B159" t="str">
        <f>VLOOKUP(Tabla1[[#This Row],[Store Number]],Tabla3[],2)</f>
        <v>Corregidora</v>
      </c>
      <c r="C159">
        <v>3</v>
      </c>
      <c r="D159" t="str">
        <f>VLOOKUP(Tabla1[[#This Row],[Region]],Tabla2[],2)</f>
        <v>East</v>
      </c>
      <c r="E159">
        <v>3006</v>
      </c>
      <c r="F159" t="str">
        <f>VLOOKUP(Tabla1[[#This Row],[Item No]],Tabla4[],2)</f>
        <v>101 Keyboard</v>
      </c>
      <c r="G159" s="1">
        <f>VLOOKUP(Tabla1[[#This Row],[Item No]],Tabla4[],3)</f>
        <v>12</v>
      </c>
      <c r="H159" s="1">
        <v>19.95</v>
      </c>
      <c r="I159">
        <v>17</v>
      </c>
      <c r="J159" s="3">
        <f>Tabla1[[#This Row],[UnitPrice]]*Tabla1[[#This Row],[Quantity]]</f>
        <v>339.15</v>
      </c>
      <c r="K159" s="3">
        <f>Tabla1[[#This Row],[unit cost]]*Tabla1[[#This Row],[Quantity]]</f>
        <v>204</v>
      </c>
      <c r="L159" s="3">
        <f>Tabla1[[#This Row],[Sutbotal]]-Tabla1[[#This Row],[Total cost]]</f>
        <v>135.14999999999998</v>
      </c>
      <c r="M159" s="2">
        <v>43221</v>
      </c>
    </row>
    <row r="160" spans="1:13" x14ac:dyDescent="0.2">
      <c r="A160">
        <v>8</v>
      </c>
      <c r="B160" t="str">
        <f>VLOOKUP(Tabla1[[#This Row],[Store Number]],Tabla3[],2)</f>
        <v>Corregidora</v>
      </c>
      <c r="C160">
        <v>3</v>
      </c>
      <c r="D160" t="str">
        <f>VLOOKUP(Tabla1[[#This Row],[Region]],Tabla2[],2)</f>
        <v>East</v>
      </c>
      <c r="E160">
        <v>6050</v>
      </c>
      <c r="F160" t="str">
        <f>VLOOKUP(Tabla1[[#This Row],[Item No]],Tabla4[],2)</f>
        <v>PC Mouse</v>
      </c>
      <c r="G160" s="1">
        <f>VLOOKUP(Tabla1[[#This Row],[Item No]],Tabla4[],3)</f>
        <v>4</v>
      </c>
      <c r="H160" s="1">
        <v>8.9499999999999993</v>
      </c>
      <c r="I160">
        <v>18</v>
      </c>
      <c r="J160" s="3">
        <f>Tabla1[[#This Row],[UnitPrice]]*Tabla1[[#This Row],[Quantity]]</f>
        <v>161.1</v>
      </c>
      <c r="K160" s="3">
        <f>Tabla1[[#This Row],[unit cost]]*Tabla1[[#This Row],[Quantity]]</f>
        <v>72</v>
      </c>
      <c r="L160" s="3">
        <f>Tabla1[[#This Row],[Sutbotal]]-Tabla1[[#This Row],[Total cost]]</f>
        <v>89.1</v>
      </c>
      <c r="M160" s="2">
        <v>43221</v>
      </c>
    </row>
    <row r="161" spans="1:13" x14ac:dyDescent="0.2">
      <c r="A161">
        <v>8</v>
      </c>
      <c r="B161" t="str">
        <f>VLOOKUP(Tabla1[[#This Row],[Store Number]],Tabla3[],2)</f>
        <v>Corregidora</v>
      </c>
      <c r="C161">
        <v>3</v>
      </c>
      <c r="D161" t="str">
        <f>VLOOKUP(Tabla1[[#This Row],[Region]],Tabla2[],2)</f>
        <v>East</v>
      </c>
      <c r="E161">
        <v>8500</v>
      </c>
      <c r="F161" t="str">
        <f>VLOOKUP(Tabla1[[#This Row],[Item No]],Tabla4[],2)</f>
        <v>Desktop CPU</v>
      </c>
      <c r="G161" s="1">
        <f>VLOOKUP(Tabla1[[#This Row],[Item No]],Tabla4[],3)</f>
        <v>790</v>
      </c>
      <c r="H161" s="1">
        <v>849.95</v>
      </c>
      <c r="I161">
        <v>30</v>
      </c>
      <c r="J161" s="3">
        <f>Tabla1[[#This Row],[UnitPrice]]*Tabla1[[#This Row],[Quantity]]</f>
        <v>25498.5</v>
      </c>
      <c r="K161" s="3">
        <f>Tabla1[[#This Row],[unit cost]]*Tabla1[[#This Row],[Quantity]]</f>
        <v>23700</v>
      </c>
      <c r="L161" s="3">
        <f>Tabla1[[#This Row],[Sutbotal]]-Tabla1[[#This Row],[Total cost]]</f>
        <v>1798.5</v>
      </c>
      <c r="M161" s="2">
        <v>43221</v>
      </c>
    </row>
    <row r="162" spans="1:13" x14ac:dyDescent="0.2">
      <c r="A162">
        <v>1</v>
      </c>
      <c r="B162" t="str">
        <f>VLOOKUP(Tabla1[[#This Row],[Store Number]],Tabla3[],2)</f>
        <v>Tejeda</v>
      </c>
      <c r="C162">
        <v>1</v>
      </c>
      <c r="D162" t="str">
        <f>VLOOKUP(Tabla1[[#This Row],[Region]],Tabla2[],2)</f>
        <v>South</v>
      </c>
      <c r="E162">
        <v>2005</v>
      </c>
      <c r="F162" t="str">
        <f>VLOOKUP(Tabla1[[#This Row],[Item No]],Tabla4[],2)</f>
        <v>17" Monitor</v>
      </c>
      <c r="G162" s="1">
        <f>VLOOKUP(Tabla1[[#This Row],[Item No]],Tabla4[],3)</f>
        <v>200</v>
      </c>
      <c r="H162" s="1">
        <v>229</v>
      </c>
      <c r="I162">
        <v>9</v>
      </c>
      <c r="J162" s="3">
        <f>Tabla1[[#This Row],[UnitPrice]]*Tabla1[[#This Row],[Quantity]]</f>
        <v>2061</v>
      </c>
      <c r="K162" s="3">
        <f>Tabla1[[#This Row],[unit cost]]*Tabla1[[#This Row],[Quantity]]</f>
        <v>1800</v>
      </c>
      <c r="L162" s="3">
        <f>Tabla1[[#This Row],[Sutbotal]]-Tabla1[[#This Row],[Total cost]]</f>
        <v>261</v>
      </c>
      <c r="M162" s="2">
        <v>43255</v>
      </c>
    </row>
    <row r="163" spans="1:13" x14ac:dyDescent="0.2">
      <c r="A163">
        <v>1</v>
      </c>
      <c r="B163" t="str">
        <f>VLOOKUP(Tabla1[[#This Row],[Store Number]],Tabla3[],2)</f>
        <v>Tejeda</v>
      </c>
      <c r="C163">
        <v>1</v>
      </c>
      <c r="D163" t="str">
        <f>VLOOKUP(Tabla1[[#This Row],[Region]],Tabla2[],2)</f>
        <v>South</v>
      </c>
      <c r="E163">
        <v>3006</v>
      </c>
      <c r="F163" t="str">
        <f>VLOOKUP(Tabla1[[#This Row],[Item No]],Tabla4[],2)</f>
        <v>101 Keyboard</v>
      </c>
      <c r="G163" s="1">
        <f>VLOOKUP(Tabla1[[#This Row],[Item No]],Tabla4[],3)</f>
        <v>12</v>
      </c>
      <c r="H163" s="1">
        <v>19.95</v>
      </c>
      <c r="I163">
        <v>38</v>
      </c>
      <c r="J163" s="3">
        <f>Tabla1[[#This Row],[UnitPrice]]*Tabla1[[#This Row],[Quantity]]</f>
        <v>758.1</v>
      </c>
      <c r="K163" s="3">
        <f>Tabla1[[#This Row],[unit cost]]*Tabla1[[#This Row],[Quantity]]</f>
        <v>456</v>
      </c>
      <c r="L163" s="3">
        <f>Tabla1[[#This Row],[Sutbotal]]-Tabla1[[#This Row],[Total cost]]</f>
        <v>302.10000000000002</v>
      </c>
      <c r="M163" s="2">
        <v>43255</v>
      </c>
    </row>
    <row r="164" spans="1:13" x14ac:dyDescent="0.2">
      <c r="A164">
        <v>1</v>
      </c>
      <c r="B164" t="str">
        <f>VLOOKUP(Tabla1[[#This Row],[Store Number]],Tabla3[],2)</f>
        <v>Tejeda</v>
      </c>
      <c r="C164">
        <v>1</v>
      </c>
      <c r="D164" t="str">
        <f>VLOOKUP(Tabla1[[#This Row],[Region]],Tabla2[],2)</f>
        <v>South</v>
      </c>
      <c r="E164">
        <v>6050</v>
      </c>
      <c r="F164" t="str">
        <f>VLOOKUP(Tabla1[[#This Row],[Item No]],Tabla4[],2)</f>
        <v>PC Mouse</v>
      </c>
      <c r="G164" s="1">
        <f>VLOOKUP(Tabla1[[#This Row],[Item No]],Tabla4[],3)</f>
        <v>4</v>
      </c>
      <c r="H164" s="1">
        <v>8.9499999999999993</v>
      </c>
      <c r="I164">
        <v>41</v>
      </c>
      <c r="J164" s="3">
        <f>Tabla1[[#This Row],[UnitPrice]]*Tabla1[[#This Row],[Quantity]]</f>
        <v>366.95</v>
      </c>
      <c r="K164" s="3">
        <f>Tabla1[[#This Row],[unit cost]]*Tabla1[[#This Row],[Quantity]]</f>
        <v>164</v>
      </c>
      <c r="L164" s="3">
        <f>Tabla1[[#This Row],[Sutbotal]]-Tabla1[[#This Row],[Total cost]]</f>
        <v>202.95</v>
      </c>
      <c r="M164" s="2">
        <v>43255</v>
      </c>
    </row>
    <row r="165" spans="1:13" x14ac:dyDescent="0.2">
      <c r="A165">
        <v>1</v>
      </c>
      <c r="B165" t="str">
        <f>VLOOKUP(Tabla1[[#This Row],[Store Number]],Tabla3[],2)</f>
        <v>Tejeda</v>
      </c>
      <c r="C165">
        <v>1</v>
      </c>
      <c r="D165" t="str">
        <f>VLOOKUP(Tabla1[[#This Row],[Region]],Tabla2[],2)</f>
        <v>South</v>
      </c>
      <c r="E165">
        <v>8500</v>
      </c>
      <c r="F165" t="str">
        <f>VLOOKUP(Tabla1[[#This Row],[Item No]],Tabla4[],2)</f>
        <v>Desktop CPU</v>
      </c>
      <c r="G165" s="1">
        <f>VLOOKUP(Tabla1[[#This Row],[Item No]],Tabla4[],3)</f>
        <v>790</v>
      </c>
      <c r="H165" s="1">
        <v>849.95</v>
      </c>
      <c r="I165">
        <v>27</v>
      </c>
      <c r="J165" s="3">
        <f>Tabla1[[#This Row],[UnitPrice]]*Tabla1[[#This Row],[Quantity]]</f>
        <v>22948.65</v>
      </c>
      <c r="K165" s="3">
        <f>Tabla1[[#This Row],[unit cost]]*Tabla1[[#This Row],[Quantity]]</f>
        <v>21330</v>
      </c>
      <c r="L165" s="3">
        <f>Tabla1[[#This Row],[Sutbotal]]-Tabla1[[#This Row],[Total cost]]</f>
        <v>1618.6500000000015</v>
      </c>
      <c r="M165" s="2">
        <v>43255</v>
      </c>
    </row>
    <row r="166" spans="1:13" x14ac:dyDescent="0.2">
      <c r="A166">
        <v>2</v>
      </c>
      <c r="B166" t="str">
        <f>VLOOKUP(Tabla1[[#This Row],[Store Number]],Tabla3[],2)</f>
        <v>Alamos</v>
      </c>
      <c r="C166">
        <v>1</v>
      </c>
      <c r="D166" t="str">
        <f>VLOOKUP(Tabla1[[#This Row],[Region]],Tabla2[],2)</f>
        <v>South</v>
      </c>
      <c r="E166">
        <v>2005</v>
      </c>
      <c r="F166" t="str">
        <f>VLOOKUP(Tabla1[[#This Row],[Item No]],Tabla4[],2)</f>
        <v>17" Monitor</v>
      </c>
      <c r="G166" s="1">
        <f>VLOOKUP(Tabla1[[#This Row],[Item No]],Tabla4[],3)</f>
        <v>200</v>
      </c>
      <c r="H166" s="1">
        <v>229</v>
      </c>
      <c r="I166">
        <v>9</v>
      </c>
      <c r="J166" s="3">
        <f>Tabla1[[#This Row],[UnitPrice]]*Tabla1[[#This Row],[Quantity]]</f>
        <v>2061</v>
      </c>
      <c r="K166" s="3">
        <f>Tabla1[[#This Row],[unit cost]]*Tabla1[[#This Row],[Quantity]]</f>
        <v>1800</v>
      </c>
      <c r="L166" s="3">
        <f>Tabla1[[#This Row],[Sutbotal]]-Tabla1[[#This Row],[Total cost]]</f>
        <v>261</v>
      </c>
      <c r="M166" s="2">
        <v>43255</v>
      </c>
    </row>
    <row r="167" spans="1:13" x14ac:dyDescent="0.2">
      <c r="A167">
        <v>2</v>
      </c>
      <c r="B167" t="str">
        <f>VLOOKUP(Tabla1[[#This Row],[Store Number]],Tabla3[],2)</f>
        <v>Alamos</v>
      </c>
      <c r="C167">
        <v>1</v>
      </c>
      <c r="D167" t="str">
        <f>VLOOKUP(Tabla1[[#This Row],[Region]],Tabla2[],2)</f>
        <v>South</v>
      </c>
      <c r="E167">
        <v>3006</v>
      </c>
      <c r="F167" t="str">
        <f>VLOOKUP(Tabla1[[#This Row],[Item No]],Tabla4[],2)</f>
        <v>101 Keyboard</v>
      </c>
      <c r="G167" s="1">
        <f>VLOOKUP(Tabla1[[#This Row],[Item No]],Tabla4[],3)</f>
        <v>12</v>
      </c>
      <c r="H167" s="1">
        <v>19.95</v>
      </c>
      <c r="I167">
        <v>8</v>
      </c>
      <c r="J167" s="3">
        <f>Tabla1[[#This Row],[UnitPrice]]*Tabla1[[#This Row],[Quantity]]</f>
        <v>159.6</v>
      </c>
      <c r="K167" s="3">
        <f>Tabla1[[#This Row],[unit cost]]*Tabla1[[#This Row],[Quantity]]</f>
        <v>96</v>
      </c>
      <c r="L167" s="3">
        <f>Tabla1[[#This Row],[Sutbotal]]-Tabla1[[#This Row],[Total cost]]</f>
        <v>63.599999999999994</v>
      </c>
      <c r="M167" s="2">
        <v>43255</v>
      </c>
    </row>
    <row r="168" spans="1:13" x14ac:dyDescent="0.2">
      <c r="A168">
        <v>2</v>
      </c>
      <c r="B168" t="str">
        <f>VLOOKUP(Tabla1[[#This Row],[Store Number]],Tabla3[],2)</f>
        <v>Alamos</v>
      </c>
      <c r="C168">
        <v>1</v>
      </c>
      <c r="D168" t="str">
        <f>VLOOKUP(Tabla1[[#This Row],[Region]],Tabla2[],2)</f>
        <v>South</v>
      </c>
      <c r="E168">
        <v>6050</v>
      </c>
      <c r="F168" t="str">
        <f>VLOOKUP(Tabla1[[#This Row],[Item No]],Tabla4[],2)</f>
        <v>PC Mouse</v>
      </c>
      <c r="G168" s="1">
        <f>VLOOKUP(Tabla1[[#This Row],[Item No]],Tabla4[],3)</f>
        <v>4</v>
      </c>
      <c r="H168" s="1">
        <v>8.9499999999999993</v>
      </c>
      <c r="I168">
        <v>8</v>
      </c>
      <c r="J168" s="3">
        <f>Tabla1[[#This Row],[UnitPrice]]*Tabla1[[#This Row],[Quantity]]</f>
        <v>71.599999999999994</v>
      </c>
      <c r="K168" s="3">
        <f>Tabla1[[#This Row],[unit cost]]*Tabla1[[#This Row],[Quantity]]</f>
        <v>32</v>
      </c>
      <c r="L168" s="3">
        <f>Tabla1[[#This Row],[Sutbotal]]-Tabla1[[#This Row],[Total cost]]</f>
        <v>39.599999999999994</v>
      </c>
      <c r="M168" s="2">
        <v>43255</v>
      </c>
    </row>
    <row r="169" spans="1:13" x14ac:dyDescent="0.2">
      <c r="A169">
        <v>2</v>
      </c>
      <c r="B169" t="str">
        <f>VLOOKUP(Tabla1[[#This Row],[Store Number]],Tabla3[],2)</f>
        <v>Alamos</v>
      </c>
      <c r="C169">
        <v>1</v>
      </c>
      <c r="D169" t="str">
        <f>VLOOKUP(Tabla1[[#This Row],[Region]],Tabla2[],2)</f>
        <v>South</v>
      </c>
      <c r="E169">
        <v>8500</v>
      </c>
      <c r="F169" t="str">
        <f>VLOOKUP(Tabla1[[#This Row],[Item No]],Tabla4[],2)</f>
        <v>Desktop CPU</v>
      </c>
      <c r="G169" s="1">
        <f>VLOOKUP(Tabla1[[#This Row],[Item No]],Tabla4[],3)</f>
        <v>790</v>
      </c>
      <c r="H169" s="1">
        <v>849.95</v>
      </c>
      <c r="I169">
        <v>23</v>
      </c>
      <c r="J169" s="3">
        <f>Tabla1[[#This Row],[UnitPrice]]*Tabla1[[#This Row],[Quantity]]</f>
        <v>19548.850000000002</v>
      </c>
      <c r="K169" s="3">
        <f>Tabla1[[#This Row],[unit cost]]*Tabla1[[#This Row],[Quantity]]</f>
        <v>18170</v>
      </c>
      <c r="L169" s="3">
        <f>Tabla1[[#This Row],[Sutbotal]]-Tabla1[[#This Row],[Total cost]]</f>
        <v>1378.8500000000022</v>
      </c>
      <c r="M169" s="2">
        <v>43255</v>
      </c>
    </row>
    <row r="170" spans="1:13" x14ac:dyDescent="0.2">
      <c r="A170">
        <v>3</v>
      </c>
      <c r="B170" t="str">
        <f>VLOOKUP(Tabla1[[#This Row],[Store Number]],Tabla3[],2)</f>
        <v>Candiles</v>
      </c>
      <c r="C170">
        <v>1</v>
      </c>
      <c r="D170" t="str">
        <f>VLOOKUP(Tabla1[[#This Row],[Region]],Tabla2[],2)</f>
        <v>South</v>
      </c>
      <c r="E170">
        <v>2005</v>
      </c>
      <c r="F170" t="str">
        <f>VLOOKUP(Tabla1[[#This Row],[Item No]],Tabla4[],2)</f>
        <v>17" Monitor</v>
      </c>
      <c r="G170" s="1">
        <f>VLOOKUP(Tabla1[[#This Row],[Item No]],Tabla4[],3)</f>
        <v>200</v>
      </c>
      <c r="H170" s="1">
        <v>229</v>
      </c>
      <c r="I170">
        <v>3</v>
      </c>
      <c r="J170" s="3">
        <f>Tabla1[[#This Row],[UnitPrice]]*Tabla1[[#This Row],[Quantity]]</f>
        <v>687</v>
      </c>
      <c r="K170" s="3">
        <f>Tabla1[[#This Row],[unit cost]]*Tabla1[[#This Row],[Quantity]]</f>
        <v>600</v>
      </c>
      <c r="L170" s="3">
        <f>Tabla1[[#This Row],[Sutbotal]]-Tabla1[[#This Row],[Total cost]]</f>
        <v>87</v>
      </c>
      <c r="M170" s="2">
        <v>43255</v>
      </c>
    </row>
    <row r="171" spans="1:13" x14ac:dyDescent="0.2">
      <c r="A171">
        <v>3</v>
      </c>
      <c r="B171" t="str">
        <f>VLOOKUP(Tabla1[[#This Row],[Store Number]],Tabla3[],2)</f>
        <v>Candiles</v>
      </c>
      <c r="C171">
        <v>1</v>
      </c>
      <c r="D171" t="str">
        <f>VLOOKUP(Tabla1[[#This Row],[Region]],Tabla2[],2)</f>
        <v>South</v>
      </c>
      <c r="E171">
        <v>3006</v>
      </c>
      <c r="F171" t="str">
        <f>VLOOKUP(Tabla1[[#This Row],[Item No]],Tabla4[],2)</f>
        <v>101 Keyboard</v>
      </c>
      <c r="G171" s="1">
        <f>VLOOKUP(Tabla1[[#This Row],[Item No]],Tabla4[],3)</f>
        <v>12</v>
      </c>
      <c r="H171" s="1">
        <v>19.95</v>
      </c>
      <c r="I171">
        <v>32</v>
      </c>
      <c r="J171" s="3">
        <f>Tabla1[[#This Row],[UnitPrice]]*Tabla1[[#This Row],[Quantity]]</f>
        <v>638.4</v>
      </c>
      <c r="K171" s="3">
        <f>Tabla1[[#This Row],[unit cost]]*Tabla1[[#This Row],[Quantity]]</f>
        <v>384</v>
      </c>
      <c r="L171" s="3">
        <f>Tabla1[[#This Row],[Sutbotal]]-Tabla1[[#This Row],[Total cost]]</f>
        <v>254.39999999999998</v>
      </c>
      <c r="M171" s="2">
        <v>43255</v>
      </c>
    </row>
    <row r="172" spans="1:13" x14ac:dyDescent="0.2">
      <c r="A172">
        <v>3</v>
      </c>
      <c r="B172" t="str">
        <f>VLOOKUP(Tabla1[[#This Row],[Store Number]],Tabla3[],2)</f>
        <v>Candiles</v>
      </c>
      <c r="C172">
        <v>1</v>
      </c>
      <c r="D172" t="str">
        <f>VLOOKUP(Tabla1[[#This Row],[Region]],Tabla2[],2)</f>
        <v>South</v>
      </c>
      <c r="E172">
        <v>6050</v>
      </c>
      <c r="F172" t="str">
        <f>VLOOKUP(Tabla1[[#This Row],[Item No]],Tabla4[],2)</f>
        <v>PC Mouse</v>
      </c>
      <c r="G172" s="1">
        <f>VLOOKUP(Tabla1[[#This Row],[Item No]],Tabla4[],3)</f>
        <v>4</v>
      </c>
      <c r="H172" s="1">
        <v>8.9499999999999993</v>
      </c>
      <c r="I172">
        <v>23</v>
      </c>
      <c r="J172" s="3">
        <f>Tabla1[[#This Row],[UnitPrice]]*Tabla1[[#This Row],[Quantity]]</f>
        <v>205.85</v>
      </c>
      <c r="K172" s="3">
        <f>Tabla1[[#This Row],[unit cost]]*Tabla1[[#This Row],[Quantity]]</f>
        <v>92</v>
      </c>
      <c r="L172" s="3">
        <f>Tabla1[[#This Row],[Sutbotal]]-Tabla1[[#This Row],[Total cost]]</f>
        <v>113.85</v>
      </c>
      <c r="M172" s="2">
        <v>43255</v>
      </c>
    </row>
    <row r="173" spans="1:13" x14ac:dyDescent="0.2">
      <c r="A173">
        <v>3</v>
      </c>
      <c r="B173" t="str">
        <f>VLOOKUP(Tabla1[[#This Row],[Store Number]],Tabla3[],2)</f>
        <v>Candiles</v>
      </c>
      <c r="C173">
        <v>1</v>
      </c>
      <c r="D173" t="str">
        <f>VLOOKUP(Tabla1[[#This Row],[Region]],Tabla2[],2)</f>
        <v>South</v>
      </c>
      <c r="E173">
        <v>8500</v>
      </c>
      <c r="F173" t="str">
        <f>VLOOKUP(Tabla1[[#This Row],[Item No]],Tabla4[],2)</f>
        <v>Desktop CPU</v>
      </c>
      <c r="G173" s="1">
        <f>VLOOKUP(Tabla1[[#This Row],[Item No]],Tabla4[],3)</f>
        <v>790</v>
      </c>
      <c r="H173" s="1">
        <v>849.95</v>
      </c>
      <c r="I173">
        <v>28</v>
      </c>
      <c r="J173" s="3">
        <f>Tabla1[[#This Row],[UnitPrice]]*Tabla1[[#This Row],[Quantity]]</f>
        <v>23798.600000000002</v>
      </c>
      <c r="K173" s="3">
        <f>Tabla1[[#This Row],[unit cost]]*Tabla1[[#This Row],[Quantity]]</f>
        <v>22120</v>
      </c>
      <c r="L173" s="3">
        <f>Tabla1[[#This Row],[Sutbotal]]-Tabla1[[#This Row],[Total cost]]</f>
        <v>1678.6000000000022</v>
      </c>
      <c r="M173" s="2">
        <v>43255</v>
      </c>
    </row>
    <row r="174" spans="1:13" x14ac:dyDescent="0.2">
      <c r="A174">
        <v>4</v>
      </c>
      <c r="B174" t="str">
        <f>VLOOKUP(Tabla1[[#This Row],[Store Number]],Tabla3[],2)</f>
        <v>San Pablo</v>
      </c>
      <c r="C174">
        <v>2</v>
      </c>
      <c r="D174" t="str">
        <f>VLOOKUP(Tabla1[[#This Row],[Region]],Tabla2[],2)</f>
        <v>North</v>
      </c>
      <c r="E174">
        <v>2005</v>
      </c>
      <c r="F174" t="str">
        <f>VLOOKUP(Tabla1[[#This Row],[Item No]],Tabla4[],2)</f>
        <v>17" Monitor</v>
      </c>
      <c r="G174" s="1">
        <f>VLOOKUP(Tabla1[[#This Row],[Item No]],Tabla4[],3)</f>
        <v>200</v>
      </c>
      <c r="H174" s="1">
        <v>229</v>
      </c>
      <c r="I174">
        <v>4</v>
      </c>
      <c r="J174" s="3">
        <f>Tabla1[[#This Row],[UnitPrice]]*Tabla1[[#This Row],[Quantity]]</f>
        <v>916</v>
      </c>
      <c r="K174" s="3">
        <f>Tabla1[[#This Row],[unit cost]]*Tabla1[[#This Row],[Quantity]]</f>
        <v>800</v>
      </c>
      <c r="L174" s="3">
        <f>Tabla1[[#This Row],[Sutbotal]]-Tabla1[[#This Row],[Total cost]]</f>
        <v>116</v>
      </c>
      <c r="M174" s="2">
        <v>43255</v>
      </c>
    </row>
    <row r="175" spans="1:13" x14ac:dyDescent="0.2">
      <c r="A175">
        <v>4</v>
      </c>
      <c r="B175" t="str">
        <f>VLOOKUP(Tabla1[[#This Row],[Store Number]],Tabla3[],2)</f>
        <v>San Pablo</v>
      </c>
      <c r="C175">
        <v>2</v>
      </c>
      <c r="D175" t="str">
        <f>VLOOKUP(Tabla1[[#This Row],[Region]],Tabla2[],2)</f>
        <v>North</v>
      </c>
      <c r="E175">
        <v>3006</v>
      </c>
      <c r="F175" t="str">
        <f>VLOOKUP(Tabla1[[#This Row],[Item No]],Tabla4[],2)</f>
        <v>101 Keyboard</v>
      </c>
      <c r="G175" s="1">
        <f>VLOOKUP(Tabla1[[#This Row],[Item No]],Tabla4[],3)</f>
        <v>12</v>
      </c>
      <c r="H175" s="1">
        <v>19.95</v>
      </c>
      <c r="I175">
        <v>28</v>
      </c>
      <c r="J175" s="3">
        <f>Tabla1[[#This Row],[UnitPrice]]*Tabla1[[#This Row],[Quantity]]</f>
        <v>558.6</v>
      </c>
      <c r="K175" s="3">
        <f>Tabla1[[#This Row],[unit cost]]*Tabla1[[#This Row],[Quantity]]</f>
        <v>336</v>
      </c>
      <c r="L175" s="3">
        <f>Tabla1[[#This Row],[Sutbotal]]-Tabla1[[#This Row],[Total cost]]</f>
        <v>222.60000000000002</v>
      </c>
      <c r="M175" s="2">
        <v>43255</v>
      </c>
    </row>
    <row r="176" spans="1:13" x14ac:dyDescent="0.2">
      <c r="A176">
        <v>4</v>
      </c>
      <c r="B176" t="str">
        <f>VLOOKUP(Tabla1[[#This Row],[Store Number]],Tabla3[],2)</f>
        <v>San Pablo</v>
      </c>
      <c r="C176">
        <v>2</v>
      </c>
      <c r="D176" t="str">
        <f>VLOOKUP(Tabla1[[#This Row],[Region]],Tabla2[],2)</f>
        <v>North</v>
      </c>
      <c r="E176">
        <v>6050</v>
      </c>
      <c r="F176" t="str">
        <f>VLOOKUP(Tabla1[[#This Row],[Item No]],Tabla4[],2)</f>
        <v>PC Mouse</v>
      </c>
      <c r="G176" s="1">
        <f>VLOOKUP(Tabla1[[#This Row],[Item No]],Tabla4[],3)</f>
        <v>4</v>
      </c>
      <c r="H176" s="1">
        <v>8.9499999999999993</v>
      </c>
      <c r="I176">
        <v>38</v>
      </c>
      <c r="J176" s="3">
        <f>Tabla1[[#This Row],[UnitPrice]]*Tabla1[[#This Row],[Quantity]]</f>
        <v>340.09999999999997</v>
      </c>
      <c r="K176" s="3">
        <f>Tabla1[[#This Row],[unit cost]]*Tabla1[[#This Row],[Quantity]]</f>
        <v>152</v>
      </c>
      <c r="L176" s="3">
        <f>Tabla1[[#This Row],[Sutbotal]]-Tabla1[[#This Row],[Total cost]]</f>
        <v>188.09999999999997</v>
      </c>
      <c r="M176" s="2">
        <v>43255</v>
      </c>
    </row>
    <row r="177" spans="1:13" x14ac:dyDescent="0.2">
      <c r="A177">
        <v>4</v>
      </c>
      <c r="B177" t="str">
        <f>VLOOKUP(Tabla1[[#This Row],[Store Number]],Tabla3[],2)</f>
        <v>San Pablo</v>
      </c>
      <c r="C177">
        <v>2</v>
      </c>
      <c r="D177" t="str">
        <f>VLOOKUP(Tabla1[[#This Row],[Region]],Tabla2[],2)</f>
        <v>North</v>
      </c>
      <c r="E177">
        <v>8500</v>
      </c>
      <c r="F177" t="str">
        <f>VLOOKUP(Tabla1[[#This Row],[Item No]],Tabla4[],2)</f>
        <v>Desktop CPU</v>
      </c>
      <c r="G177" s="1">
        <f>VLOOKUP(Tabla1[[#This Row],[Item No]],Tabla4[],3)</f>
        <v>790</v>
      </c>
      <c r="H177" s="1">
        <v>849.95</v>
      </c>
      <c r="I177">
        <v>29</v>
      </c>
      <c r="J177" s="3">
        <f>Tabla1[[#This Row],[UnitPrice]]*Tabla1[[#This Row],[Quantity]]</f>
        <v>24648.550000000003</v>
      </c>
      <c r="K177" s="3">
        <f>Tabla1[[#This Row],[unit cost]]*Tabla1[[#This Row],[Quantity]]</f>
        <v>22910</v>
      </c>
      <c r="L177" s="3">
        <f>Tabla1[[#This Row],[Sutbotal]]-Tabla1[[#This Row],[Total cost]]</f>
        <v>1738.5500000000029</v>
      </c>
      <c r="M177" s="2">
        <v>43255</v>
      </c>
    </row>
    <row r="178" spans="1:13" x14ac:dyDescent="0.2">
      <c r="A178">
        <v>5</v>
      </c>
      <c r="B178" t="str">
        <f>VLOOKUP(Tabla1[[#This Row],[Store Number]],Tabla3[],2)</f>
        <v>Satélite</v>
      </c>
      <c r="C178">
        <v>2</v>
      </c>
      <c r="D178" t="str">
        <f>VLOOKUP(Tabla1[[#This Row],[Region]],Tabla2[],2)</f>
        <v>North</v>
      </c>
      <c r="E178">
        <v>2005</v>
      </c>
      <c r="F178" t="str">
        <f>VLOOKUP(Tabla1[[#This Row],[Item No]],Tabla4[],2)</f>
        <v>17" Monitor</v>
      </c>
      <c r="G178" s="1">
        <f>VLOOKUP(Tabla1[[#This Row],[Item No]],Tabla4[],3)</f>
        <v>200</v>
      </c>
      <c r="H178" s="1">
        <v>229</v>
      </c>
      <c r="I178">
        <v>21</v>
      </c>
      <c r="J178" s="3">
        <f>Tabla1[[#This Row],[UnitPrice]]*Tabla1[[#This Row],[Quantity]]</f>
        <v>4809</v>
      </c>
      <c r="K178" s="3">
        <f>Tabla1[[#This Row],[unit cost]]*Tabla1[[#This Row],[Quantity]]</f>
        <v>4200</v>
      </c>
      <c r="L178" s="3">
        <f>Tabla1[[#This Row],[Sutbotal]]-Tabla1[[#This Row],[Total cost]]</f>
        <v>609</v>
      </c>
      <c r="M178" s="2">
        <v>43255</v>
      </c>
    </row>
    <row r="179" spans="1:13" x14ac:dyDescent="0.2">
      <c r="A179">
        <v>5</v>
      </c>
      <c r="B179" t="str">
        <f>VLOOKUP(Tabla1[[#This Row],[Store Number]],Tabla3[],2)</f>
        <v>Satélite</v>
      </c>
      <c r="C179">
        <v>2</v>
      </c>
      <c r="D179" t="str">
        <f>VLOOKUP(Tabla1[[#This Row],[Region]],Tabla2[],2)</f>
        <v>North</v>
      </c>
      <c r="E179">
        <v>3006</v>
      </c>
      <c r="F179" t="str">
        <f>VLOOKUP(Tabla1[[#This Row],[Item No]],Tabla4[],2)</f>
        <v>101 Keyboard</v>
      </c>
      <c r="G179" s="1">
        <f>VLOOKUP(Tabla1[[#This Row],[Item No]],Tabla4[],3)</f>
        <v>12</v>
      </c>
      <c r="H179" s="1">
        <v>19.95</v>
      </c>
      <c r="I179">
        <v>74</v>
      </c>
      <c r="J179" s="3">
        <f>Tabla1[[#This Row],[UnitPrice]]*Tabla1[[#This Row],[Quantity]]</f>
        <v>1476.3</v>
      </c>
      <c r="K179" s="3">
        <f>Tabla1[[#This Row],[unit cost]]*Tabla1[[#This Row],[Quantity]]</f>
        <v>888</v>
      </c>
      <c r="L179" s="3">
        <f>Tabla1[[#This Row],[Sutbotal]]-Tabla1[[#This Row],[Total cost]]</f>
        <v>588.29999999999995</v>
      </c>
      <c r="M179" s="2">
        <v>43255</v>
      </c>
    </row>
    <row r="180" spans="1:13" x14ac:dyDescent="0.2">
      <c r="A180">
        <v>5</v>
      </c>
      <c r="B180" t="str">
        <f>VLOOKUP(Tabla1[[#This Row],[Store Number]],Tabla3[],2)</f>
        <v>Satélite</v>
      </c>
      <c r="C180">
        <v>2</v>
      </c>
      <c r="D180" t="str">
        <f>VLOOKUP(Tabla1[[#This Row],[Region]],Tabla2[],2)</f>
        <v>North</v>
      </c>
      <c r="E180">
        <v>6050</v>
      </c>
      <c r="F180" t="str">
        <f>VLOOKUP(Tabla1[[#This Row],[Item No]],Tabla4[],2)</f>
        <v>PC Mouse</v>
      </c>
      <c r="G180" s="1">
        <f>VLOOKUP(Tabla1[[#This Row],[Item No]],Tabla4[],3)</f>
        <v>4</v>
      </c>
      <c r="H180" s="1">
        <v>8.9499999999999993</v>
      </c>
      <c r="I180">
        <v>49</v>
      </c>
      <c r="J180" s="3">
        <f>Tabla1[[#This Row],[UnitPrice]]*Tabla1[[#This Row],[Quantity]]</f>
        <v>438.54999999999995</v>
      </c>
      <c r="K180" s="3">
        <f>Tabla1[[#This Row],[unit cost]]*Tabla1[[#This Row],[Quantity]]</f>
        <v>196</v>
      </c>
      <c r="L180" s="3">
        <f>Tabla1[[#This Row],[Sutbotal]]-Tabla1[[#This Row],[Total cost]]</f>
        <v>242.54999999999995</v>
      </c>
      <c r="M180" s="2">
        <v>43255</v>
      </c>
    </row>
    <row r="181" spans="1:13" x14ac:dyDescent="0.2">
      <c r="A181">
        <v>5</v>
      </c>
      <c r="B181" t="str">
        <f>VLOOKUP(Tabla1[[#This Row],[Store Number]],Tabla3[],2)</f>
        <v>Satélite</v>
      </c>
      <c r="C181">
        <v>2</v>
      </c>
      <c r="D181" t="str">
        <f>VLOOKUP(Tabla1[[#This Row],[Region]],Tabla2[],2)</f>
        <v>North</v>
      </c>
      <c r="E181">
        <v>8500</v>
      </c>
      <c r="F181" t="str">
        <f>VLOOKUP(Tabla1[[#This Row],[Item No]],Tabla4[],2)</f>
        <v>Desktop CPU</v>
      </c>
      <c r="G181" s="1">
        <f>VLOOKUP(Tabla1[[#This Row],[Item No]],Tabla4[],3)</f>
        <v>790</v>
      </c>
      <c r="H181" s="1">
        <v>849.95</v>
      </c>
      <c r="I181">
        <v>48</v>
      </c>
      <c r="J181" s="3">
        <f>Tabla1[[#This Row],[UnitPrice]]*Tabla1[[#This Row],[Quantity]]</f>
        <v>40797.600000000006</v>
      </c>
      <c r="K181" s="3">
        <f>Tabla1[[#This Row],[unit cost]]*Tabla1[[#This Row],[Quantity]]</f>
        <v>37920</v>
      </c>
      <c r="L181" s="3">
        <f>Tabla1[[#This Row],[Sutbotal]]-Tabla1[[#This Row],[Total cost]]</f>
        <v>2877.6000000000058</v>
      </c>
      <c r="M181" s="2">
        <v>43255</v>
      </c>
    </row>
    <row r="182" spans="1:13" x14ac:dyDescent="0.2">
      <c r="A182">
        <v>6</v>
      </c>
      <c r="B182" t="str">
        <f>VLOOKUP(Tabla1[[#This Row],[Store Number]],Tabla3[],2)</f>
        <v>Centro</v>
      </c>
      <c r="C182">
        <v>3</v>
      </c>
      <c r="D182" t="str">
        <f>VLOOKUP(Tabla1[[#This Row],[Region]],Tabla2[],2)</f>
        <v>East</v>
      </c>
      <c r="E182">
        <v>2005</v>
      </c>
      <c r="F182" t="str">
        <f>VLOOKUP(Tabla1[[#This Row],[Item No]],Tabla4[],2)</f>
        <v>17" Monitor</v>
      </c>
      <c r="G182" s="1">
        <f>VLOOKUP(Tabla1[[#This Row],[Item No]],Tabla4[],3)</f>
        <v>200</v>
      </c>
      <c r="H182" s="1">
        <v>229</v>
      </c>
      <c r="I182">
        <v>49</v>
      </c>
      <c r="J182" s="3">
        <f>Tabla1[[#This Row],[UnitPrice]]*Tabla1[[#This Row],[Quantity]]</f>
        <v>11221</v>
      </c>
      <c r="K182" s="3">
        <f>Tabla1[[#This Row],[unit cost]]*Tabla1[[#This Row],[Quantity]]</f>
        <v>9800</v>
      </c>
      <c r="L182" s="3">
        <f>Tabla1[[#This Row],[Sutbotal]]-Tabla1[[#This Row],[Total cost]]</f>
        <v>1421</v>
      </c>
      <c r="M182" s="2">
        <v>43255</v>
      </c>
    </row>
    <row r="183" spans="1:13" x14ac:dyDescent="0.2">
      <c r="A183">
        <v>6</v>
      </c>
      <c r="B183" t="str">
        <f>VLOOKUP(Tabla1[[#This Row],[Store Number]],Tabla3[],2)</f>
        <v>Centro</v>
      </c>
      <c r="C183">
        <v>3</v>
      </c>
      <c r="D183" t="str">
        <f>VLOOKUP(Tabla1[[#This Row],[Region]],Tabla2[],2)</f>
        <v>East</v>
      </c>
      <c r="E183">
        <v>3006</v>
      </c>
      <c r="F183" t="str">
        <f>VLOOKUP(Tabla1[[#This Row],[Item No]],Tabla4[],2)</f>
        <v>101 Keyboard</v>
      </c>
      <c r="G183" s="1">
        <f>VLOOKUP(Tabla1[[#This Row],[Item No]],Tabla4[],3)</f>
        <v>12</v>
      </c>
      <c r="H183" s="1">
        <v>19.95</v>
      </c>
      <c r="I183">
        <v>74</v>
      </c>
      <c r="J183" s="3">
        <f>Tabla1[[#This Row],[UnitPrice]]*Tabla1[[#This Row],[Quantity]]</f>
        <v>1476.3</v>
      </c>
      <c r="K183" s="3">
        <f>Tabla1[[#This Row],[unit cost]]*Tabla1[[#This Row],[Quantity]]</f>
        <v>888</v>
      </c>
      <c r="L183" s="3">
        <f>Tabla1[[#This Row],[Sutbotal]]-Tabla1[[#This Row],[Total cost]]</f>
        <v>588.29999999999995</v>
      </c>
      <c r="M183" s="2">
        <v>43255</v>
      </c>
    </row>
    <row r="184" spans="1:13" x14ac:dyDescent="0.2">
      <c r="A184">
        <v>6</v>
      </c>
      <c r="B184" t="str">
        <f>VLOOKUP(Tabla1[[#This Row],[Store Number]],Tabla3[],2)</f>
        <v>Centro</v>
      </c>
      <c r="C184">
        <v>3</v>
      </c>
      <c r="D184" t="str">
        <f>VLOOKUP(Tabla1[[#This Row],[Region]],Tabla2[],2)</f>
        <v>East</v>
      </c>
      <c r="E184">
        <v>6050</v>
      </c>
      <c r="F184" t="str">
        <f>VLOOKUP(Tabla1[[#This Row],[Item No]],Tabla4[],2)</f>
        <v>PC Mouse</v>
      </c>
      <c r="G184" s="1">
        <f>VLOOKUP(Tabla1[[#This Row],[Item No]],Tabla4[],3)</f>
        <v>4</v>
      </c>
      <c r="H184" s="1">
        <v>8.9499999999999993</v>
      </c>
      <c r="I184">
        <v>43</v>
      </c>
      <c r="J184" s="3">
        <f>Tabla1[[#This Row],[UnitPrice]]*Tabla1[[#This Row],[Quantity]]</f>
        <v>384.84999999999997</v>
      </c>
      <c r="K184" s="3">
        <f>Tabla1[[#This Row],[unit cost]]*Tabla1[[#This Row],[Quantity]]</f>
        <v>172</v>
      </c>
      <c r="L184" s="3">
        <f>Tabla1[[#This Row],[Sutbotal]]-Tabla1[[#This Row],[Total cost]]</f>
        <v>212.84999999999997</v>
      </c>
      <c r="M184" s="2">
        <v>43255</v>
      </c>
    </row>
    <row r="185" spans="1:13" x14ac:dyDescent="0.2">
      <c r="A185">
        <v>6</v>
      </c>
      <c r="B185" t="str">
        <f>VLOOKUP(Tabla1[[#This Row],[Store Number]],Tabla3[],2)</f>
        <v>Centro</v>
      </c>
      <c r="C185">
        <v>3</v>
      </c>
      <c r="D185" t="str">
        <f>VLOOKUP(Tabla1[[#This Row],[Region]],Tabla2[],2)</f>
        <v>East</v>
      </c>
      <c r="E185">
        <v>8500</v>
      </c>
      <c r="F185" t="str">
        <f>VLOOKUP(Tabla1[[#This Row],[Item No]],Tabla4[],2)</f>
        <v>Desktop CPU</v>
      </c>
      <c r="G185" s="1">
        <f>VLOOKUP(Tabla1[[#This Row],[Item No]],Tabla4[],3)</f>
        <v>790</v>
      </c>
      <c r="H185" s="1">
        <v>849.95</v>
      </c>
      <c r="I185">
        <v>105</v>
      </c>
      <c r="J185" s="3">
        <f>Tabla1[[#This Row],[UnitPrice]]*Tabla1[[#This Row],[Quantity]]</f>
        <v>89244.75</v>
      </c>
      <c r="K185" s="3">
        <f>Tabla1[[#This Row],[unit cost]]*Tabla1[[#This Row],[Quantity]]</f>
        <v>82950</v>
      </c>
      <c r="L185" s="3">
        <f>Tabla1[[#This Row],[Sutbotal]]-Tabla1[[#This Row],[Total cost]]</f>
        <v>6294.75</v>
      </c>
      <c r="M185" s="2">
        <v>43255</v>
      </c>
    </row>
    <row r="186" spans="1:13" x14ac:dyDescent="0.2">
      <c r="A186">
        <v>7</v>
      </c>
      <c r="B186" t="str">
        <f>VLOOKUP(Tabla1[[#This Row],[Store Number]],Tabla3[],2)</f>
        <v>El Pueblito</v>
      </c>
      <c r="C186">
        <v>3</v>
      </c>
      <c r="D186" t="str">
        <f>VLOOKUP(Tabla1[[#This Row],[Region]],Tabla2[],2)</f>
        <v>East</v>
      </c>
      <c r="E186">
        <v>2005</v>
      </c>
      <c r="F186" t="str">
        <f>VLOOKUP(Tabla1[[#This Row],[Item No]],Tabla4[],2)</f>
        <v>17" Monitor</v>
      </c>
      <c r="G186" s="1">
        <f>VLOOKUP(Tabla1[[#This Row],[Item No]],Tabla4[],3)</f>
        <v>200</v>
      </c>
      <c r="H186" s="1">
        <v>229</v>
      </c>
      <c r="I186">
        <v>30</v>
      </c>
      <c r="J186" s="3">
        <f>Tabla1[[#This Row],[UnitPrice]]*Tabla1[[#This Row],[Quantity]]</f>
        <v>6870</v>
      </c>
      <c r="K186" s="3">
        <f>Tabla1[[#This Row],[unit cost]]*Tabla1[[#This Row],[Quantity]]</f>
        <v>6000</v>
      </c>
      <c r="L186" s="3">
        <f>Tabla1[[#This Row],[Sutbotal]]-Tabla1[[#This Row],[Total cost]]</f>
        <v>870</v>
      </c>
      <c r="M186" s="2">
        <v>43255</v>
      </c>
    </row>
    <row r="187" spans="1:13" x14ac:dyDescent="0.2">
      <c r="A187">
        <v>7</v>
      </c>
      <c r="B187" t="str">
        <f>VLOOKUP(Tabla1[[#This Row],[Store Number]],Tabla3[],2)</f>
        <v>El Pueblito</v>
      </c>
      <c r="C187">
        <v>3</v>
      </c>
      <c r="D187" t="str">
        <f>VLOOKUP(Tabla1[[#This Row],[Region]],Tabla2[],2)</f>
        <v>East</v>
      </c>
      <c r="E187">
        <v>3006</v>
      </c>
      <c r="F187" t="str">
        <f>VLOOKUP(Tabla1[[#This Row],[Item No]],Tabla4[],2)</f>
        <v>101 Keyboard</v>
      </c>
      <c r="G187" s="1">
        <f>VLOOKUP(Tabla1[[#This Row],[Item No]],Tabla4[],3)</f>
        <v>12</v>
      </c>
      <c r="H187" s="1">
        <v>19.95</v>
      </c>
      <c r="I187">
        <v>57</v>
      </c>
      <c r="J187" s="3">
        <f>Tabla1[[#This Row],[UnitPrice]]*Tabla1[[#This Row],[Quantity]]</f>
        <v>1137.1499999999999</v>
      </c>
      <c r="K187" s="3">
        <f>Tabla1[[#This Row],[unit cost]]*Tabla1[[#This Row],[Quantity]]</f>
        <v>684</v>
      </c>
      <c r="L187" s="3">
        <f>Tabla1[[#This Row],[Sutbotal]]-Tabla1[[#This Row],[Total cost]]</f>
        <v>453.14999999999986</v>
      </c>
      <c r="M187" s="2">
        <v>43255</v>
      </c>
    </row>
    <row r="188" spans="1:13" x14ac:dyDescent="0.2">
      <c r="A188">
        <v>7</v>
      </c>
      <c r="B188" t="str">
        <f>VLOOKUP(Tabla1[[#This Row],[Store Number]],Tabla3[],2)</f>
        <v>El Pueblito</v>
      </c>
      <c r="C188">
        <v>3</v>
      </c>
      <c r="D188" t="str">
        <f>VLOOKUP(Tabla1[[#This Row],[Region]],Tabla2[],2)</f>
        <v>East</v>
      </c>
      <c r="E188">
        <v>6050</v>
      </c>
      <c r="F188" t="str">
        <f>VLOOKUP(Tabla1[[#This Row],[Item No]],Tabla4[],2)</f>
        <v>PC Mouse</v>
      </c>
      <c r="G188" s="1">
        <f>VLOOKUP(Tabla1[[#This Row],[Item No]],Tabla4[],3)</f>
        <v>4</v>
      </c>
      <c r="H188" s="1">
        <v>8.9499999999999993</v>
      </c>
      <c r="I188">
        <v>38</v>
      </c>
      <c r="J188" s="3">
        <f>Tabla1[[#This Row],[UnitPrice]]*Tabla1[[#This Row],[Quantity]]</f>
        <v>340.09999999999997</v>
      </c>
      <c r="K188" s="3">
        <f>Tabla1[[#This Row],[unit cost]]*Tabla1[[#This Row],[Quantity]]</f>
        <v>152</v>
      </c>
      <c r="L188" s="3">
        <f>Tabla1[[#This Row],[Sutbotal]]-Tabla1[[#This Row],[Total cost]]</f>
        <v>188.09999999999997</v>
      </c>
      <c r="M188" s="2">
        <v>43255</v>
      </c>
    </row>
    <row r="189" spans="1:13" x14ac:dyDescent="0.2">
      <c r="A189">
        <v>7</v>
      </c>
      <c r="B189" t="str">
        <f>VLOOKUP(Tabla1[[#This Row],[Store Number]],Tabla3[],2)</f>
        <v>El Pueblito</v>
      </c>
      <c r="C189">
        <v>3</v>
      </c>
      <c r="D189" t="str">
        <f>VLOOKUP(Tabla1[[#This Row],[Region]],Tabla2[],2)</f>
        <v>East</v>
      </c>
      <c r="E189">
        <v>8500</v>
      </c>
      <c r="F189" t="str">
        <f>VLOOKUP(Tabla1[[#This Row],[Item No]],Tabla4[],2)</f>
        <v>Desktop CPU</v>
      </c>
      <c r="G189" s="1">
        <f>VLOOKUP(Tabla1[[#This Row],[Item No]],Tabla4[],3)</f>
        <v>790</v>
      </c>
      <c r="H189" s="1">
        <v>849.95</v>
      </c>
      <c r="I189">
        <v>47</v>
      </c>
      <c r="J189" s="3">
        <f>Tabla1[[#This Row],[UnitPrice]]*Tabla1[[#This Row],[Quantity]]</f>
        <v>39947.65</v>
      </c>
      <c r="K189" s="3">
        <f>Tabla1[[#This Row],[unit cost]]*Tabla1[[#This Row],[Quantity]]</f>
        <v>37130</v>
      </c>
      <c r="L189" s="3">
        <f>Tabla1[[#This Row],[Sutbotal]]-Tabla1[[#This Row],[Total cost]]</f>
        <v>2817.6500000000015</v>
      </c>
      <c r="M189" s="2">
        <v>43255</v>
      </c>
    </row>
    <row r="190" spans="1:13" x14ac:dyDescent="0.2">
      <c r="A190">
        <v>8</v>
      </c>
      <c r="B190" t="str">
        <f>VLOOKUP(Tabla1[[#This Row],[Store Number]],Tabla3[],2)</f>
        <v>Corregidora</v>
      </c>
      <c r="C190">
        <v>3</v>
      </c>
      <c r="D190" t="str">
        <f>VLOOKUP(Tabla1[[#This Row],[Region]],Tabla2[],2)</f>
        <v>East</v>
      </c>
      <c r="E190">
        <v>2005</v>
      </c>
      <c r="F190" t="str">
        <f>VLOOKUP(Tabla1[[#This Row],[Item No]],Tabla4[],2)</f>
        <v>17" Monitor</v>
      </c>
      <c r="G190" s="1">
        <f>VLOOKUP(Tabla1[[#This Row],[Item No]],Tabla4[],3)</f>
        <v>200</v>
      </c>
      <c r="H190" s="1">
        <v>229</v>
      </c>
      <c r="I190">
        <v>21</v>
      </c>
      <c r="J190" s="3">
        <f>Tabla1[[#This Row],[UnitPrice]]*Tabla1[[#This Row],[Quantity]]</f>
        <v>4809</v>
      </c>
      <c r="K190" s="3">
        <f>Tabla1[[#This Row],[unit cost]]*Tabla1[[#This Row],[Quantity]]</f>
        <v>4200</v>
      </c>
      <c r="L190" s="3">
        <f>Tabla1[[#This Row],[Sutbotal]]-Tabla1[[#This Row],[Total cost]]</f>
        <v>609</v>
      </c>
      <c r="M190" s="2">
        <v>43255</v>
      </c>
    </row>
    <row r="191" spans="1:13" x14ac:dyDescent="0.2">
      <c r="A191">
        <v>8</v>
      </c>
      <c r="B191" t="str">
        <f>VLOOKUP(Tabla1[[#This Row],[Store Number]],Tabla3[],2)</f>
        <v>Corregidora</v>
      </c>
      <c r="C191">
        <v>3</v>
      </c>
      <c r="D191" t="str">
        <f>VLOOKUP(Tabla1[[#This Row],[Region]],Tabla2[],2)</f>
        <v>East</v>
      </c>
      <c r="E191">
        <v>3006</v>
      </c>
      <c r="F191" t="str">
        <f>VLOOKUP(Tabla1[[#This Row],[Item No]],Tabla4[],2)</f>
        <v>101 Keyboard</v>
      </c>
      <c r="G191" s="1">
        <f>VLOOKUP(Tabla1[[#This Row],[Item No]],Tabla4[],3)</f>
        <v>12</v>
      </c>
      <c r="H191" s="1">
        <v>19.95</v>
      </c>
      <c r="I191">
        <v>27</v>
      </c>
      <c r="J191" s="3">
        <f>Tabla1[[#This Row],[UnitPrice]]*Tabla1[[#This Row],[Quantity]]</f>
        <v>538.65</v>
      </c>
      <c r="K191" s="3">
        <f>Tabla1[[#This Row],[unit cost]]*Tabla1[[#This Row],[Quantity]]</f>
        <v>324</v>
      </c>
      <c r="L191" s="3">
        <f>Tabla1[[#This Row],[Sutbotal]]-Tabla1[[#This Row],[Total cost]]</f>
        <v>214.64999999999998</v>
      </c>
      <c r="M191" s="2">
        <v>43255</v>
      </c>
    </row>
    <row r="192" spans="1:13" x14ac:dyDescent="0.2">
      <c r="A192">
        <v>8</v>
      </c>
      <c r="B192" t="str">
        <f>VLOOKUP(Tabla1[[#This Row],[Store Number]],Tabla3[],2)</f>
        <v>Corregidora</v>
      </c>
      <c r="C192">
        <v>3</v>
      </c>
      <c r="D192" t="str">
        <f>VLOOKUP(Tabla1[[#This Row],[Region]],Tabla2[],2)</f>
        <v>East</v>
      </c>
      <c r="E192">
        <v>6050</v>
      </c>
      <c r="F192" t="str">
        <f>VLOOKUP(Tabla1[[#This Row],[Item No]],Tabla4[],2)</f>
        <v>PC Mouse</v>
      </c>
      <c r="G192" s="1">
        <f>VLOOKUP(Tabla1[[#This Row],[Item No]],Tabla4[],3)</f>
        <v>4</v>
      </c>
      <c r="H192" s="1">
        <v>8.9499999999999993</v>
      </c>
      <c r="I192">
        <v>16</v>
      </c>
      <c r="J192" s="3">
        <f>Tabla1[[#This Row],[UnitPrice]]*Tabla1[[#This Row],[Quantity]]</f>
        <v>143.19999999999999</v>
      </c>
      <c r="K192" s="3">
        <f>Tabla1[[#This Row],[unit cost]]*Tabla1[[#This Row],[Quantity]]</f>
        <v>64</v>
      </c>
      <c r="L192" s="3">
        <f>Tabla1[[#This Row],[Sutbotal]]-Tabla1[[#This Row],[Total cost]]</f>
        <v>79.199999999999989</v>
      </c>
      <c r="M192" s="2">
        <v>43255</v>
      </c>
    </row>
    <row r="193" spans="1:13" x14ac:dyDescent="0.2">
      <c r="A193">
        <v>8</v>
      </c>
      <c r="B193" t="str">
        <f>VLOOKUP(Tabla1[[#This Row],[Store Number]],Tabla3[],2)</f>
        <v>Corregidora</v>
      </c>
      <c r="C193">
        <v>3</v>
      </c>
      <c r="D193" t="str">
        <f>VLOOKUP(Tabla1[[#This Row],[Region]],Tabla2[],2)</f>
        <v>East</v>
      </c>
      <c r="E193">
        <v>8500</v>
      </c>
      <c r="F193" t="str">
        <f>VLOOKUP(Tabla1[[#This Row],[Item No]],Tabla4[],2)</f>
        <v>Desktop CPU</v>
      </c>
      <c r="G193" s="1">
        <f>VLOOKUP(Tabla1[[#This Row],[Item No]],Tabla4[],3)</f>
        <v>790</v>
      </c>
      <c r="H193" s="1">
        <v>849.95</v>
      </c>
      <c r="I193">
        <v>27</v>
      </c>
      <c r="J193" s="3">
        <f>Tabla1[[#This Row],[UnitPrice]]*Tabla1[[#This Row],[Quantity]]</f>
        <v>22948.65</v>
      </c>
      <c r="K193" s="3">
        <f>Tabla1[[#This Row],[unit cost]]*Tabla1[[#This Row],[Quantity]]</f>
        <v>21330</v>
      </c>
      <c r="L193" s="3">
        <f>Tabla1[[#This Row],[Sutbotal]]-Tabla1[[#This Row],[Total cost]]</f>
        <v>1618.6500000000015</v>
      </c>
      <c r="M193" s="2">
        <v>43255</v>
      </c>
    </row>
    <row r="194" spans="1:13" x14ac:dyDescent="0.2">
      <c r="A194">
        <v>1</v>
      </c>
      <c r="B194" t="str">
        <f>VLOOKUP(Tabla1[[#This Row],[Store Number]],Tabla3[],2)</f>
        <v>Tejeda</v>
      </c>
      <c r="C194">
        <v>1</v>
      </c>
      <c r="D194" t="str">
        <f>VLOOKUP(Tabla1[[#This Row],[Region]],Tabla2[],2)</f>
        <v>South</v>
      </c>
      <c r="E194">
        <v>2005</v>
      </c>
      <c r="F194" t="str">
        <f>VLOOKUP(Tabla1[[#This Row],[Item No]],Tabla4[],2)</f>
        <v>17" Monitor</v>
      </c>
      <c r="G194" s="1">
        <f>VLOOKUP(Tabla1[[#This Row],[Item No]],Tabla4[],3)</f>
        <v>200</v>
      </c>
      <c r="H194" s="1">
        <v>229</v>
      </c>
      <c r="I194">
        <v>20</v>
      </c>
      <c r="J194" s="3">
        <f>Tabla1[[#This Row],[UnitPrice]]*Tabla1[[#This Row],[Quantity]]</f>
        <v>4580</v>
      </c>
      <c r="K194" s="3">
        <f>Tabla1[[#This Row],[unit cost]]*Tabla1[[#This Row],[Quantity]]</f>
        <v>4000</v>
      </c>
      <c r="L194" s="3">
        <f>Tabla1[[#This Row],[Sutbotal]]-Tabla1[[#This Row],[Total cost]]</f>
        <v>580</v>
      </c>
      <c r="M194" s="2">
        <v>43286</v>
      </c>
    </row>
    <row r="195" spans="1:13" x14ac:dyDescent="0.2">
      <c r="A195">
        <v>1</v>
      </c>
      <c r="B195" t="str">
        <f>VLOOKUP(Tabla1[[#This Row],[Store Number]],Tabla3[],2)</f>
        <v>Tejeda</v>
      </c>
      <c r="C195">
        <v>1</v>
      </c>
      <c r="D195" t="str">
        <f>VLOOKUP(Tabla1[[#This Row],[Region]],Tabla2[],2)</f>
        <v>South</v>
      </c>
      <c r="E195">
        <v>3006</v>
      </c>
      <c r="F195" t="str">
        <f>VLOOKUP(Tabla1[[#This Row],[Item No]],Tabla4[],2)</f>
        <v>101 Keyboard</v>
      </c>
      <c r="G195" s="1">
        <f>VLOOKUP(Tabla1[[#This Row],[Item No]],Tabla4[],3)</f>
        <v>12</v>
      </c>
      <c r="H195" s="1">
        <v>19.95</v>
      </c>
      <c r="I195">
        <v>32</v>
      </c>
      <c r="J195" s="3">
        <f>Tabla1[[#This Row],[UnitPrice]]*Tabla1[[#This Row],[Quantity]]</f>
        <v>638.4</v>
      </c>
      <c r="K195" s="3">
        <f>Tabla1[[#This Row],[unit cost]]*Tabla1[[#This Row],[Quantity]]</f>
        <v>384</v>
      </c>
      <c r="L195" s="3">
        <f>Tabla1[[#This Row],[Sutbotal]]-Tabla1[[#This Row],[Total cost]]</f>
        <v>254.39999999999998</v>
      </c>
      <c r="M195" s="2">
        <v>43286</v>
      </c>
    </row>
    <row r="196" spans="1:13" x14ac:dyDescent="0.2">
      <c r="A196">
        <v>1</v>
      </c>
      <c r="B196" t="str">
        <f>VLOOKUP(Tabla1[[#This Row],[Store Number]],Tabla3[],2)</f>
        <v>Tejeda</v>
      </c>
      <c r="C196">
        <v>1</v>
      </c>
      <c r="D196" t="str">
        <f>VLOOKUP(Tabla1[[#This Row],[Region]],Tabla2[],2)</f>
        <v>South</v>
      </c>
      <c r="E196">
        <v>6050</v>
      </c>
      <c r="F196" t="str">
        <f>VLOOKUP(Tabla1[[#This Row],[Item No]],Tabla4[],2)</f>
        <v>PC Mouse</v>
      </c>
      <c r="G196" s="1">
        <f>VLOOKUP(Tabla1[[#This Row],[Item No]],Tabla4[],3)</f>
        <v>4</v>
      </c>
      <c r="H196" s="1">
        <v>8.9499999999999993</v>
      </c>
      <c r="I196">
        <v>25</v>
      </c>
      <c r="J196" s="3">
        <f>Tabla1[[#This Row],[UnitPrice]]*Tabla1[[#This Row],[Quantity]]</f>
        <v>223.74999999999997</v>
      </c>
      <c r="K196" s="3">
        <f>Tabla1[[#This Row],[unit cost]]*Tabla1[[#This Row],[Quantity]]</f>
        <v>100</v>
      </c>
      <c r="L196" s="3">
        <f>Tabla1[[#This Row],[Sutbotal]]-Tabla1[[#This Row],[Total cost]]</f>
        <v>123.74999999999997</v>
      </c>
      <c r="M196" s="2">
        <v>43286</v>
      </c>
    </row>
    <row r="197" spans="1:13" x14ac:dyDescent="0.2">
      <c r="A197">
        <v>1</v>
      </c>
      <c r="B197" t="str">
        <f>VLOOKUP(Tabla1[[#This Row],[Store Number]],Tabla3[],2)</f>
        <v>Tejeda</v>
      </c>
      <c r="C197">
        <v>1</v>
      </c>
      <c r="D197" t="str">
        <f>VLOOKUP(Tabla1[[#This Row],[Region]],Tabla2[],2)</f>
        <v>South</v>
      </c>
      <c r="E197">
        <v>8500</v>
      </c>
      <c r="F197" t="str">
        <f>VLOOKUP(Tabla1[[#This Row],[Item No]],Tabla4[],2)</f>
        <v>Desktop CPU</v>
      </c>
      <c r="G197" s="1">
        <f>VLOOKUP(Tabla1[[#This Row],[Item No]],Tabla4[],3)</f>
        <v>790</v>
      </c>
      <c r="H197" s="1">
        <v>849.95</v>
      </c>
      <c r="I197">
        <v>44</v>
      </c>
      <c r="J197" s="3">
        <f>Tabla1[[#This Row],[UnitPrice]]*Tabla1[[#This Row],[Quantity]]</f>
        <v>37397.800000000003</v>
      </c>
      <c r="K197" s="3">
        <f>Tabla1[[#This Row],[unit cost]]*Tabla1[[#This Row],[Quantity]]</f>
        <v>34760</v>
      </c>
      <c r="L197" s="3">
        <f>Tabla1[[#This Row],[Sutbotal]]-Tabla1[[#This Row],[Total cost]]</f>
        <v>2637.8000000000029</v>
      </c>
      <c r="M197" s="2">
        <v>43286</v>
      </c>
    </row>
    <row r="198" spans="1:13" x14ac:dyDescent="0.2">
      <c r="A198">
        <v>2</v>
      </c>
      <c r="B198" t="str">
        <f>VLOOKUP(Tabla1[[#This Row],[Store Number]],Tabla3[],2)</f>
        <v>Alamos</v>
      </c>
      <c r="C198">
        <v>1</v>
      </c>
      <c r="D198" t="str">
        <f>VLOOKUP(Tabla1[[#This Row],[Region]],Tabla2[],2)</f>
        <v>South</v>
      </c>
      <c r="E198">
        <v>2005</v>
      </c>
      <c r="F198" t="str">
        <f>VLOOKUP(Tabla1[[#This Row],[Item No]],Tabla4[],2)</f>
        <v>17" Monitor</v>
      </c>
      <c r="G198" s="1">
        <f>VLOOKUP(Tabla1[[#This Row],[Item No]],Tabla4[],3)</f>
        <v>200</v>
      </c>
      <c r="H198" s="1">
        <v>229</v>
      </c>
      <c r="I198">
        <v>11</v>
      </c>
      <c r="J198" s="3">
        <f>Tabla1[[#This Row],[UnitPrice]]*Tabla1[[#This Row],[Quantity]]</f>
        <v>2519</v>
      </c>
      <c r="K198" s="3">
        <f>Tabla1[[#This Row],[unit cost]]*Tabla1[[#This Row],[Quantity]]</f>
        <v>2200</v>
      </c>
      <c r="L198" s="3">
        <f>Tabla1[[#This Row],[Sutbotal]]-Tabla1[[#This Row],[Total cost]]</f>
        <v>319</v>
      </c>
      <c r="M198" s="2">
        <v>43286</v>
      </c>
    </row>
    <row r="199" spans="1:13" x14ac:dyDescent="0.2">
      <c r="A199">
        <v>2</v>
      </c>
      <c r="B199" t="str">
        <f>VLOOKUP(Tabla1[[#This Row],[Store Number]],Tabla3[],2)</f>
        <v>Alamos</v>
      </c>
      <c r="C199">
        <v>1</v>
      </c>
      <c r="D199" t="str">
        <f>VLOOKUP(Tabla1[[#This Row],[Region]],Tabla2[],2)</f>
        <v>South</v>
      </c>
      <c r="E199">
        <v>3006</v>
      </c>
      <c r="F199" t="str">
        <f>VLOOKUP(Tabla1[[#This Row],[Item No]],Tabla4[],2)</f>
        <v>101 Keyboard</v>
      </c>
      <c r="G199" s="1">
        <f>VLOOKUP(Tabla1[[#This Row],[Item No]],Tabla4[],3)</f>
        <v>12</v>
      </c>
      <c r="H199" s="1">
        <v>19.95</v>
      </c>
      <c r="I199">
        <v>1</v>
      </c>
      <c r="J199" s="3">
        <f>Tabla1[[#This Row],[UnitPrice]]*Tabla1[[#This Row],[Quantity]]</f>
        <v>19.95</v>
      </c>
      <c r="K199" s="3">
        <f>Tabla1[[#This Row],[unit cost]]*Tabla1[[#This Row],[Quantity]]</f>
        <v>12</v>
      </c>
      <c r="L199" s="3">
        <f>Tabla1[[#This Row],[Sutbotal]]-Tabla1[[#This Row],[Total cost]]</f>
        <v>7.9499999999999993</v>
      </c>
      <c r="M199" s="2">
        <v>43286</v>
      </c>
    </row>
    <row r="200" spans="1:13" x14ac:dyDescent="0.2">
      <c r="A200">
        <v>2</v>
      </c>
      <c r="B200" t="str">
        <f>VLOOKUP(Tabla1[[#This Row],[Store Number]],Tabla3[],2)</f>
        <v>Alamos</v>
      </c>
      <c r="C200">
        <v>1</v>
      </c>
      <c r="D200" t="str">
        <f>VLOOKUP(Tabla1[[#This Row],[Region]],Tabla2[],2)</f>
        <v>South</v>
      </c>
      <c r="E200">
        <v>6050</v>
      </c>
      <c r="F200" t="str">
        <f>VLOOKUP(Tabla1[[#This Row],[Item No]],Tabla4[],2)</f>
        <v>PC Mouse</v>
      </c>
      <c r="G200" s="1">
        <f>VLOOKUP(Tabla1[[#This Row],[Item No]],Tabla4[],3)</f>
        <v>4</v>
      </c>
      <c r="H200" s="1">
        <v>8.9499999999999993</v>
      </c>
      <c r="I200">
        <v>20</v>
      </c>
      <c r="J200" s="3">
        <f>Tabla1[[#This Row],[UnitPrice]]*Tabla1[[#This Row],[Quantity]]</f>
        <v>179</v>
      </c>
      <c r="K200" s="3">
        <f>Tabla1[[#This Row],[unit cost]]*Tabla1[[#This Row],[Quantity]]</f>
        <v>80</v>
      </c>
      <c r="L200" s="3">
        <f>Tabla1[[#This Row],[Sutbotal]]-Tabla1[[#This Row],[Total cost]]</f>
        <v>99</v>
      </c>
      <c r="M200" s="2">
        <v>43286</v>
      </c>
    </row>
    <row r="201" spans="1:13" x14ac:dyDescent="0.2">
      <c r="A201">
        <v>2</v>
      </c>
      <c r="B201" t="str">
        <f>VLOOKUP(Tabla1[[#This Row],[Store Number]],Tabla3[],2)</f>
        <v>Alamos</v>
      </c>
      <c r="C201">
        <v>1</v>
      </c>
      <c r="D201" t="str">
        <f>VLOOKUP(Tabla1[[#This Row],[Region]],Tabla2[],2)</f>
        <v>South</v>
      </c>
      <c r="E201">
        <v>8500</v>
      </c>
      <c r="F201" t="str">
        <f>VLOOKUP(Tabla1[[#This Row],[Item No]],Tabla4[],2)</f>
        <v>Desktop CPU</v>
      </c>
      <c r="G201" s="1">
        <f>VLOOKUP(Tabla1[[#This Row],[Item No]],Tabla4[],3)</f>
        <v>790</v>
      </c>
      <c r="H201" s="1">
        <v>849.95</v>
      </c>
      <c r="I201">
        <v>14</v>
      </c>
      <c r="J201" s="3">
        <f>Tabla1[[#This Row],[UnitPrice]]*Tabla1[[#This Row],[Quantity]]</f>
        <v>11899.300000000001</v>
      </c>
      <c r="K201" s="3">
        <f>Tabla1[[#This Row],[unit cost]]*Tabla1[[#This Row],[Quantity]]</f>
        <v>11060</v>
      </c>
      <c r="L201" s="3">
        <f>Tabla1[[#This Row],[Sutbotal]]-Tabla1[[#This Row],[Total cost]]</f>
        <v>839.30000000000109</v>
      </c>
      <c r="M201" s="2">
        <v>43286</v>
      </c>
    </row>
    <row r="202" spans="1:13" x14ac:dyDescent="0.2">
      <c r="A202">
        <v>3</v>
      </c>
      <c r="B202" t="str">
        <f>VLOOKUP(Tabla1[[#This Row],[Store Number]],Tabla3[],2)</f>
        <v>Candiles</v>
      </c>
      <c r="C202">
        <v>1</v>
      </c>
      <c r="D202" t="str">
        <f>VLOOKUP(Tabla1[[#This Row],[Region]],Tabla2[],2)</f>
        <v>South</v>
      </c>
      <c r="E202">
        <v>2005</v>
      </c>
      <c r="F202" t="str">
        <f>VLOOKUP(Tabla1[[#This Row],[Item No]],Tabla4[],2)</f>
        <v>17" Monitor</v>
      </c>
      <c r="G202" s="1">
        <f>VLOOKUP(Tabla1[[#This Row],[Item No]],Tabla4[],3)</f>
        <v>200</v>
      </c>
      <c r="H202" s="1">
        <v>229</v>
      </c>
      <c r="I202">
        <v>0</v>
      </c>
      <c r="J202" s="3">
        <f>Tabla1[[#This Row],[UnitPrice]]*Tabla1[[#This Row],[Quantity]]</f>
        <v>0</v>
      </c>
      <c r="K202" s="3">
        <f>Tabla1[[#This Row],[unit cost]]*Tabla1[[#This Row],[Quantity]]</f>
        <v>0</v>
      </c>
      <c r="L202" s="3">
        <f>Tabla1[[#This Row],[Sutbotal]]-Tabla1[[#This Row],[Total cost]]</f>
        <v>0</v>
      </c>
      <c r="M202" s="2">
        <v>43286</v>
      </c>
    </row>
    <row r="203" spans="1:13" x14ac:dyDescent="0.2">
      <c r="A203">
        <v>3</v>
      </c>
      <c r="B203" t="str">
        <f>VLOOKUP(Tabla1[[#This Row],[Store Number]],Tabla3[],2)</f>
        <v>Candiles</v>
      </c>
      <c r="C203">
        <v>1</v>
      </c>
      <c r="D203" t="str">
        <f>VLOOKUP(Tabla1[[#This Row],[Region]],Tabla2[],2)</f>
        <v>South</v>
      </c>
      <c r="E203">
        <v>3006</v>
      </c>
      <c r="F203" t="str">
        <f>VLOOKUP(Tabla1[[#This Row],[Item No]],Tabla4[],2)</f>
        <v>101 Keyboard</v>
      </c>
      <c r="G203" s="1">
        <f>VLOOKUP(Tabla1[[#This Row],[Item No]],Tabla4[],3)</f>
        <v>12</v>
      </c>
      <c r="H203" s="1">
        <v>19.95</v>
      </c>
      <c r="I203">
        <v>20</v>
      </c>
      <c r="J203" s="3">
        <f>Tabla1[[#This Row],[UnitPrice]]*Tabla1[[#This Row],[Quantity]]</f>
        <v>399</v>
      </c>
      <c r="K203" s="3">
        <f>Tabla1[[#This Row],[unit cost]]*Tabla1[[#This Row],[Quantity]]</f>
        <v>240</v>
      </c>
      <c r="L203" s="3">
        <f>Tabla1[[#This Row],[Sutbotal]]-Tabla1[[#This Row],[Total cost]]</f>
        <v>159</v>
      </c>
      <c r="M203" s="2">
        <v>43286</v>
      </c>
    </row>
    <row r="204" spans="1:13" x14ac:dyDescent="0.2">
      <c r="A204">
        <v>3</v>
      </c>
      <c r="B204" t="str">
        <f>VLOOKUP(Tabla1[[#This Row],[Store Number]],Tabla3[],2)</f>
        <v>Candiles</v>
      </c>
      <c r="C204">
        <v>1</v>
      </c>
      <c r="D204" t="str">
        <f>VLOOKUP(Tabla1[[#This Row],[Region]],Tabla2[],2)</f>
        <v>South</v>
      </c>
      <c r="E204">
        <v>6050</v>
      </c>
      <c r="F204" t="str">
        <f>VLOOKUP(Tabla1[[#This Row],[Item No]],Tabla4[],2)</f>
        <v>PC Mouse</v>
      </c>
      <c r="G204" s="1">
        <f>VLOOKUP(Tabla1[[#This Row],[Item No]],Tabla4[],3)</f>
        <v>4</v>
      </c>
      <c r="H204" s="1">
        <v>8.9499999999999993</v>
      </c>
      <c r="I204">
        <v>17</v>
      </c>
      <c r="J204" s="3">
        <f>Tabla1[[#This Row],[UnitPrice]]*Tabla1[[#This Row],[Quantity]]</f>
        <v>152.14999999999998</v>
      </c>
      <c r="K204" s="3">
        <f>Tabla1[[#This Row],[unit cost]]*Tabla1[[#This Row],[Quantity]]</f>
        <v>68</v>
      </c>
      <c r="L204" s="3">
        <f>Tabla1[[#This Row],[Sutbotal]]-Tabla1[[#This Row],[Total cost]]</f>
        <v>84.149999999999977</v>
      </c>
      <c r="M204" s="2">
        <v>43286</v>
      </c>
    </row>
    <row r="205" spans="1:13" x14ac:dyDescent="0.2">
      <c r="A205">
        <v>3</v>
      </c>
      <c r="B205" t="str">
        <f>VLOOKUP(Tabla1[[#This Row],[Store Number]],Tabla3[],2)</f>
        <v>Candiles</v>
      </c>
      <c r="C205">
        <v>1</v>
      </c>
      <c r="D205" t="str">
        <f>VLOOKUP(Tabla1[[#This Row],[Region]],Tabla2[],2)</f>
        <v>South</v>
      </c>
      <c r="E205">
        <v>8500</v>
      </c>
      <c r="F205" t="str">
        <f>VLOOKUP(Tabla1[[#This Row],[Item No]],Tabla4[],2)</f>
        <v>Desktop CPU</v>
      </c>
      <c r="G205" s="1">
        <f>VLOOKUP(Tabla1[[#This Row],[Item No]],Tabla4[],3)</f>
        <v>790</v>
      </c>
      <c r="H205" s="1">
        <v>849.95</v>
      </c>
      <c r="I205">
        <v>20</v>
      </c>
      <c r="J205" s="3">
        <f>Tabla1[[#This Row],[UnitPrice]]*Tabla1[[#This Row],[Quantity]]</f>
        <v>16999</v>
      </c>
      <c r="K205" s="3">
        <f>Tabla1[[#This Row],[unit cost]]*Tabla1[[#This Row],[Quantity]]</f>
        <v>15800</v>
      </c>
      <c r="L205" s="3">
        <f>Tabla1[[#This Row],[Sutbotal]]-Tabla1[[#This Row],[Total cost]]</f>
        <v>1199</v>
      </c>
      <c r="M205" s="2">
        <v>43286</v>
      </c>
    </row>
    <row r="206" spans="1:13" x14ac:dyDescent="0.2">
      <c r="A206">
        <v>4</v>
      </c>
      <c r="B206" t="str">
        <f>VLOOKUP(Tabla1[[#This Row],[Store Number]],Tabla3[],2)</f>
        <v>San Pablo</v>
      </c>
      <c r="C206">
        <v>2</v>
      </c>
      <c r="D206" t="str">
        <f>VLOOKUP(Tabla1[[#This Row],[Region]],Tabla2[],2)</f>
        <v>North</v>
      </c>
      <c r="E206">
        <v>2005</v>
      </c>
      <c r="F206" t="str">
        <f>VLOOKUP(Tabla1[[#This Row],[Item No]],Tabla4[],2)</f>
        <v>17" Monitor</v>
      </c>
      <c r="G206" s="1">
        <f>VLOOKUP(Tabla1[[#This Row],[Item No]],Tabla4[],3)</f>
        <v>200</v>
      </c>
      <c r="H206" s="1">
        <v>229</v>
      </c>
      <c r="I206">
        <v>13</v>
      </c>
      <c r="J206" s="3">
        <f>Tabla1[[#This Row],[UnitPrice]]*Tabla1[[#This Row],[Quantity]]</f>
        <v>2977</v>
      </c>
      <c r="K206" s="3">
        <f>Tabla1[[#This Row],[unit cost]]*Tabla1[[#This Row],[Quantity]]</f>
        <v>2600</v>
      </c>
      <c r="L206" s="3">
        <f>Tabla1[[#This Row],[Sutbotal]]-Tabla1[[#This Row],[Total cost]]</f>
        <v>377</v>
      </c>
      <c r="M206" s="2">
        <v>43286</v>
      </c>
    </row>
    <row r="207" spans="1:13" x14ac:dyDescent="0.2">
      <c r="A207">
        <v>4</v>
      </c>
      <c r="B207" t="str">
        <f>VLOOKUP(Tabla1[[#This Row],[Store Number]],Tabla3[],2)</f>
        <v>San Pablo</v>
      </c>
      <c r="C207">
        <v>2</v>
      </c>
      <c r="D207" t="str">
        <f>VLOOKUP(Tabla1[[#This Row],[Region]],Tabla2[],2)</f>
        <v>North</v>
      </c>
      <c r="E207">
        <v>3006</v>
      </c>
      <c r="F207" t="str">
        <f>VLOOKUP(Tabla1[[#This Row],[Item No]],Tabla4[],2)</f>
        <v>101 Keyboard</v>
      </c>
      <c r="G207" s="1">
        <f>VLOOKUP(Tabla1[[#This Row],[Item No]],Tabla4[],3)</f>
        <v>12</v>
      </c>
      <c r="H207" s="1">
        <v>19.95</v>
      </c>
      <c r="I207">
        <v>6</v>
      </c>
      <c r="J207" s="3">
        <f>Tabla1[[#This Row],[UnitPrice]]*Tabla1[[#This Row],[Quantity]]</f>
        <v>119.69999999999999</v>
      </c>
      <c r="K207" s="3">
        <f>Tabla1[[#This Row],[unit cost]]*Tabla1[[#This Row],[Quantity]]</f>
        <v>72</v>
      </c>
      <c r="L207" s="3">
        <f>Tabla1[[#This Row],[Sutbotal]]-Tabla1[[#This Row],[Total cost]]</f>
        <v>47.699999999999989</v>
      </c>
      <c r="M207" s="2">
        <v>43286</v>
      </c>
    </row>
    <row r="208" spans="1:13" x14ac:dyDescent="0.2">
      <c r="A208">
        <v>4</v>
      </c>
      <c r="B208" t="str">
        <f>VLOOKUP(Tabla1[[#This Row],[Store Number]],Tabla3[],2)</f>
        <v>San Pablo</v>
      </c>
      <c r="C208">
        <v>2</v>
      </c>
      <c r="D208" t="str">
        <f>VLOOKUP(Tabla1[[#This Row],[Region]],Tabla2[],2)</f>
        <v>North</v>
      </c>
      <c r="E208">
        <v>6050</v>
      </c>
      <c r="F208" t="str">
        <f>VLOOKUP(Tabla1[[#This Row],[Item No]],Tabla4[],2)</f>
        <v>PC Mouse</v>
      </c>
      <c r="G208" s="1">
        <f>VLOOKUP(Tabla1[[#This Row],[Item No]],Tabla4[],3)</f>
        <v>4</v>
      </c>
      <c r="H208" s="1">
        <v>8.9499999999999993</v>
      </c>
      <c r="I208">
        <v>13</v>
      </c>
      <c r="J208" s="3">
        <f>Tabla1[[#This Row],[UnitPrice]]*Tabla1[[#This Row],[Quantity]]</f>
        <v>116.35</v>
      </c>
      <c r="K208" s="3">
        <f>Tabla1[[#This Row],[unit cost]]*Tabla1[[#This Row],[Quantity]]</f>
        <v>52</v>
      </c>
      <c r="L208" s="3">
        <f>Tabla1[[#This Row],[Sutbotal]]-Tabla1[[#This Row],[Total cost]]</f>
        <v>64.349999999999994</v>
      </c>
      <c r="M208" s="2">
        <v>43286</v>
      </c>
    </row>
    <row r="209" spans="1:13" x14ac:dyDescent="0.2">
      <c r="A209">
        <v>4</v>
      </c>
      <c r="B209" t="str">
        <f>VLOOKUP(Tabla1[[#This Row],[Store Number]],Tabla3[],2)</f>
        <v>San Pablo</v>
      </c>
      <c r="C209">
        <v>2</v>
      </c>
      <c r="D209" t="str">
        <f>VLOOKUP(Tabla1[[#This Row],[Region]],Tabla2[],2)</f>
        <v>North</v>
      </c>
      <c r="E209">
        <v>8500</v>
      </c>
      <c r="F209" t="str">
        <f>VLOOKUP(Tabla1[[#This Row],[Item No]],Tabla4[],2)</f>
        <v>Desktop CPU</v>
      </c>
      <c r="G209" s="1">
        <f>VLOOKUP(Tabla1[[#This Row],[Item No]],Tabla4[],3)</f>
        <v>790</v>
      </c>
      <c r="H209" s="1">
        <v>849.95</v>
      </c>
      <c r="I209">
        <v>18</v>
      </c>
      <c r="J209" s="3">
        <f>Tabla1[[#This Row],[UnitPrice]]*Tabla1[[#This Row],[Quantity]]</f>
        <v>15299.1</v>
      </c>
      <c r="K209" s="3">
        <f>Tabla1[[#This Row],[unit cost]]*Tabla1[[#This Row],[Quantity]]</f>
        <v>14220</v>
      </c>
      <c r="L209" s="3">
        <f>Tabla1[[#This Row],[Sutbotal]]-Tabla1[[#This Row],[Total cost]]</f>
        <v>1079.1000000000004</v>
      </c>
      <c r="M209" s="2">
        <v>43286</v>
      </c>
    </row>
    <row r="210" spans="1:13" x14ac:dyDescent="0.2">
      <c r="A210">
        <v>5</v>
      </c>
      <c r="B210" t="str">
        <f>VLOOKUP(Tabla1[[#This Row],[Store Number]],Tabla3[],2)</f>
        <v>Satélite</v>
      </c>
      <c r="C210">
        <v>2</v>
      </c>
      <c r="D210" t="str">
        <f>VLOOKUP(Tabla1[[#This Row],[Region]],Tabla2[],2)</f>
        <v>North</v>
      </c>
      <c r="E210">
        <v>2005</v>
      </c>
      <c r="F210" t="str">
        <f>VLOOKUP(Tabla1[[#This Row],[Item No]],Tabla4[],2)</f>
        <v>17" Monitor</v>
      </c>
      <c r="G210" s="1">
        <f>VLOOKUP(Tabla1[[#This Row],[Item No]],Tabla4[],3)</f>
        <v>200</v>
      </c>
      <c r="H210" s="1">
        <v>229</v>
      </c>
      <c r="I210">
        <v>28</v>
      </c>
      <c r="J210" s="3">
        <f>Tabla1[[#This Row],[UnitPrice]]*Tabla1[[#This Row],[Quantity]]</f>
        <v>6412</v>
      </c>
      <c r="K210" s="3">
        <f>Tabla1[[#This Row],[unit cost]]*Tabla1[[#This Row],[Quantity]]</f>
        <v>5600</v>
      </c>
      <c r="L210" s="3">
        <f>Tabla1[[#This Row],[Sutbotal]]-Tabla1[[#This Row],[Total cost]]</f>
        <v>812</v>
      </c>
      <c r="M210" s="2">
        <v>43286</v>
      </c>
    </row>
    <row r="211" spans="1:13" x14ac:dyDescent="0.2">
      <c r="A211">
        <v>5</v>
      </c>
      <c r="B211" t="str">
        <f>VLOOKUP(Tabla1[[#This Row],[Store Number]],Tabla3[],2)</f>
        <v>Satélite</v>
      </c>
      <c r="C211">
        <v>2</v>
      </c>
      <c r="D211" t="str">
        <f>VLOOKUP(Tabla1[[#This Row],[Region]],Tabla2[],2)</f>
        <v>North</v>
      </c>
      <c r="E211">
        <v>3006</v>
      </c>
      <c r="F211" t="str">
        <f>VLOOKUP(Tabla1[[#This Row],[Item No]],Tabla4[],2)</f>
        <v>101 Keyboard</v>
      </c>
      <c r="G211" s="1">
        <f>VLOOKUP(Tabla1[[#This Row],[Item No]],Tabla4[],3)</f>
        <v>12</v>
      </c>
      <c r="H211" s="1">
        <v>19.95</v>
      </c>
      <c r="I211">
        <v>25</v>
      </c>
      <c r="J211" s="3">
        <f>Tabla1[[#This Row],[UnitPrice]]*Tabla1[[#This Row],[Quantity]]</f>
        <v>498.75</v>
      </c>
      <c r="K211" s="3">
        <f>Tabla1[[#This Row],[unit cost]]*Tabla1[[#This Row],[Quantity]]</f>
        <v>300</v>
      </c>
      <c r="L211" s="3">
        <f>Tabla1[[#This Row],[Sutbotal]]-Tabla1[[#This Row],[Total cost]]</f>
        <v>198.75</v>
      </c>
      <c r="M211" s="2">
        <v>43286</v>
      </c>
    </row>
    <row r="212" spans="1:13" x14ac:dyDescent="0.2">
      <c r="A212">
        <v>5</v>
      </c>
      <c r="B212" t="str">
        <f>VLOOKUP(Tabla1[[#This Row],[Store Number]],Tabla3[],2)</f>
        <v>Satélite</v>
      </c>
      <c r="C212">
        <v>2</v>
      </c>
      <c r="D212" t="str">
        <f>VLOOKUP(Tabla1[[#This Row],[Region]],Tabla2[],2)</f>
        <v>North</v>
      </c>
      <c r="E212">
        <v>6050</v>
      </c>
      <c r="F212" t="str">
        <f>VLOOKUP(Tabla1[[#This Row],[Item No]],Tabla4[],2)</f>
        <v>PC Mouse</v>
      </c>
      <c r="G212" s="1">
        <f>VLOOKUP(Tabla1[[#This Row],[Item No]],Tabla4[],3)</f>
        <v>4</v>
      </c>
      <c r="H212" s="1">
        <v>8.9499999999999993</v>
      </c>
      <c r="I212">
        <v>40</v>
      </c>
      <c r="J212" s="3">
        <f>Tabla1[[#This Row],[UnitPrice]]*Tabla1[[#This Row],[Quantity]]</f>
        <v>358</v>
      </c>
      <c r="K212" s="3">
        <f>Tabla1[[#This Row],[unit cost]]*Tabla1[[#This Row],[Quantity]]</f>
        <v>160</v>
      </c>
      <c r="L212" s="3">
        <f>Tabla1[[#This Row],[Sutbotal]]-Tabla1[[#This Row],[Total cost]]</f>
        <v>198</v>
      </c>
      <c r="M212" s="2">
        <v>43286</v>
      </c>
    </row>
    <row r="213" spans="1:13" x14ac:dyDescent="0.2">
      <c r="A213">
        <v>5</v>
      </c>
      <c r="B213" t="str">
        <f>VLOOKUP(Tabla1[[#This Row],[Store Number]],Tabla3[],2)</f>
        <v>Satélite</v>
      </c>
      <c r="C213">
        <v>2</v>
      </c>
      <c r="D213" t="str">
        <f>VLOOKUP(Tabla1[[#This Row],[Region]],Tabla2[],2)</f>
        <v>North</v>
      </c>
      <c r="E213">
        <v>8500</v>
      </c>
      <c r="F213" t="str">
        <f>VLOOKUP(Tabla1[[#This Row],[Item No]],Tabla4[],2)</f>
        <v>Desktop CPU</v>
      </c>
      <c r="G213" s="1">
        <f>VLOOKUP(Tabla1[[#This Row],[Item No]],Tabla4[],3)</f>
        <v>790</v>
      </c>
      <c r="H213" s="1">
        <v>849.95</v>
      </c>
      <c r="I213">
        <v>51</v>
      </c>
      <c r="J213" s="3">
        <f>Tabla1[[#This Row],[UnitPrice]]*Tabla1[[#This Row],[Quantity]]</f>
        <v>43347.450000000004</v>
      </c>
      <c r="K213" s="3">
        <f>Tabla1[[#This Row],[unit cost]]*Tabla1[[#This Row],[Quantity]]</f>
        <v>40290</v>
      </c>
      <c r="L213" s="3">
        <f>Tabla1[[#This Row],[Sutbotal]]-Tabla1[[#This Row],[Total cost]]</f>
        <v>3057.4500000000044</v>
      </c>
      <c r="M213" s="2">
        <v>43286</v>
      </c>
    </row>
    <row r="214" spans="1:13" x14ac:dyDescent="0.2">
      <c r="A214">
        <v>6</v>
      </c>
      <c r="B214" t="str">
        <f>VLOOKUP(Tabla1[[#This Row],[Store Number]],Tabla3[],2)</f>
        <v>Centro</v>
      </c>
      <c r="C214">
        <v>3</v>
      </c>
      <c r="D214" t="str">
        <f>VLOOKUP(Tabla1[[#This Row],[Region]],Tabla2[],2)</f>
        <v>East</v>
      </c>
      <c r="E214">
        <v>2005</v>
      </c>
      <c r="F214" t="str">
        <f>VLOOKUP(Tabla1[[#This Row],[Item No]],Tabla4[],2)</f>
        <v>17" Monitor</v>
      </c>
      <c r="G214" s="1">
        <f>VLOOKUP(Tabla1[[#This Row],[Item No]],Tabla4[],3)</f>
        <v>200</v>
      </c>
      <c r="H214" s="1">
        <v>229</v>
      </c>
      <c r="I214">
        <v>42</v>
      </c>
      <c r="J214" s="3">
        <f>Tabla1[[#This Row],[UnitPrice]]*Tabla1[[#This Row],[Quantity]]</f>
        <v>9618</v>
      </c>
      <c r="K214" s="3">
        <f>Tabla1[[#This Row],[unit cost]]*Tabla1[[#This Row],[Quantity]]</f>
        <v>8400</v>
      </c>
      <c r="L214" s="3">
        <f>Tabla1[[#This Row],[Sutbotal]]-Tabla1[[#This Row],[Total cost]]</f>
        <v>1218</v>
      </c>
      <c r="M214" s="2">
        <v>43286</v>
      </c>
    </row>
    <row r="215" spans="1:13" x14ac:dyDescent="0.2">
      <c r="A215">
        <v>6</v>
      </c>
      <c r="B215" t="str">
        <f>VLOOKUP(Tabla1[[#This Row],[Store Number]],Tabla3[],2)</f>
        <v>Centro</v>
      </c>
      <c r="C215">
        <v>3</v>
      </c>
      <c r="D215" t="str">
        <f>VLOOKUP(Tabla1[[#This Row],[Region]],Tabla2[],2)</f>
        <v>East</v>
      </c>
      <c r="E215">
        <v>3006</v>
      </c>
      <c r="F215" t="str">
        <f>VLOOKUP(Tabla1[[#This Row],[Item No]],Tabla4[],2)</f>
        <v>101 Keyboard</v>
      </c>
      <c r="G215" s="1">
        <f>VLOOKUP(Tabla1[[#This Row],[Item No]],Tabla4[],3)</f>
        <v>12</v>
      </c>
      <c r="H215" s="1">
        <v>19.95</v>
      </c>
      <c r="I215">
        <v>31</v>
      </c>
      <c r="J215" s="3">
        <f>Tabla1[[#This Row],[UnitPrice]]*Tabla1[[#This Row],[Quantity]]</f>
        <v>618.44999999999993</v>
      </c>
      <c r="K215" s="3">
        <f>Tabla1[[#This Row],[unit cost]]*Tabla1[[#This Row],[Quantity]]</f>
        <v>372</v>
      </c>
      <c r="L215" s="3">
        <f>Tabla1[[#This Row],[Sutbotal]]-Tabla1[[#This Row],[Total cost]]</f>
        <v>246.44999999999993</v>
      </c>
      <c r="M215" s="2">
        <v>43286</v>
      </c>
    </row>
    <row r="216" spans="1:13" x14ac:dyDescent="0.2">
      <c r="A216">
        <v>6</v>
      </c>
      <c r="B216" t="str">
        <f>VLOOKUP(Tabla1[[#This Row],[Store Number]],Tabla3[],2)</f>
        <v>Centro</v>
      </c>
      <c r="C216">
        <v>3</v>
      </c>
      <c r="D216" t="str">
        <f>VLOOKUP(Tabla1[[#This Row],[Region]],Tabla2[],2)</f>
        <v>East</v>
      </c>
      <c r="E216">
        <v>6050</v>
      </c>
      <c r="F216" t="str">
        <f>VLOOKUP(Tabla1[[#This Row],[Item No]],Tabla4[],2)</f>
        <v>PC Mouse</v>
      </c>
      <c r="G216" s="1">
        <f>VLOOKUP(Tabla1[[#This Row],[Item No]],Tabla4[],3)</f>
        <v>4</v>
      </c>
      <c r="H216" s="1">
        <v>8.9499999999999993</v>
      </c>
      <c r="I216">
        <v>50</v>
      </c>
      <c r="J216" s="3">
        <f>Tabla1[[#This Row],[UnitPrice]]*Tabla1[[#This Row],[Quantity]]</f>
        <v>447.49999999999994</v>
      </c>
      <c r="K216" s="3">
        <f>Tabla1[[#This Row],[unit cost]]*Tabla1[[#This Row],[Quantity]]</f>
        <v>200</v>
      </c>
      <c r="L216" s="3">
        <f>Tabla1[[#This Row],[Sutbotal]]-Tabla1[[#This Row],[Total cost]]</f>
        <v>247.49999999999994</v>
      </c>
      <c r="M216" s="2">
        <v>43286</v>
      </c>
    </row>
    <row r="217" spans="1:13" x14ac:dyDescent="0.2">
      <c r="A217">
        <v>6</v>
      </c>
      <c r="B217" t="str">
        <f>VLOOKUP(Tabla1[[#This Row],[Store Number]],Tabla3[],2)</f>
        <v>Centro</v>
      </c>
      <c r="C217">
        <v>3</v>
      </c>
      <c r="D217" t="str">
        <f>VLOOKUP(Tabla1[[#This Row],[Region]],Tabla2[],2)</f>
        <v>East</v>
      </c>
      <c r="E217">
        <v>8500</v>
      </c>
      <c r="F217" t="str">
        <f>VLOOKUP(Tabla1[[#This Row],[Item No]],Tabla4[],2)</f>
        <v>Desktop CPU</v>
      </c>
      <c r="G217" s="1">
        <f>VLOOKUP(Tabla1[[#This Row],[Item No]],Tabla4[],3)</f>
        <v>790</v>
      </c>
      <c r="H217" s="1">
        <v>849.95</v>
      </c>
      <c r="I217">
        <v>44</v>
      </c>
      <c r="J217" s="3">
        <f>Tabla1[[#This Row],[UnitPrice]]*Tabla1[[#This Row],[Quantity]]</f>
        <v>37397.800000000003</v>
      </c>
      <c r="K217" s="3">
        <f>Tabla1[[#This Row],[unit cost]]*Tabla1[[#This Row],[Quantity]]</f>
        <v>34760</v>
      </c>
      <c r="L217" s="3">
        <f>Tabla1[[#This Row],[Sutbotal]]-Tabla1[[#This Row],[Total cost]]</f>
        <v>2637.8000000000029</v>
      </c>
      <c r="M217" s="2">
        <v>43286</v>
      </c>
    </row>
    <row r="218" spans="1:13" x14ac:dyDescent="0.2">
      <c r="A218">
        <v>7</v>
      </c>
      <c r="B218" t="str">
        <f>VLOOKUP(Tabla1[[#This Row],[Store Number]],Tabla3[],2)</f>
        <v>El Pueblito</v>
      </c>
      <c r="C218">
        <v>3</v>
      </c>
      <c r="D218" t="str">
        <f>VLOOKUP(Tabla1[[#This Row],[Region]],Tabla2[],2)</f>
        <v>East</v>
      </c>
      <c r="E218">
        <v>2005</v>
      </c>
      <c r="F218" t="str">
        <f>VLOOKUP(Tabla1[[#This Row],[Item No]],Tabla4[],2)</f>
        <v>17" Monitor</v>
      </c>
      <c r="G218" s="1">
        <f>VLOOKUP(Tabla1[[#This Row],[Item No]],Tabla4[],3)</f>
        <v>200</v>
      </c>
      <c r="H218" s="1">
        <v>229</v>
      </c>
      <c r="I218">
        <v>34</v>
      </c>
      <c r="J218" s="3">
        <f>Tabla1[[#This Row],[UnitPrice]]*Tabla1[[#This Row],[Quantity]]</f>
        <v>7786</v>
      </c>
      <c r="K218" s="3">
        <f>Tabla1[[#This Row],[unit cost]]*Tabla1[[#This Row],[Quantity]]</f>
        <v>6800</v>
      </c>
      <c r="L218" s="3">
        <f>Tabla1[[#This Row],[Sutbotal]]-Tabla1[[#This Row],[Total cost]]</f>
        <v>986</v>
      </c>
      <c r="M218" s="2">
        <v>43286</v>
      </c>
    </row>
    <row r="219" spans="1:13" x14ac:dyDescent="0.2">
      <c r="A219">
        <v>7</v>
      </c>
      <c r="B219" t="str">
        <f>VLOOKUP(Tabla1[[#This Row],[Store Number]],Tabla3[],2)</f>
        <v>El Pueblito</v>
      </c>
      <c r="C219">
        <v>3</v>
      </c>
      <c r="D219" t="str">
        <f>VLOOKUP(Tabla1[[#This Row],[Region]],Tabla2[],2)</f>
        <v>East</v>
      </c>
      <c r="E219">
        <v>3006</v>
      </c>
      <c r="F219" t="str">
        <f>VLOOKUP(Tabla1[[#This Row],[Item No]],Tabla4[],2)</f>
        <v>101 Keyboard</v>
      </c>
      <c r="G219" s="1">
        <f>VLOOKUP(Tabla1[[#This Row],[Item No]],Tabla4[],3)</f>
        <v>12</v>
      </c>
      <c r="H219" s="1">
        <v>19.95</v>
      </c>
      <c r="I219">
        <v>30</v>
      </c>
      <c r="J219" s="3">
        <f>Tabla1[[#This Row],[UnitPrice]]*Tabla1[[#This Row],[Quantity]]</f>
        <v>598.5</v>
      </c>
      <c r="K219" s="3">
        <f>Tabla1[[#This Row],[unit cost]]*Tabla1[[#This Row],[Quantity]]</f>
        <v>360</v>
      </c>
      <c r="L219" s="3">
        <f>Tabla1[[#This Row],[Sutbotal]]-Tabla1[[#This Row],[Total cost]]</f>
        <v>238.5</v>
      </c>
      <c r="M219" s="2">
        <v>43286</v>
      </c>
    </row>
    <row r="220" spans="1:13" x14ac:dyDescent="0.2">
      <c r="A220">
        <v>7</v>
      </c>
      <c r="B220" t="str">
        <f>VLOOKUP(Tabla1[[#This Row],[Store Number]],Tabla3[],2)</f>
        <v>El Pueblito</v>
      </c>
      <c r="C220">
        <v>3</v>
      </c>
      <c r="D220" t="str">
        <f>VLOOKUP(Tabla1[[#This Row],[Region]],Tabla2[],2)</f>
        <v>East</v>
      </c>
      <c r="E220">
        <v>6050</v>
      </c>
      <c r="F220" t="str">
        <f>VLOOKUP(Tabla1[[#This Row],[Item No]],Tabla4[],2)</f>
        <v>PC Mouse</v>
      </c>
      <c r="G220" s="1">
        <f>VLOOKUP(Tabla1[[#This Row],[Item No]],Tabla4[],3)</f>
        <v>4</v>
      </c>
      <c r="H220" s="1">
        <v>8.9499999999999993</v>
      </c>
      <c r="I220">
        <v>48</v>
      </c>
      <c r="J220" s="3">
        <f>Tabla1[[#This Row],[UnitPrice]]*Tabla1[[#This Row],[Quantity]]</f>
        <v>429.59999999999997</v>
      </c>
      <c r="K220" s="3">
        <f>Tabla1[[#This Row],[unit cost]]*Tabla1[[#This Row],[Quantity]]</f>
        <v>192</v>
      </c>
      <c r="L220" s="3">
        <f>Tabla1[[#This Row],[Sutbotal]]-Tabla1[[#This Row],[Total cost]]</f>
        <v>237.59999999999997</v>
      </c>
      <c r="M220" s="2">
        <v>43286</v>
      </c>
    </row>
    <row r="221" spans="1:13" x14ac:dyDescent="0.2">
      <c r="A221">
        <v>7</v>
      </c>
      <c r="B221" t="str">
        <f>VLOOKUP(Tabla1[[#This Row],[Store Number]],Tabla3[],2)</f>
        <v>El Pueblito</v>
      </c>
      <c r="C221">
        <v>3</v>
      </c>
      <c r="D221" t="str">
        <f>VLOOKUP(Tabla1[[#This Row],[Region]],Tabla2[],2)</f>
        <v>East</v>
      </c>
      <c r="E221">
        <v>8500</v>
      </c>
      <c r="F221" t="str">
        <f>VLOOKUP(Tabla1[[#This Row],[Item No]],Tabla4[],2)</f>
        <v>Desktop CPU</v>
      </c>
      <c r="G221" s="1">
        <f>VLOOKUP(Tabla1[[#This Row],[Item No]],Tabla4[],3)</f>
        <v>790</v>
      </c>
      <c r="H221" s="1">
        <v>849.95</v>
      </c>
      <c r="I221">
        <v>69</v>
      </c>
      <c r="J221" s="3">
        <f>Tabla1[[#This Row],[UnitPrice]]*Tabla1[[#This Row],[Quantity]]</f>
        <v>58646.55</v>
      </c>
      <c r="K221" s="3">
        <f>Tabla1[[#This Row],[unit cost]]*Tabla1[[#This Row],[Quantity]]</f>
        <v>54510</v>
      </c>
      <c r="L221" s="3">
        <f>Tabla1[[#This Row],[Sutbotal]]-Tabla1[[#This Row],[Total cost]]</f>
        <v>4136.5500000000029</v>
      </c>
      <c r="M221" s="2">
        <v>43286</v>
      </c>
    </row>
    <row r="222" spans="1:13" x14ac:dyDescent="0.2">
      <c r="A222">
        <v>8</v>
      </c>
      <c r="B222" t="str">
        <f>VLOOKUP(Tabla1[[#This Row],[Store Number]],Tabla3[],2)</f>
        <v>Corregidora</v>
      </c>
      <c r="C222">
        <v>3</v>
      </c>
      <c r="D222" t="str">
        <f>VLOOKUP(Tabla1[[#This Row],[Region]],Tabla2[],2)</f>
        <v>East</v>
      </c>
      <c r="E222">
        <v>2005</v>
      </c>
      <c r="F222" t="str">
        <f>VLOOKUP(Tabla1[[#This Row],[Item No]],Tabla4[],2)</f>
        <v>17" Monitor</v>
      </c>
      <c r="G222" s="1">
        <f>VLOOKUP(Tabla1[[#This Row],[Item No]],Tabla4[],3)</f>
        <v>200</v>
      </c>
      <c r="H222" s="1">
        <v>229</v>
      </c>
      <c r="I222">
        <v>21</v>
      </c>
      <c r="J222" s="3">
        <f>Tabla1[[#This Row],[UnitPrice]]*Tabla1[[#This Row],[Quantity]]</f>
        <v>4809</v>
      </c>
      <c r="K222" s="3">
        <f>Tabla1[[#This Row],[unit cost]]*Tabla1[[#This Row],[Quantity]]</f>
        <v>4200</v>
      </c>
      <c r="L222" s="3">
        <f>Tabla1[[#This Row],[Sutbotal]]-Tabla1[[#This Row],[Total cost]]</f>
        <v>609</v>
      </c>
      <c r="M222" s="2">
        <v>43286</v>
      </c>
    </row>
    <row r="223" spans="1:13" x14ac:dyDescent="0.2">
      <c r="A223">
        <v>8</v>
      </c>
      <c r="B223" t="str">
        <f>VLOOKUP(Tabla1[[#This Row],[Store Number]],Tabla3[],2)</f>
        <v>Corregidora</v>
      </c>
      <c r="C223">
        <v>3</v>
      </c>
      <c r="D223" t="str">
        <f>VLOOKUP(Tabla1[[#This Row],[Region]],Tabla2[],2)</f>
        <v>East</v>
      </c>
      <c r="E223">
        <v>3006</v>
      </c>
      <c r="F223" t="str">
        <f>VLOOKUP(Tabla1[[#This Row],[Item No]],Tabla4[],2)</f>
        <v>101 Keyboard</v>
      </c>
      <c r="G223" s="1">
        <f>VLOOKUP(Tabla1[[#This Row],[Item No]],Tabla4[],3)</f>
        <v>12</v>
      </c>
      <c r="H223" s="1">
        <v>19.95</v>
      </c>
      <c r="I223">
        <v>18</v>
      </c>
      <c r="J223" s="3">
        <f>Tabla1[[#This Row],[UnitPrice]]*Tabla1[[#This Row],[Quantity]]</f>
        <v>359.09999999999997</v>
      </c>
      <c r="K223" s="3">
        <f>Tabla1[[#This Row],[unit cost]]*Tabla1[[#This Row],[Quantity]]</f>
        <v>216</v>
      </c>
      <c r="L223" s="3">
        <f>Tabla1[[#This Row],[Sutbotal]]-Tabla1[[#This Row],[Total cost]]</f>
        <v>143.09999999999997</v>
      </c>
      <c r="M223" s="2">
        <v>43286</v>
      </c>
    </row>
    <row r="224" spans="1:13" x14ac:dyDescent="0.2">
      <c r="A224">
        <v>8</v>
      </c>
      <c r="B224" t="str">
        <f>VLOOKUP(Tabla1[[#This Row],[Store Number]],Tabla3[],2)</f>
        <v>Corregidora</v>
      </c>
      <c r="C224">
        <v>3</v>
      </c>
      <c r="D224" t="str">
        <f>VLOOKUP(Tabla1[[#This Row],[Region]],Tabla2[],2)</f>
        <v>East</v>
      </c>
      <c r="E224">
        <v>6050</v>
      </c>
      <c r="F224" t="str">
        <f>VLOOKUP(Tabla1[[#This Row],[Item No]],Tabla4[],2)</f>
        <v>PC Mouse</v>
      </c>
      <c r="G224" s="1">
        <f>VLOOKUP(Tabla1[[#This Row],[Item No]],Tabla4[],3)</f>
        <v>4</v>
      </c>
      <c r="H224" s="1">
        <v>8.9499999999999993</v>
      </c>
      <c r="I224">
        <v>21</v>
      </c>
      <c r="J224" s="3">
        <f>Tabla1[[#This Row],[UnitPrice]]*Tabla1[[#This Row],[Quantity]]</f>
        <v>187.95</v>
      </c>
      <c r="K224" s="3">
        <f>Tabla1[[#This Row],[unit cost]]*Tabla1[[#This Row],[Quantity]]</f>
        <v>84</v>
      </c>
      <c r="L224" s="3">
        <f>Tabla1[[#This Row],[Sutbotal]]-Tabla1[[#This Row],[Total cost]]</f>
        <v>103.94999999999999</v>
      </c>
      <c r="M224" s="2">
        <v>43286</v>
      </c>
    </row>
    <row r="225" spans="1:13" x14ac:dyDescent="0.2">
      <c r="A225">
        <v>8</v>
      </c>
      <c r="B225" t="str">
        <f>VLOOKUP(Tabla1[[#This Row],[Store Number]],Tabla3[],2)</f>
        <v>Corregidora</v>
      </c>
      <c r="C225">
        <v>3</v>
      </c>
      <c r="D225" t="str">
        <f>VLOOKUP(Tabla1[[#This Row],[Region]],Tabla2[],2)</f>
        <v>East</v>
      </c>
      <c r="E225">
        <v>8500</v>
      </c>
      <c r="F225" t="str">
        <f>VLOOKUP(Tabla1[[#This Row],[Item No]],Tabla4[],2)</f>
        <v>Desktop CPU</v>
      </c>
      <c r="G225" s="1">
        <f>VLOOKUP(Tabla1[[#This Row],[Item No]],Tabla4[],3)</f>
        <v>790</v>
      </c>
      <c r="H225" s="1">
        <v>849.95</v>
      </c>
      <c r="I225">
        <v>26</v>
      </c>
      <c r="J225" s="3">
        <f>Tabla1[[#This Row],[UnitPrice]]*Tabla1[[#This Row],[Quantity]]</f>
        <v>22098.7</v>
      </c>
      <c r="K225" s="3">
        <f>Tabla1[[#This Row],[unit cost]]*Tabla1[[#This Row],[Quantity]]</f>
        <v>20540</v>
      </c>
      <c r="L225" s="3">
        <f>Tabla1[[#This Row],[Sutbotal]]-Tabla1[[#This Row],[Total cost]]</f>
        <v>1558.7000000000007</v>
      </c>
      <c r="M225" s="2">
        <v>43286</v>
      </c>
    </row>
    <row r="226" spans="1:13" x14ac:dyDescent="0.2">
      <c r="A226">
        <v>1</v>
      </c>
      <c r="B226" t="str">
        <f>VLOOKUP(Tabla1[[#This Row],[Store Number]],Tabla3[],2)</f>
        <v>Tejeda</v>
      </c>
      <c r="C226">
        <v>1</v>
      </c>
      <c r="D226" t="str">
        <f>VLOOKUP(Tabla1[[#This Row],[Region]],Tabla2[],2)</f>
        <v>South</v>
      </c>
      <c r="E226">
        <v>2005</v>
      </c>
      <c r="F226" t="str">
        <f>VLOOKUP(Tabla1[[#This Row],[Item No]],Tabla4[],2)</f>
        <v>17" Monitor</v>
      </c>
      <c r="G226" s="1">
        <f>VLOOKUP(Tabla1[[#This Row],[Item No]],Tabla4[],3)</f>
        <v>200</v>
      </c>
      <c r="H226" s="1">
        <v>229</v>
      </c>
      <c r="I226">
        <v>22</v>
      </c>
      <c r="J226" s="3">
        <f>Tabla1[[#This Row],[UnitPrice]]*Tabla1[[#This Row],[Quantity]]</f>
        <v>5038</v>
      </c>
      <c r="K226" s="3">
        <f>Tabla1[[#This Row],[unit cost]]*Tabla1[[#This Row],[Quantity]]</f>
        <v>4400</v>
      </c>
      <c r="L226" s="3">
        <f>Tabla1[[#This Row],[Sutbotal]]-Tabla1[[#This Row],[Total cost]]</f>
        <v>638</v>
      </c>
      <c r="M226" s="2">
        <v>43316</v>
      </c>
    </row>
    <row r="227" spans="1:13" x14ac:dyDescent="0.2">
      <c r="A227">
        <v>1</v>
      </c>
      <c r="B227" t="str">
        <f>VLOOKUP(Tabla1[[#This Row],[Store Number]],Tabla3[],2)</f>
        <v>Tejeda</v>
      </c>
      <c r="C227">
        <v>1</v>
      </c>
      <c r="D227" t="str">
        <f>VLOOKUP(Tabla1[[#This Row],[Region]],Tabla2[],2)</f>
        <v>South</v>
      </c>
      <c r="E227">
        <v>3006</v>
      </c>
      <c r="F227" t="str">
        <f>VLOOKUP(Tabla1[[#This Row],[Item No]],Tabla4[],2)</f>
        <v>101 Keyboard</v>
      </c>
      <c r="G227" s="1">
        <f>VLOOKUP(Tabla1[[#This Row],[Item No]],Tabla4[],3)</f>
        <v>12</v>
      </c>
      <c r="H227" s="1">
        <v>19.95</v>
      </c>
      <c r="I227">
        <v>16</v>
      </c>
      <c r="J227" s="3">
        <f>Tabla1[[#This Row],[UnitPrice]]*Tabla1[[#This Row],[Quantity]]</f>
        <v>319.2</v>
      </c>
      <c r="K227" s="3">
        <f>Tabla1[[#This Row],[unit cost]]*Tabla1[[#This Row],[Quantity]]</f>
        <v>192</v>
      </c>
      <c r="L227" s="3">
        <f>Tabla1[[#This Row],[Sutbotal]]-Tabla1[[#This Row],[Total cost]]</f>
        <v>127.19999999999999</v>
      </c>
      <c r="M227" s="2">
        <v>43316</v>
      </c>
    </row>
    <row r="228" spans="1:13" x14ac:dyDescent="0.2">
      <c r="A228">
        <v>1</v>
      </c>
      <c r="B228" t="str">
        <f>VLOOKUP(Tabla1[[#This Row],[Store Number]],Tabla3[],2)</f>
        <v>Tejeda</v>
      </c>
      <c r="C228">
        <v>1</v>
      </c>
      <c r="D228" t="str">
        <f>VLOOKUP(Tabla1[[#This Row],[Region]],Tabla2[],2)</f>
        <v>South</v>
      </c>
      <c r="E228">
        <v>6050</v>
      </c>
      <c r="F228" t="str">
        <f>VLOOKUP(Tabla1[[#This Row],[Item No]],Tabla4[],2)</f>
        <v>PC Mouse</v>
      </c>
      <c r="G228" s="1">
        <f>VLOOKUP(Tabla1[[#This Row],[Item No]],Tabla4[],3)</f>
        <v>4</v>
      </c>
      <c r="H228" s="1">
        <v>8.9499999999999993</v>
      </c>
      <c r="I228">
        <v>1</v>
      </c>
      <c r="J228" s="3">
        <f>Tabla1[[#This Row],[UnitPrice]]*Tabla1[[#This Row],[Quantity]]</f>
        <v>8.9499999999999993</v>
      </c>
      <c r="K228" s="3">
        <f>Tabla1[[#This Row],[unit cost]]*Tabla1[[#This Row],[Quantity]]</f>
        <v>4</v>
      </c>
      <c r="L228" s="3">
        <f>Tabla1[[#This Row],[Sutbotal]]-Tabla1[[#This Row],[Total cost]]</f>
        <v>4.9499999999999993</v>
      </c>
      <c r="M228" s="2">
        <v>43316</v>
      </c>
    </row>
    <row r="229" spans="1:13" x14ac:dyDescent="0.2">
      <c r="A229">
        <v>1</v>
      </c>
      <c r="B229" t="str">
        <f>VLOOKUP(Tabla1[[#This Row],[Store Number]],Tabla3[],2)</f>
        <v>Tejeda</v>
      </c>
      <c r="C229">
        <v>1</v>
      </c>
      <c r="D229" t="str">
        <f>VLOOKUP(Tabla1[[#This Row],[Region]],Tabla2[],2)</f>
        <v>South</v>
      </c>
      <c r="E229">
        <v>8500</v>
      </c>
      <c r="F229" t="str">
        <f>VLOOKUP(Tabla1[[#This Row],[Item No]],Tabla4[],2)</f>
        <v>Desktop CPU</v>
      </c>
      <c r="G229" s="1">
        <f>VLOOKUP(Tabla1[[#This Row],[Item No]],Tabla4[],3)</f>
        <v>790</v>
      </c>
      <c r="H229" s="1">
        <v>849.95</v>
      </c>
      <c r="I229">
        <v>30</v>
      </c>
      <c r="J229" s="3">
        <f>Tabla1[[#This Row],[UnitPrice]]*Tabla1[[#This Row],[Quantity]]</f>
        <v>25498.5</v>
      </c>
      <c r="K229" s="3">
        <f>Tabla1[[#This Row],[unit cost]]*Tabla1[[#This Row],[Quantity]]</f>
        <v>23700</v>
      </c>
      <c r="L229" s="3">
        <f>Tabla1[[#This Row],[Sutbotal]]-Tabla1[[#This Row],[Total cost]]</f>
        <v>1798.5</v>
      </c>
      <c r="M229" s="2">
        <v>43316</v>
      </c>
    </row>
    <row r="230" spans="1:13" x14ac:dyDescent="0.2">
      <c r="A230">
        <v>2</v>
      </c>
      <c r="B230" t="str">
        <f>VLOOKUP(Tabla1[[#This Row],[Store Number]],Tabla3[],2)</f>
        <v>Alamos</v>
      </c>
      <c r="C230">
        <v>1</v>
      </c>
      <c r="D230" t="str">
        <f>VLOOKUP(Tabla1[[#This Row],[Region]],Tabla2[],2)</f>
        <v>South</v>
      </c>
      <c r="E230">
        <v>2005</v>
      </c>
      <c r="F230" t="str">
        <f>VLOOKUP(Tabla1[[#This Row],[Item No]],Tabla4[],2)</f>
        <v>17" Monitor</v>
      </c>
      <c r="G230" s="1">
        <f>VLOOKUP(Tabla1[[#This Row],[Item No]],Tabla4[],3)</f>
        <v>200</v>
      </c>
      <c r="H230" s="1">
        <v>229</v>
      </c>
      <c r="I230">
        <v>7</v>
      </c>
      <c r="J230" s="3">
        <f>Tabla1[[#This Row],[UnitPrice]]*Tabla1[[#This Row],[Quantity]]</f>
        <v>1603</v>
      </c>
      <c r="K230" s="3">
        <f>Tabla1[[#This Row],[unit cost]]*Tabla1[[#This Row],[Quantity]]</f>
        <v>1400</v>
      </c>
      <c r="L230" s="3">
        <f>Tabla1[[#This Row],[Sutbotal]]-Tabla1[[#This Row],[Total cost]]</f>
        <v>203</v>
      </c>
      <c r="M230" s="2">
        <v>43316</v>
      </c>
    </row>
    <row r="231" spans="1:13" x14ac:dyDescent="0.2">
      <c r="A231">
        <v>2</v>
      </c>
      <c r="B231" t="str">
        <f>VLOOKUP(Tabla1[[#This Row],[Store Number]],Tabla3[],2)</f>
        <v>Alamos</v>
      </c>
      <c r="C231">
        <v>1</v>
      </c>
      <c r="D231" t="str">
        <f>VLOOKUP(Tabla1[[#This Row],[Region]],Tabla2[],2)</f>
        <v>South</v>
      </c>
      <c r="E231">
        <v>3006</v>
      </c>
      <c r="F231" t="str">
        <f>VLOOKUP(Tabla1[[#This Row],[Item No]],Tabla4[],2)</f>
        <v>101 Keyboard</v>
      </c>
      <c r="G231" s="1">
        <f>VLOOKUP(Tabla1[[#This Row],[Item No]],Tabla4[],3)</f>
        <v>12</v>
      </c>
      <c r="H231" s="1">
        <v>19.95</v>
      </c>
      <c r="I231">
        <v>13</v>
      </c>
      <c r="J231" s="3">
        <f>Tabla1[[#This Row],[UnitPrice]]*Tabla1[[#This Row],[Quantity]]</f>
        <v>259.34999999999997</v>
      </c>
      <c r="K231" s="3">
        <f>Tabla1[[#This Row],[unit cost]]*Tabla1[[#This Row],[Quantity]]</f>
        <v>156</v>
      </c>
      <c r="L231" s="3">
        <f>Tabla1[[#This Row],[Sutbotal]]-Tabla1[[#This Row],[Total cost]]</f>
        <v>103.34999999999997</v>
      </c>
      <c r="M231" s="2">
        <v>43316</v>
      </c>
    </row>
    <row r="232" spans="1:13" x14ac:dyDescent="0.2">
      <c r="A232">
        <v>2</v>
      </c>
      <c r="B232" t="str">
        <f>VLOOKUP(Tabla1[[#This Row],[Store Number]],Tabla3[],2)</f>
        <v>Alamos</v>
      </c>
      <c r="C232">
        <v>1</v>
      </c>
      <c r="D232" t="str">
        <f>VLOOKUP(Tabla1[[#This Row],[Region]],Tabla2[],2)</f>
        <v>South</v>
      </c>
      <c r="E232">
        <v>6050</v>
      </c>
      <c r="F232" t="str">
        <f>VLOOKUP(Tabla1[[#This Row],[Item No]],Tabla4[],2)</f>
        <v>PC Mouse</v>
      </c>
      <c r="G232" s="1">
        <f>VLOOKUP(Tabla1[[#This Row],[Item No]],Tabla4[],3)</f>
        <v>4</v>
      </c>
      <c r="H232" s="1">
        <v>8.9499999999999993</v>
      </c>
      <c r="I232">
        <v>2</v>
      </c>
      <c r="J232" s="3">
        <f>Tabla1[[#This Row],[UnitPrice]]*Tabla1[[#This Row],[Quantity]]</f>
        <v>17.899999999999999</v>
      </c>
      <c r="K232" s="3">
        <f>Tabla1[[#This Row],[unit cost]]*Tabla1[[#This Row],[Quantity]]</f>
        <v>8</v>
      </c>
      <c r="L232" s="3">
        <f>Tabla1[[#This Row],[Sutbotal]]-Tabla1[[#This Row],[Total cost]]</f>
        <v>9.8999999999999986</v>
      </c>
      <c r="M232" s="2">
        <v>43316</v>
      </c>
    </row>
    <row r="233" spans="1:13" x14ac:dyDescent="0.2">
      <c r="A233">
        <v>2</v>
      </c>
      <c r="B233" t="str">
        <f>VLOOKUP(Tabla1[[#This Row],[Store Number]],Tabla3[],2)</f>
        <v>Alamos</v>
      </c>
      <c r="C233">
        <v>1</v>
      </c>
      <c r="D233" t="str">
        <f>VLOOKUP(Tabla1[[#This Row],[Region]],Tabla2[],2)</f>
        <v>South</v>
      </c>
      <c r="E233">
        <v>8500</v>
      </c>
      <c r="F233" t="str">
        <f>VLOOKUP(Tabla1[[#This Row],[Item No]],Tabla4[],2)</f>
        <v>Desktop CPU</v>
      </c>
      <c r="G233" s="1">
        <f>VLOOKUP(Tabla1[[#This Row],[Item No]],Tabla4[],3)</f>
        <v>790</v>
      </c>
      <c r="H233" s="1">
        <v>849.95</v>
      </c>
      <c r="I233">
        <v>33</v>
      </c>
      <c r="J233" s="3">
        <f>Tabla1[[#This Row],[UnitPrice]]*Tabla1[[#This Row],[Quantity]]</f>
        <v>28048.350000000002</v>
      </c>
      <c r="K233" s="3">
        <f>Tabla1[[#This Row],[unit cost]]*Tabla1[[#This Row],[Quantity]]</f>
        <v>26070</v>
      </c>
      <c r="L233" s="3">
        <f>Tabla1[[#This Row],[Sutbotal]]-Tabla1[[#This Row],[Total cost]]</f>
        <v>1978.3500000000022</v>
      </c>
      <c r="M233" s="2">
        <v>43316</v>
      </c>
    </row>
    <row r="234" spans="1:13" x14ac:dyDescent="0.2">
      <c r="A234">
        <v>3</v>
      </c>
      <c r="B234" t="str">
        <f>VLOOKUP(Tabla1[[#This Row],[Store Number]],Tabla3[],2)</f>
        <v>Candiles</v>
      </c>
      <c r="C234">
        <v>1</v>
      </c>
      <c r="D234" t="str">
        <f>VLOOKUP(Tabla1[[#This Row],[Region]],Tabla2[],2)</f>
        <v>South</v>
      </c>
      <c r="E234">
        <v>2005</v>
      </c>
      <c r="F234" t="str">
        <f>VLOOKUP(Tabla1[[#This Row],[Item No]],Tabla4[],2)</f>
        <v>17" Monitor</v>
      </c>
      <c r="G234" s="1">
        <f>VLOOKUP(Tabla1[[#This Row],[Item No]],Tabla4[],3)</f>
        <v>200</v>
      </c>
      <c r="H234" s="1">
        <v>229</v>
      </c>
      <c r="I234">
        <v>18</v>
      </c>
      <c r="J234" s="3">
        <f>Tabla1[[#This Row],[UnitPrice]]*Tabla1[[#This Row],[Quantity]]</f>
        <v>4122</v>
      </c>
      <c r="K234" s="3">
        <f>Tabla1[[#This Row],[unit cost]]*Tabla1[[#This Row],[Quantity]]</f>
        <v>3600</v>
      </c>
      <c r="L234" s="3">
        <f>Tabla1[[#This Row],[Sutbotal]]-Tabla1[[#This Row],[Total cost]]</f>
        <v>522</v>
      </c>
      <c r="M234" s="2">
        <v>43316</v>
      </c>
    </row>
    <row r="235" spans="1:13" x14ac:dyDescent="0.2">
      <c r="A235">
        <v>3</v>
      </c>
      <c r="B235" t="str">
        <f>VLOOKUP(Tabla1[[#This Row],[Store Number]],Tabla3[],2)</f>
        <v>Candiles</v>
      </c>
      <c r="C235">
        <v>1</v>
      </c>
      <c r="D235" t="str">
        <f>VLOOKUP(Tabla1[[#This Row],[Region]],Tabla2[],2)</f>
        <v>South</v>
      </c>
      <c r="E235">
        <v>3006</v>
      </c>
      <c r="F235" t="str">
        <f>VLOOKUP(Tabla1[[#This Row],[Item No]],Tabla4[],2)</f>
        <v>101 Keyboard</v>
      </c>
      <c r="G235" s="1">
        <f>VLOOKUP(Tabla1[[#This Row],[Item No]],Tabla4[],3)</f>
        <v>12</v>
      </c>
      <c r="H235" s="1">
        <v>19.95</v>
      </c>
      <c r="I235">
        <v>39</v>
      </c>
      <c r="J235" s="3">
        <f>Tabla1[[#This Row],[UnitPrice]]*Tabla1[[#This Row],[Quantity]]</f>
        <v>778.05</v>
      </c>
      <c r="K235" s="3">
        <f>Tabla1[[#This Row],[unit cost]]*Tabla1[[#This Row],[Quantity]]</f>
        <v>468</v>
      </c>
      <c r="L235" s="3">
        <f>Tabla1[[#This Row],[Sutbotal]]-Tabla1[[#This Row],[Total cost]]</f>
        <v>310.04999999999995</v>
      </c>
      <c r="M235" s="2">
        <v>43316</v>
      </c>
    </row>
    <row r="236" spans="1:13" x14ac:dyDescent="0.2">
      <c r="A236">
        <v>3</v>
      </c>
      <c r="B236" t="str">
        <f>VLOOKUP(Tabla1[[#This Row],[Store Number]],Tabla3[],2)</f>
        <v>Candiles</v>
      </c>
      <c r="C236">
        <v>1</v>
      </c>
      <c r="D236" t="str">
        <f>VLOOKUP(Tabla1[[#This Row],[Region]],Tabla2[],2)</f>
        <v>South</v>
      </c>
      <c r="E236">
        <v>6050</v>
      </c>
      <c r="F236" t="str">
        <f>VLOOKUP(Tabla1[[#This Row],[Item No]],Tabla4[],2)</f>
        <v>PC Mouse</v>
      </c>
      <c r="G236" s="1">
        <f>VLOOKUP(Tabla1[[#This Row],[Item No]],Tabla4[],3)</f>
        <v>4</v>
      </c>
      <c r="H236" s="1">
        <v>8.9499999999999993</v>
      </c>
      <c r="I236">
        <v>3</v>
      </c>
      <c r="J236" s="3">
        <f>Tabla1[[#This Row],[UnitPrice]]*Tabla1[[#This Row],[Quantity]]</f>
        <v>26.849999999999998</v>
      </c>
      <c r="K236" s="3">
        <f>Tabla1[[#This Row],[unit cost]]*Tabla1[[#This Row],[Quantity]]</f>
        <v>12</v>
      </c>
      <c r="L236" s="3">
        <f>Tabla1[[#This Row],[Sutbotal]]-Tabla1[[#This Row],[Total cost]]</f>
        <v>14.849999999999998</v>
      </c>
      <c r="M236" s="2">
        <v>43316</v>
      </c>
    </row>
    <row r="237" spans="1:13" x14ac:dyDescent="0.2">
      <c r="A237">
        <v>3</v>
      </c>
      <c r="B237" t="str">
        <f>VLOOKUP(Tabla1[[#This Row],[Store Number]],Tabla3[],2)</f>
        <v>Candiles</v>
      </c>
      <c r="C237">
        <v>1</v>
      </c>
      <c r="D237" t="str">
        <f>VLOOKUP(Tabla1[[#This Row],[Region]],Tabla2[],2)</f>
        <v>South</v>
      </c>
      <c r="E237">
        <v>8500</v>
      </c>
      <c r="F237" t="str">
        <f>VLOOKUP(Tabla1[[#This Row],[Item No]],Tabla4[],2)</f>
        <v>Desktop CPU</v>
      </c>
      <c r="G237" s="1">
        <f>VLOOKUP(Tabla1[[#This Row],[Item No]],Tabla4[],3)</f>
        <v>790</v>
      </c>
      <c r="H237" s="1">
        <v>849.95</v>
      </c>
      <c r="I237">
        <v>16</v>
      </c>
      <c r="J237" s="3">
        <f>Tabla1[[#This Row],[UnitPrice]]*Tabla1[[#This Row],[Quantity]]</f>
        <v>13599.2</v>
      </c>
      <c r="K237" s="3">
        <f>Tabla1[[#This Row],[unit cost]]*Tabla1[[#This Row],[Quantity]]</f>
        <v>12640</v>
      </c>
      <c r="L237" s="3">
        <f>Tabla1[[#This Row],[Sutbotal]]-Tabla1[[#This Row],[Total cost]]</f>
        <v>959.20000000000073</v>
      </c>
      <c r="M237" s="2">
        <v>43316</v>
      </c>
    </row>
    <row r="238" spans="1:13" x14ac:dyDescent="0.2">
      <c r="A238">
        <v>4</v>
      </c>
      <c r="B238" t="str">
        <f>VLOOKUP(Tabla1[[#This Row],[Store Number]],Tabla3[],2)</f>
        <v>San Pablo</v>
      </c>
      <c r="C238">
        <v>2</v>
      </c>
      <c r="D238" t="str">
        <f>VLOOKUP(Tabla1[[#This Row],[Region]],Tabla2[],2)</f>
        <v>North</v>
      </c>
      <c r="E238">
        <v>2005</v>
      </c>
      <c r="F238" t="str">
        <f>VLOOKUP(Tabla1[[#This Row],[Item No]],Tabla4[],2)</f>
        <v>17" Monitor</v>
      </c>
      <c r="G238" s="1">
        <f>VLOOKUP(Tabla1[[#This Row],[Item No]],Tabla4[],3)</f>
        <v>200</v>
      </c>
      <c r="H238" s="1">
        <v>229</v>
      </c>
      <c r="I238">
        <v>13</v>
      </c>
      <c r="J238" s="3">
        <f>Tabla1[[#This Row],[UnitPrice]]*Tabla1[[#This Row],[Quantity]]</f>
        <v>2977</v>
      </c>
      <c r="K238" s="3">
        <f>Tabla1[[#This Row],[unit cost]]*Tabla1[[#This Row],[Quantity]]</f>
        <v>2600</v>
      </c>
      <c r="L238" s="3">
        <f>Tabla1[[#This Row],[Sutbotal]]-Tabla1[[#This Row],[Total cost]]</f>
        <v>377</v>
      </c>
      <c r="M238" s="2">
        <v>43316</v>
      </c>
    </row>
    <row r="239" spans="1:13" x14ac:dyDescent="0.2">
      <c r="A239">
        <v>4</v>
      </c>
      <c r="B239" t="str">
        <f>VLOOKUP(Tabla1[[#This Row],[Store Number]],Tabla3[],2)</f>
        <v>San Pablo</v>
      </c>
      <c r="C239">
        <v>2</v>
      </c>
      <c r="D239" t="str">
        <f>VLOOKUP(Tabla1[[#This Row],[Region]],Tabla2[],2)</f>
        <v>North</v>
      </c>
      <c r="E239">
        <v>3006</v>
      </c>
      <c r="F239" t="str">
        <f>VLOOKUP(Tabla1[[#This Row],[Item No]],Tabla4[],2)</f>
        <v>101 Keyboard</v>
      </c>
      <c r="G239" s="1">
        <f>VLOOKUP(Tabla1[[#This Row],[Item No]],Tabla4[],3)</f>
        <v>12</v>
      </c>
      <c r="H239" s="1">
        <v>19.95</v>
      </c>
      <c r="I239">
        <v>40</v>
      </c>
      <c r="J239" s="3">
        <f>Tabla1[[#This Row],[UnitPrice]]*Tabla1[[#This Row],[Quantity]]</f>
        <v>798</v>
      </c>
      <c r="K239" s="3">
        <f>Tabla1[[#This Row],[unit cost]]*Tabla1[[#This Row],[Quantity]]</f>
        <v>480</v>
      </c>
      <c r="L239" s="3">
        <f>Tabla1[[#This Row],[Sutbotal]]-Tabla1[[#This Row],[Total cost]]</f>
        <v>318</v>
      </c>
      <c r="M239" s="2">
        <v>43316</v>
      </c>
    </row>
    <row r="240" spans="1:13" x14ac:dyDescent="0.2">
      <c r="A240">
        <v>4</v>
      </c>
      <c r="B240" t="str">
        <f>VLOOKUP(Tabla1[[#This Row],[Store Number]],Tabla3[],2)</f>
        <v>San Pablo</v>
      </c>
      <c r="C240">
        <v>2</v>
      </c>
      <c r="D240" t="str">
        <f>VLOOKUP(Tabla1[[#This Row],[Region]],Tabla2[],2)</f>
        <v>North</v>
      </c>
      <c r="E240">
        <v>6050</v>
      </c>
      <c r="F240" t="str">
        <f>VLOOKUP(Tabla1[[#This Row],[Item No]],Tabla4[],2)</f>
        <v>PC Mouse</v>
      </c>
      <c r="G240" s="1">
        <f>VLOOKUP(Tabla1[[#This Row],[Item No]],Tabla4[],3)</f>
        <v>4</v>
      </c>
      <c r="H240" s="1">
        <v>8.9499999999999993</v>
      </c>
      <c r="I240">
        <v>13</v>
      </c>
      <c r="J240" s="3">
        <f>Tabla1[[#This Row],[UnitPrice]]*Tabla1[[#This Row],[Quantity]]</f>
        <v>116.35</v>
      </c>
      <c r="K240" s="3">
        <f>Tabla1[[#This Row],[unit cost]]*Tabla1[[#This Row],[Quantity]]</f>
        <v>52</v>
      </c>
      <c r="L240" s="3">
        <f>Tabla1[[#This Row],[Sutbotal]]-Tabla1[[#This Row],[Total cost]]</f>
        <v>64.349999999999994</v>
      </c>
      <c r="M240" s="2">
        <v>43316</v>
      </c>
    </row>
    <row r="241" spans="1:13" x14ac:dyDescent="0.2">
      <c r="A241">
        <v>4</v>
      </c>
      <c r="B241" t="str">
        <f>VLOOKUP(Tabla1[[#This Row],[Store Number]],Tabla3[],2)</f>
        <v>San Pablo</v>
      </c>
      <c r="C241">
        <v>2</v>
      </c>
      <c r="D241" t="str">
        <f>VLOOKUP(Tabla1[[#This Row],[Region]],Tabla2[],2)</f>
        <v>North</v>
      </c>
      <c r="E241">
        <v>8500</v>
      </c>
      <c r="F241" t="str">
        <f>VLOOKUP(Tabla1[[#This Row],[Item No]],Tabla4[],2)</f>
        <v>Desktop CPU</v>
      </c>
      <c r="G241" s="1">
        <f>VLOOKUP(Tabla1[[#This Row],[Item No]],Tabla4[],3)</f>
        <v>790</v>
      </c>
      <c r="H241" s="1">
        <v>849.95</v>
      </c>
      <c r="I241">
        <v>19</v>
      </c>
      <c r="J241" s="3">
        <f>Tabla1[[#This Row],[UnitPrice]]*Tabla1[[#This Row],[Quantity]]</f>
        <v>16149.050000000001</v>
      </c>
      <c r="K241" s="3">
        <f>Tabla1[[#This Row],[unit cost]]*Tabla1[[#This Row],[Quantity]]</f>
        <v>15010</v>
      </c>
      <c r="L241" s="3">
        <f>Tabla1[[#This Row],[Sutbotal]]-Tabla1[[#This Row],[Total cost]]</f>
        <v>1139.0500000000011</v>
      </c>
      <c r="M241" s="2">
        <v>43316</v>
      </c>
    </row>
    <row r="242" spans="1:13" x14ac:dyDescent="0.2">
      <c r="A242">
        <v>5</v>
      </c>
      <c r="B242" t="str">
        <f>VLOOKUP(Tabla1[[#This Row],[Store Number]],Tabla3[],2)</f>
        <v>Satélite</v>
      </c>
      <c r="C242">
        <v>2</v>
      </c>
      <c r="D242" t="str">
        <f>VLOOKUP(Tabla1[[#This Row],[Region]],Tabla2[],2)</f>
        <v>North</v>
      </c>
      <c r="E242">
        <v>2005</v>
      </c>
      <c r="F242" t="str">
        <f>VLOOKUP(Tabla1[[#This Row],[Item No]],Tabla4[],2)</f>
        <v>17" Monitor</v>
      </c>
      <c r="G242" s="1">
        <f>VLOOKUP(Tabla1[[#This Row],[Item No]],Tabla4[],3)</f>
        <v>200</v>
      </c>
      <c r="H242" s="1">
        <v>229</v>
      </c>
      <c r="I242">
        <v>17</v>
      </c>
      <c r="J242" s="3">
        <f>Tabla1[[#This Row],[UnitPrice]]*Tabla1[[#This Row],[Quantity]]</f>
        <v>3893</v>
      </c>
      <c r="K242" s="3">
        <f>Tabla1[[#This Row],[unit cost]]*Tabla1[[#This Row],[Quantity]]</f>
        <v>3400</v>
      </c>
      <c r="L242" s="3">
        <f>Tabla1[[#This Row],[Sutbotal]]-Tabla1[[#This Row],[Total cost]]</f>
        <v>493</v>
      </c>
      <c r="M242" s="2">
        <v>43316</v>
      </c>
    </row>
    <row r="243" spans="1:13" x14ac:dyDescent="0.2">
      <c r="A243">
        <v>5</v>
      </c>
      <c r="B243" t="str">
        <f>VLOOKUP(Tabla1[[#This Row],[Store Number]],Tabla3[],2)</f>
        <v>Satélite</v>
      </c>
      <c r="C243">
        <v>2</v>
      </c>
      <c r="D243" t="str">
        <f>VLOOKUP(Tabla1[[#This Row],[Region]],Tabla2[],2)</f>
        <v>North</v>
      </c>
      <c r="E243">
        <v>3006</v>
      </c>
      <c r="F243" t="str">
        <f>VLOOKUP(Tabla1[[#This Row],[Item No]],Tabla4[],2)</f>
        <v>101 Keyboard</v>
      </c>
      <c r="G243" s="1">
        <f>VLOOKUP(Tabla1[[#This Row],[Item No]],Tabla4[],3)</f>
        <v>12</v>
      </c>
      <c r="H243" s="1">
        <v>19.95</v>
      </c>
      <c r="I243">
        <v>67</v>
      </c>
      <c r="J243" s="3">
        <f>Tabla1[[#This Row],[UnitPrice]]*Tabla1[[#This Row],[Quantity]]</f>
        <v>1336.6499999999999</v>
      </c>
      <c r="K243" s="3">
        <f>Tabla1[[#This Row],[unit cost]]*Tabla1[[#This Row],[Quantity]]</f>
        <v>804</v>
      </c>
      <c r="L243" s="3">
        <f>Tabla1[[#This Row],[Sutbotal]]-Tabla1[[#This Row],[Total cost]]</f>
        <v>532.64999999999986</v>
      </c>
      <c r="M243" s="2">
        <v>43316</v>
      </c>
    </row>
    <row r="244" spans="1:13" x14ac:dyDescent="0.2">
      <c r="A244">
        <v>5</v>
      </c>
      <c r="B244" t="str">
        <f>VLOOKUP(Tabla1[[#This Row],[Store Number]],Tabla3[],2)</f>
        <v>Satélite</v>
      </c>
      <c r="C244">
        <v>2</v>
      </c>
      <c r="D244" t="str">
        <f>VLOOKUP(Tabla1[[#This Row],[Region]],Tabla2[],2)</f>
        <v>North</v>
      </c>
      <c r="E244">
        <v>6050</v>
      </c>
      <c r="F244" t="str">
        <f>VLOOKUP(Tabla1[[#This Row],[Item No]],Tabla4[],2)</f>
        <v>PC Mouse</v>
      </c>
      <c r="G244" s="1">
        <f>VLOOKUP(Tabla1[[#This Row],[Item No]],Tabla4[],3)</f>
        <v>4</v>
      </c>
      <c r="H244" s="1">
        <v>8.9499999999999993</v>
      </c>
      <c r="I244">
        <v>13</v>
      </c>
      <c r="J244" s="3">
        <f>Tabla1[[#This Row],[UnitPrice]]*Tabla1[[#This Row],[Quantity]]</f>
        <v>116.35</v>
      </c>
      <c r="K244" s="3">
        <f>Tabla1[[#This Row],[unit cost]]*Tabla1[[#This Row],[Quantity]]</f>
        <v>52</v>
      </c>
      <c r="L244" s="3">
        <f>Tabla1[[#This Row],[Sutbotal]]-Tabla1[[#This Row],[Total cost]]</f>
        <v>64.349999999999994</v>
      </c>
      <c r="M244" s="2">
        <v>43316</v>
      </c>
    </row>
    <row r="245" spans="1:13" x14ac:dyDescent="0.2">
      <c r="A245">
        <v>5</v>
      </c>
      <c r="B245" t="str">
        <f>VLOOKUP(Tabla1[[#This Row],[Store Number]],Tabla3[],2)</f>
        <v>Satélite</v>
      </c>
      <c r="C245">
        <v>2</v>
      </c>
      <c r="D245" t="str">
        <f>VLOOKUP(Tabla1[[#This Row],[Region]],Tabla2[],2)</f>
        <v>North</v>
      </c>
      <c r="E245">
        <v>8500</v>
      </c>
      <c r="F245" t="str">
        <f>VLOOKUP(Tabla1[[#This Row],[Item No]],Tabla4[],2)</f>
        <v>Desktop CPU</v>
      </c>
      <c r="G245" s="1">
        <f>VLOOKUP(Tabla1[[#This Row],[Item No]],Tabla4[],3)</f>
        <v>790</v>
      </c>
      <c r="H245" s="1">
        <v>849.95</v>
      </c>
      <c r="I245">
        <v>14</v>
      </c>
      <c r="J245" s="3">
        <f>Tabla1[[#This Row],[UnitPrice]]*Tabla1[[#This Row],[Quantity]]</f>
        <v>11899.300000000001</v>
      </c>
      <c r="K245" s="3">
        <f>Tabla1[[#This Row],[unit cost]]*Tabla1[[#This Row],[Quantity]]</f>
        <v>11060</v>
      </c>
      <c r="L245" s="3">
        <f>Tabla1[[#This Row],[Sutbotal]]-Tabla1[[#This Row],[Total cost]]</f>
        <v>839.30000000000109</v>
      </c>
      <c r="M245" s="2">
        <v>43316</v>
      </c>
    </row>
    <row r="246" spans="1:13" x14ac:dyDescent="0.2">
      <c r="A246">
        <v>6</v>
      </c>
      <c r="B246" t="str">
        <f>VLOOKUP(Tabla1[[#This Row],[Store Number]],Tabla3[],2)</f>
        <v>Centro</v>
      </c>
      <c r="C246">
        <v>3</v>
      </c>
      <c r="D246" t="str">
        <f>VLOOKUP(Tabla1[[#This Row],[Region]],Tabla2[],2)</f>
        <v>East</v>
      </c>
      <c r="E246">
        <v>2005</v>
      </c>
      <c r="F246" t="str">
        <f>VLOOKUP(Tabla1[[#This Row],[Item No]],Tabla4[],2)</f>
        <v>17" Monitor</v>
      </c>
      <c r="G246" s="1">
        <f>VLOOKUP(Tabla1[[#This Row],[Item No]],Tabla4[],3)</f>
        <v>200</v>
      </c>
      <c r="H246" s="1">
        <v>229</v>
      </c>
      <c r="I246">
        <v>168</v>
      </c>
      <c r="J246" s="3">
        <f>Tabla1[[#This Row],[UnitPrice]]*Tabla1[[#This Row],[Quantity]]</f>
        <v>38472</v>
      </c>
      <c r="K246" s="3">
        <f>Tabla1[[#This Row],[unit cost]]*Tabla1[[#This Row],[Quantity]]</f>
        <v>33600</v>
      </c>
      <c r="L246" s="3">
        <f>Tabla1[[#This Row],[Sutbotal]]-Tabla1[[#This Row],[Total cost]]</f>
        <v>4872</v>
      </c>
      <c r="M246" s="2">
        <v>43316</v>
      </c>
    </row>
    <row r="247" spans="1:13" x14ac:dyDescent="0.2">
      <c r="A247">
        <v>6</v>
      </c>
      <c r="B247" t="str">
        <f>VLOOKUP(Tabla1[[#This Row],[Store Number]],Tabla3[],2)</f>
        <v>Centro</v>
      </c>
      <c r="C247">
        <v>3</v>
      </c>
      <c r="D247" t="str">
        <f>VLOOKUP(Tabla1[[#This Row],[Region]],Tabla2[],2)</f>
        <v>East</v>
      </c>
      <c r="E247">
        <v>3006</v>
      </c>
      <c r="F247" t="str">
        <f>VLOOKUP(Tabla1[[#This Row],[Item No]],Tabla4[],2)</f>
        <v>101 Keyboard</v>
      </c>
      <c r="G247" s="1">
        <f>VLOOKUP(Tabla1[[#This Row],[Item No]],Tabla4[],3)</f>
        <v>12</v>
      </c>
      <c r="H247" s="1">
        <v>19.95</v>
      </c>
      <c r="I247">
        <v>71</v>
      </c>
      <c r="J247" s="3">
        <f>Tabla1[[#This Row],[UnitPrice]]*Tabla1[[#This Row],[Quantity]]</f>
        <v>1416.45</v>
      </c>
      <c r="K247" s="3">
        <f>Tabla1[[#This Row],[unit cost]]*Tabla1[[#This Row],[Quantity]]</f>
        <v>852</v>
      </c>
      <c r="L247" s="3">
        <f>Tabla1[[#This Row],[Sutbotal]]-Tabla1[[#This Row],[Total cost]]</f>
        <v>564.45000000000005</v>
      </c>
      <c r="M247" s="2">
        <v>43316</v>
      </c>
    </row>
    <row r="248" spans="1:13" x14ac:dyDescent="0.2">
      <c r="A248">
        <v>6</v>
      </c>
      <c r="B248" t="str">
        <f>VLOOKUP(Tabla1[[#This Row],[Store Number]],Tabla3[],2)</f>
        <v>Centro</v>
      </c>
      <c r="C248">
        <v>3</v>
      </c>
      <c r="D248" t="str">
        <f>VLOOKUP(Tabla1[[#This Row],[Region]],Tabla2[],2)</f>
        <v>East</v>
      </c>
      <c r="E248">
        <v>6050</v>
      </c>
      <c r="F248" t="str">
        <f>VLOOKUP(Tabla1[[#This Row],[Item No]],Tabla4[],2)</f>
        <v>PC Mouse</v>
      </c>
      <c r="G248" s="1">
        <f>VLOOKUP(Tabla1[[#This Row],[Item No]],Tabla4[],3)</f>
        <v>4</v>
      </c>
      <c r="H248" s="1">
        <v>8.9499999999999993</v>
      </c>
      <c r="I248">
        <v>31</v>
      </c>
      <c r="J248" s="3">
        <f>Tabla1[[#This Row],[UnitPrice]]*Tabla1[[#This Row],[Quantity]]</f>
        <v>277.45</v>
      </c>
      <c r="K248" s="3">
        <f>Tabla1[[#This Row],[unit cost]]*Tabla1[[#This Row],[Quantity]]</f>
        <v>124</v>
      </c>
      <c r="L248" s="3">
        <f>Tabla1[[#This Row],[Sutbotal]]-Tabla1[[#This Row],[Total cost]]</f>
        <v>153.44999999999999</v>
      </c>
      <c r="M248" s="2">
        <v>43316</v>
      </c>
    </row>
    <row r="249" spans="1:13" x14ac:dyDescent="0.2">
      <c r="A249">
        <v>6</v>
      </c>
      <c r="B249" t="str">
        <f>VLOOKUP(Tabla1[[#This Row],[Store Number]],Tabla3[],2)</f>
        <v>Centro</v>
      </c>
      <c r="C249">
        <v>3</v>
      </c>
      <c r="D249" t="str">
        <f>VLOOKUP(Tabla1[[#This Row],[Region]],Tabla2[],2)</f>
        <v>East</v>
      </c>
      <c r="E249">
        <v>8500</v>
      </c>
      <c r="F249" t="str">
        <f>VLOOKUP(Tabla1[[#This Row],[Item No]],Tabla4[],2)</f>
        <v>Desktop CPU</v>
      </c>
      <c r="G249" s="1">
        <f>VLOOKUP(Tabla1[[#This Row],[Item No]],Tabla4[],3)</f>
        <v>790</v>
      </c>
      <c r="H249" s="1">
        <v>849.95</v>
      </c>
      <c r="I249">
        <v>111</v>
      </c>
      <c r="J249" s="3">
        <f>Tabla1[[#This Row],[UnitPrice]]*Tabla1[[#This Row],[Quantity]]</f>
        <v>94344.450000000012</v>
      </c>
      <c r="K249" s="3">
        <f>Tabla1[[#This Row],[unit cost]]*Tabla1[[#This Row],[Quantity]]</f>
        <v>87690</v>
      </c>
      <c r="L249" s="3">
        <f>Tabla1[[#This Row],[Sutbotal]]-Tabla1[[#This Row],[Total cost]]</f>
        <v>6654.4500000000116</v>
      </c>
      <c r="M249" s="2">
        <v>43316</v>
      </c>
    </row>
    <row r="250" spans="1:13" x14ac:dyDescent="0.2">
      <c r="A250">
        <v>7</v>
      </c>
      <c r="B250" t="str">
        <f>VLOOKUP(Tabla1[[#This Row],[Store Number]],Tabla3[],2)</f>
        <v>El Pueblito</v>
      </c>
      <c r="C250">
        <v>3</v>
      </c>
      <c r="D250" t="str">
        <f>VLOOKUP(Tabla1[[#This Row],[Region]],Tabla2[],2)</f>
        <v>East</v>
      </c>
      <c r="E250">
        <v>2005</v>
      </c>
      <c r="F250" t="str">
        <f>VLOOKUP(Tabla1[[#This Row],[Item No]],Tabla4[],2)</f>
        <v>17" Monitor</v>
      </c>
      <c r="G250" s="1">
        <f>VLOOKUP(Tabla1[[#This Row],[Item No]],Tabla4[],3)</f>
        <v>200</v>
      </c>
      <c r="H250" s="1">
        <v>229</v>
      </c>
      <c r="I250">
        <v>49</v>
      </c>
      <c r="J250" s="3">
        <f>Tabla1[[#This Row],[UnitPrice]]*Tabla1[[#This Row],[Quantity]]</f>
        <v>11221</v>
      </c>
      <c r="K250" s="3">
        <f>Tabla1[[#This Row],[unit cost]]*Tabla1[[#This Row],[Quantity]]</f>
        <v>9800</v>
      </c>
      <c r="L250" s="3">
        <f>Tabla1[[#This Row],[Sutbotal]]-Tabla1[[#This Row],[Total cost]]</f>
        <v>1421</v>
      </c>
      <c r="M250" s="2">
        <v>43316</v>
      </c>
    </row>
    <row r="251" spans="1:13" x14ac:dyDescent="0.2">
      <c r="A251">
        <v>7</v>
      </c>
      <c r="B251" t="str">
        <f>VLOOKUP(Tabla1[[#This Row],[Store Number]],Tabla3[],2)</f>
        <v>El Pueblito</v>
      </c>
      <c r="C251">
        <v>3</v>
      </c>
      <c r="D251" t="str">
        <f>VLOOKUP(Tabla1[[#This Row],[Region]],Tabla2[],2)</f>
        <v>East</v>
      </c>
      <c r="E251">
        <v>3006</v>
      </c>
      <c r="F251" t="str">
        <f>VLOOKUP(Tabla1[[#This Row],[Item No]],Tabla4[],2)</f>
        <v>101 Keyboard</v>
      </c>
      <c r="G251" s="1">
        <f>VLOOKUP(Tabla1[[#This Row],[Item No]],Tabla4[],3)</f>
        <v>12</v>
      </c>
      <c r="H251" s="1">
        <v>19.95</v>
      </c>
      <c r="I251">
        <v>42</v>
      </c>
      <c r="J251" s="3">
        <f>Tabla1[[#This Row],[UnitPrice]]*Tabla1[[#This Row],[Quantity]]</f>
        <v>837.9</v>
      </c>
      <c r="K251" s="3">
        <f>Tabla1[[#This Row],[unit cost]]*Tabla1[[#This Row],[Quantity]]</f>
        <v>504</v>
      </c>
      <c r="L251" s="3">
        <f>Tabla1[[#This Row],[Sutbotal]]-Tabla1[[#This Row],[Total cost]]</f>
        <v>333.9</v>
      </c>
      <c r="M251" s="2">
        <v>43316</v>
      </c>
    </row>
    <row r="252" spans="1:13" x14ac:dyDescent="0.2">
      <c r="A252">
        <v>7</v>
      </c>
      <c r="B252" t="str">
        <f>VLOOKUP(Tabla1[[#This Row],[Store Number]],Tabla3[],2)</f>
        <v>El Pueblito</v>
      </c>
      <c r="C252">
        <v>3</v>
      </c>
      <c r="D252" t="str">
        <f>VLOOKUP(Tabla1[[#This Row],[Region]],Tabla2[],2)</f>
        <v>East</v>
      </c>
      <c r="E252">
        <v>6050</v>
      </c>
      <c r="F252" t="str">
        <f>VLOOKUP(Tabla1[[#This Row],[Item No]],Tabla4[],2)</f>
        <v>PC Mouse</v>
      </c>
      <c r="G252" s="1">
        <f>VLOOKUP(Tabla1[[#This Row],[Item No]],Tabla4[],3)</f>
        <v>4</v>
      </c>
      <c r="H252" s="1">
        <v>8.9499999999999993</v>
      </c>
      <c r="I252">
        <v>86</v>
      </c>
      <c r="J252" s="3">
        <f>Tabla1[[#This Row],[UnitPrice]]*Tabla1[[#This Row],[Quantity]]</f>
        <v>769.69999999999993</v>
      </c>
      <c r="K252" s="3">
        <f>Tabla1[[#This Row],[unit cost]]*Tabla1[[#This Row],[Quantity]]</f>
        <v>344</v>
      </c>
      <c r="L252" s="3">
        <f>Tabla1[[#This Row],[Sutbotal]]-Tabla1[[#This Row],[Total cost]]</f>
        <v>425.69999999999993</v>
      </c>
      <c r="M252" s="2">
        <v>43316</v>
      </c>
    </row>
    <row r="253" spans="1:13" x14ac:dyDescent="0.2">
      <c r="A253">
        <v>7</v>
      </c>
      <c r="B253" t="str">
        <f>VLOOKUP(Tabla1[[#This Row],[Store Number]],Tabla3[],2)</f>
        <v>El Pueblito</v>
      </c>
      <c r="C253">
        <v>3</v>
      </c>
      <c r="D253" t="str">
        <f>VLOOKUP(Tabla1[[#This Row],[Region]],Tabla2[],2)</f>
        <v>East</v>
      </c>
      <c r="E253">
        <v>8500</v>
      </c>
      <c r="F253" t="str">
        <f>VLOOKUP(Tabla1[[#This Row],[Item No]],Tabla4[],2)</f>
        <v>Desktop CPU</v>
      </c>
      <c r="G253" s="1">
        <f>VLOOKUP(Tabla1[[#This Row],[Item No]],Tabla4[],3)</f>
        <v>790</v>
      </c>
      <c r="H253" s="1">
        <v>849.95</v>
      </c>
      <c r="I253">
        <v>64</v>
      </c>
      <c r="J253" s="3">
        <f>Tabla1[[#This Row],[UnitPrice]]*Tabla1[[#This Row],[Quantity]]</f>
        <v>54396.800000000003</v>
      </c>
      <c r="K253" s="3">
        <f>Tabla1[[#This Row],[unit cost]]*Tabla1[[#This Row],[Quantity]]</f>
        <v>50560</v>
      </c>
      <c r="L253" s="3">
        <f>Tabla1[[#This Row],[Sutbotal]]-Tabla1[[#This Row],[Total cost]]</f>
        <v>3836.8000000000029</v>
      </c>
      <c r="M253" s="2">
        <v>43316</v>
      </c>
    </row>
    <row r="254" spans="1:13" x14ac:dyDescent="0.2">
      <c r="A254">
        <v>8</v>
      </c>
      <c r="B254" t="str">
        <f>VLOOKUP(Tabla1[[#This Row],[Store Number]],Tabla3[],2)</f>
        <v>Corregidora</v>
      </c>
      <c r="C254">
        <v>3</v>
      </c>
      <c r="D254" t="str">
        <f>VLOOKUP(Tabla1[[#This Row],[Region]],Tabla2[],2)</f>
        <v>East</v>
      </c>
      <c r="E254">
        <v>2005</v>
      </c>
      <c r="F254" t="str">
        <f>VLOOKUP(Tabla1[[#This Row],[Item No]],Tabla4[],2)</f>
        <v>17" Monitor</v>
      </c>
      <c r="G254" s="1">
        <f>VLOOKUP(Tabla1[[#This Row],[Item No]],Tabla4[],3)</f>
        <v>200</v>
      </c>
      <c r="H254" s="1">
        <v>229</v>
      </c>
      <c r="I254">
        <v>25</v>
      </c>
      <c r="J254" s="3">
        <f>Tabla1[[#This Row],[UnitPrice]]*Tabla1[[#This Row],[Quantity]]</f>
        <v>5725</v>
      </c>
      <c r="K254" s="3">
        <f>Tabla1[[#This Row],[unit cost]]*Tabla1[[#This Row],[Quantity]]</f>
        <v>5000</v>
      </c>
      <c r="L254" s="3">
        <f>Tabla1[[#This Row],[Sutbotal]]-Tabla1[[#This Row],[Total cost]]</f>
        <v>725</v>
      </c>
      <c r="M254" s="2">
        <v>43316</v>
      </c>
    </row>
    <row r="255" spans="1:13" x14ac:dyDescent="0.2">
      <c r="A255">
        <v>8</v>
      </c>
      <c r="B255" t="str">
        <f>VLOOKUP(Tabla1[[#This Row],[Store Number]],Tabla3[],2)</f>
        <v>Corregidora</v>
      </c>
      <c r="C255">
        <v>3</v>
      </c>
      <c r="D255" t="str">
        <f>VLOOKUP(Tabla1[[#This Row],[Region]],Tabla2[],2)</f>
        <v>East</v>
      </c>
      <c r="E255">
        <v>3006</v>
      </c>
      <c r="F255" t="str">
        <f>VLOOKUP(Tabla1[[#This Row],[Item No]],Tabla4[],2)</f>
        <v>101 Keyboard</v>
      </c>
      <c r="G255" s="1">
        <f>VLOOKUP(Tabla1[[#This Row],[Item No]],Tabla4[],3)</f>
        <v>12</v>
      </c>
      <c r="H255" s="1">
        <v>19.95</v>
      </c>
      <c r="I255">
        <v>28</v>
      </c>
      <c r="J255" s="3">
        <f>Tabla1[[#This Row],[UnitPrice]]*Tabla1[[#This Row],[Quantity]]</f>
        <v>558.6</v>
      </c>
      <c r="K255" s="3">
        <f>Tabla1[[#This Row],[unit cost]]*Tabla1[[#This Row],[Quantity]]</f>
        <v>336</v>
      </c>
      <c r="L255" s="3">
        <f>Tabla1[[#This Row],[Sutbotal]]-Tabla1[[#This Row],[Total cost]]</f>
        <v>222.60000000000002</v>
      </c>
      <c r="M255" s="2">
        <v>43316</v>
      </c>
    </row>
    <row r="256" spans="1:13" x14ac:dyDescent="0.2">
      <c r="A256">
        <v>8</v>
      </c>
      <c r="B256" t="str">
        <f>VLOOKUP(Tabla1[[#This Row],[Store Number]],Tabla3[],2)</f>
        <v>Corregidora</v>
      </c>
      <c r="C256">
        <v>3</v>
      </c>
      <c r="D256" t="str">
        <f>VLOOKUP(Tabla1[[#This Row],[Region]],Tabla2[],2)</f>
        <v>East</v>
      </c>
      <c r="E256">
        <v>6050</v>
      </c>
      <c r="F256" t="str">
        <f>VLOOKUP(Tabla1[[#This Row],[Item No]],Tabla4[],2)</f>
        <v>PC Mouse</v>
      </c>
      <c r="G256" s="1">
        <f>VLOOKUP(Tabla1[[#This Row],[Item No]],Tabla4[],3)</f>
        <v>4</v>
      </c>
      <c r="H256" s="1">
        <v>8.9499999999999993</v>
      </c>
      <c r="I256">
        <v>7</v>
      </c>
      <c r="J256" s="3">
        <f>Tabla1[[#This Row],[UnitPrice]]*Tabla1[[#This Row],[Quantity]]</f>
        <v>62.649999999999991</v>
      </c>
      <c r="K256" s="3">
        <f>Tabla1[[#This Row],[unit cost]]*Tabla1[[#This Row],[Quantity]]</f>
        <v>28</v>
      </c>
      <c r="L256" s="3">
        <f>Tabla1[[#This Row],[Sutbotal]]-Tabla1[[#This Row],[Total cost]]</f>
        <v>34.649999999999991</v>
      </c>
      <c r="M256" s="2">
        <v>43316</v>
      </c>
    </row>
    <row r="257" spans="1:13" x14ac:dyDescent="0.2">
      <c r="A257">
        <v>8</v>
      </c>
      <c r="B257" t="str">
        <f>VLOOKUP(Tabla1[[#This Row],[Store Number]],Tabla3[],2)</f>
        <v>Corregidora</v>
      </c>
      <c r="C257">
        <v>3</v>
      </c>
      <c r="D257" t="str">
        <f>VLOOKUP(Tabla1[[#This Row],[Region]],Tabla2[],2)</f>
        <v>East</v>
      </c>
      <c r="E257">
        <v>8500</v>
      </c>
      <c r="F257" t="str">
        <f>VLOOKUP(Tabla1[[#This Row],[Item No]],Tabla4[],2)</f>
        <v>Desktop CPU</v>
      </c>
      <c r="G257" s="1">
        <f>VLOOKUP(Tabla1[[#This Row],[Item No]],Tabla4[],3)</f>
        <v>790</v>
      </c>
      <c r="H257" s="1">
        <v>849.95</v>
      </c>
      <c r="I257">
        <v>17</v>
      </c>
      <c r="J257" s="3">
        <f>Tabla1[[#This Row],[UnitPrice]]*Tabla1[[#This Row],[Quantity]]</f>
        <v>14449.150000000001</v>
      </c>
      <c r="K257" s="3">
        <f>Tabla1[[#This Row],[unit cost]]*Tabla1[[#This Row],[Quantity]]</f>
        <v>13430</v>
      </c>
      <c r="L257" s="3">
        <f>Tabla1[[#This Row],[Sutbotal]]-Tabla1[[#This Row],[Total cost]]</f>
        <v>1019.1500000000015</v>
      </c>
      <c r="M257" s="2">
        <v>43316</v>
      </c>
    </row>
    <row r="258" spans="1:13" x14ac:dyDescent="0.2">
      <c r="A258">
        <v>1</v>
      </c>
      <c r="B258" t="str">
        <f>VLOOKUP(Tabla1[[#This Row],[Store Number]],Tabla3[],2)</f>
        <v>Tejeda</v>
      </c>
      <c r="C258">
        <v>1</v>
      </c>
      <c r="D258" t="str">
        <f>VLOOKUP(Tabla1[[#This Row],[Region]],Tabla2[],2)</f>
        <v>South</v>
      </c>
      <c r="E258">
        <v>2005</v>
      </c>
      <c r="F258" t="str">
        <f>VLOOKUP(Tabla1[[#This Row],[Item No]],Tabla4[],2)</f>
        <v>17" Monitor</v>
      </c>
      <c r="G258" s="1">
        <f>VLOOKUP(Tabla1[[#This Row],[Item No]],Tabla4[],3)</f>
        <v>200</v>
      </c>
      <c r="H258" s="1">
        <v>229</v>
      </c>
      <c r="I258">
        <v>6</v>
      </c>
      <c r="J258" s="3">
        <f>Tabla1[[#This Row],[UnitPrice]]*Tabla1[[#This Row],[Quantity]]</f>
        <v>1374</v>
      </c>
      <c r="K258" s="3">
        <f>Tabla1[[#This Row],[unit cost]]*Tabla1[[#This Row],[Quantity]]</f>
        <v>1200</v>
      </c>
      <c r="L258" s="3">
        <f>Tabla1[[#This Row],[Sutbotal]]-Tabla1[[#This Row],[Total cost]]</f>
        <v>174</v>
      </c>
      <c r="M258" s="2">
        <v>43347</v>
      </c>
    </row>
    <row r="259" spans="1:13" x14ac:dyDescent="0.2">
      <c r="A259">
        <v>1</v>
      </c>
      <c r="B259" t="str">
        <f>VLOOKUP(Tabla1[[#This Row],[Store Number]],Tabla3[],2)</f>
        <v>Tejeda</v>
      </c>
      <c r="C259">
        <v>1</v>
      </c>
      <c r="D259" t="str">
        <f>VLOOKUP(Tabla1[[#This Row],[Region]],Tabla2[],2)</f>
        <v>South</v>
      </c>
      <c r="E259">
        <v>3006</v>
      </c>
      <c r="F259" t="str">
        <f>VLOOKUP(Tabla1[[#This Row],[Item No]],Tabla4[],2)</f>
        <v>101 Keyboard</v>
      </c>
      <c r="G259" s="1">
        <f>VLOOKUP(Tabla1[[#This Row],[Item No]],Tabla4[],3)</f>
        <v>12</v>
      </c>
      <c r="H259" s="1">
        <v>19.95</v>
      </c>
      <c r="I259">
        <v>30</v>
      </c>
      <c r="J259" s="3">
        <f>Tabla1[[#This Row],[UnitPrice]]*Tabla1[[#This Row],[Quantity]]</f>
        <v>598.5</v>
      </c>
      <c r="K259" s="3">
        <f>Tabla1[[#This Row],[unit cost]]*Tabla1[[#This Row],[Quantity]]</f>
        <v>360</v>
      </c>
      <c r="L259" s="3">
        <f>Tabla1[[#This Row],[Sutbotal]]-Tabla1[[#This Row],[Total cost]]</f>
        <v>238.5</v>
      </c>
      <c r="M259" s="2">
        <v>43347</v>
      </c>
    </row>
    <row r="260" spans="1:13" x14ac:dyDescent="0.2">
      <c r="A260">
        <v>1</v>
      </c>
      <c r="B260" t="str">
        <f>VLOOKUP(Tabla1[[#This Row],[Store Number]],Tabla3[],2)</f>
        <v>Tejeda</v>
      </c>
      <c r="C260">
        <v>1</v>
      </c>
      <c r="D260" t="str">
        <f>VLOOKUP(Tabla1[[#This Row],[Region]],Tabla2[],2)</f>
        <v>South</v>
      </c>
      <c r="E260">
        <v>6050</v>
      </c>
      <c r="F260" t="str">
        <f>VLOOKUP(Tabla1[[#This Row],[Item No]],Tabla4[],2)</f>
        <v>PC Mouse</v>
      </c>
      <c r="G260" s="1">
        <f>VLOOKUP(Tabla1[[#This Row],[Item No]],Tabla4[],3)</f>
        <v>4</v>
      </c>
      <c r="H260" s="1">
        <v>8.9499999999999993</v>
      </c>
      <c r="I260">
        <v>67</v>
      </c>
      <c r="J260" s="3">
        <f>Tabla1[[#This Row],[UnitPrice]]*Tabla1[[#This Row],[Quantity]]</f>
        <v>599.65</v>
      </c>
      <c r="K260" s="3">
        <f>Tabla1[[#This Row],[unit cost]]*Tabla1[[#This Row],[Quantity]]</f>
        <v>268</v>
      </c>
      <c r="L260" s="3">
        <f>Tabla1[[#This Row],[Sutbotal]]-Tabla1[[#This Row],[Total cost]]</f>
        <v>331.65</v>
      </c>
      <c r="M260" s="2">
        <v>43347</v>
      </c>
    </row>
    <row r="261" spans="1:13" x14ac:dyDescent="0.2">
      <c r="A261">
        <v>1</v>
      </c>
      <c r="B261" t="str">
        <f>VLOOKUP(Tabla1[[#This Row],[Store Number]],Tabla3[],2)</f>
        <v>Tejeda</v>
      </c>
      <c r="C261">
        <v>1</v>
      </c>
      <c r="D261" t="str">
        <f>VLOOKUP(Tabla1[[#This Row],[Region]],Tabla2[],2)</f>
        <v>South</v>
      </c>
      <c r="E261">
        <v>8500</v>
      </c>
      <c r="F261" t="str">
        <f>VLOOKUP(Tabla1[[#This Row],[Item No]],Tabla4[],2)</f>
        <v>Desktop CPU</v>
      </c>
      <c r="G261" s="1">
        <f>VLOOKUP(Tabla1[[#This Row],[Item No]],Tabla4[],3)</f>
        <v>790</v>
      </c>
      <c r="H261" s="1">
        <v>849.95</v>
      </c>
      <c r="I261">
        <v>21</v>
      </c>
      <c r="J261" s="3">
        <f>Tabla1[[#This Row],[UnitPrice]]*Tabla1[[#This Row],[Quantity]]</f>
        <v>17848.95</v>
      </c>
      <c r="K261" s="3">
        <f>Tabla1[[#This Row],[unit cost]]*Tabla1[[#This Row],[Quantity]]</f>
        <v>16590</v>
      </c>
      <c r="L261" s="3">
        <f>Tabla1[[#This Row],[Sutbotal]]-Tabla1[[#This Row],[Total cost]]</f>
        <v>1258.9500000000007</v>
      </c>
      <c r="M261" s="2">
        <v>43347</v>
      </c>
    </row>
    <row r="262" spans="1:13" x14ac:dyDescent="0.2">
      <c r="A262">
        <v>2</v>
      </c>
      <c r="B262" t="str">
        <f>VLOOKUP(Tabla1[[#This Row],[Store Number]],Tabla3[],2)</f>
        <v>Alamos</v>
      </c>
      <c r="C262">
        <v>1</v>
      </c>
      <c r="D262" t="str">
        <f>VLOOKUP(Tabla1[[#This Row],[Region]],Tabla2[],2)</f>
        <v>South</v>
      </c>
      <c r="E262">
        <v>2005</v>
      </c>
      <c r="F262" t="str">
        <f>VLOOKUP(Tabla1[[#This Row],[Item No]],Tabla4[],2)</f>
        <v>17" Monitor</v>
      </c>
      <c r="G262" s="1">
        <f>VLOOKUP(Tabla1[[#This Row],[Item No]],Tabla4[],3)</f>
        <v>200</v>
      </c>
      <c r="H262" s="1">
        <v>229</v>
      </c>
      <c r="I262">
        <v>7</v>
      </c>
      <c r="J262" s="3">
        <f>Tabla1[[#This Row],[UnitPrice]]*Tabla1[[#This Row],[Quantity]]</f>
        <v>1603</v>
      </c>
      <c r="K262" s="3">
        <f>Tabla1[[#This Row],[unit cost]]*Tabla1[[#This Row],[Quantity]]</f>
        <v>1400</v>
      </c>
      <c r="L262" s="3">
        <f>Tabla1[[#This Row],[Sutbotal]]-Tabla1[[#This Row],[Total cost]]</f>
        <v>203</v>
      </c>
      <c r="M262" s="2">
        <v>43347</v>
      </c>
    </row>
    <row r="263" spans="1:13" x14ac:dyDescent="0.2">
      <c r="A263">
        <v>2</v>
      </c>
      <c r="B263" t="str">
        <f>VLOOKUP(Tabla1[[#This Row],[Store Number]],Tabla3[],2)</f>
        <v>Alamos</v>
      </c>
      <c r="C263">
        <v>1</v>
      </c>
      <c r="D263" t="str">
        <f>VLOOKUP(Tabla1[[#This Row],[Region]],Tabla2[],2)</f>
        <v>South</v>
      </c>
      <c r="E263">
        <v>3006</v>
      </c>
      <c r="F263" t="str">
        <f>VLOOKUP(Tabla1[[#This Row],[Item No]],Tabla4[],2)</f>
        <v>101 Keyboard</v>
      </c>
      <c r="G263" s="1">
        <f>VLOOKUP(Tabla1[[#This Row],[Item No]],Tabla4[],3)</f>
        <v>12</v>
      </c>
      <c r="H263" s="1">
        <v>19.95</v>
      </c>
      <c r="I263">
        <v>14</v>
      </c>
      <c r="J263" s="3">
        <f>Tabla1[[#This Row],[UnitPrice]]*Tabla1[[#This Row],[Quantity]]</f>
        <v>279.3</v>
      </c>
      <c r="K263" s="3">
        <f>Tabla1[[#This Row],[unit cost]]*Tabla1[[#This Row],[Quantity]]</f>
        <v>168</v>
      </c>
      <c r="L263" s="3">
        <f>Tabla1[[#This Row],[Sutbotal]]-Tabla1[[#This Row],[Total cost]]</f>
        <v>111.30000000000001</v>
      </c>
      <c r="M263" s="2">
        <v>43347</v>
      </c>
    </row>
    <row r="264" spans="1:13" x14ac:dyDescent="0.2">
      <c r="A264">
        <v>2</v>
      </c>
      <c r="B264" t="str">
        <f>VLOOKUP(Tabla1[[#This Row],[Store Number]],Tabla3[],2)</f>
        <v>Alamos</v>
      </c>
      <c r="C264">
        <v>1</v>
      </c>
      <c r="D264" t="str">
        <f>VLOOKUP(Tabla1[[#This Row],[Region]],Tabla2[],2)</f>
        <v>South</v>
      </c>
      <c r="E264">
        <v>6050</v>
      </c>
      <c r="F264" t="str">
        <f>VLOOKUP(Tabla1[[#This Row],[Item No]],Tabla4[],2)</f>
        <v>PC Mouse</v>
      </c>
      <c r="G264" s="1">
        <f>VLOOKUP(Tabla1[[#This Row],[Item No]],Tabla4[],3)</f>
        <v>4</v>
      </c>
      <c r="H264" s="1">
        <v>8.9499999999999993</v>
      </c>
      <c r="I264">
        <v>13</v>
      </c>
      <c r="J264" s="3">
        <f>Tabla1[[#This Row],[UnitPrice]]*Tabla1[[#This Row],[Quantity]]</f>
        <v>116.35</v>
      </c>
      <c r="K264" s="3">
        <f>Tabla1[[#This Row],[unit cost]]*Tabla1[[#This Row],[Quantity]]</f>
        <v>52</v>
      </c>
      <c r="L264" s="3">
        <f>Tabla1[[#This Row],[Sutbotal]]-Tabla1[[#This Row],[Total cost]]</f>
        <v>64.349999999999994</v>
      </c>
      <c r="M264" s="2">
        <v>43347</v>
      </c>
    </row>
    <row r="265" spans="1:13" x14ac:dyDescent="0.2">
      <c r="A265">
        <v>2</v>
      </c>
      <c r="B265" t="str">
        <f>VLOOKUP(Tabla1[[#This Row],[Store Number]],Tabla3[],2)</f>
        <v>Alamos</v>
      </c>
      <c r="C265">
        <v>1</v>
      </c>
      <c r="D265" t="str">
        <f>VLOOKUP(Tabla1[[#This Row],[Region]],Tabla2[],2)</f>
        <v>South</v>
      </c>
      <c r="E265">
        <v>8500</v>
      </c>
      <c r="F265" t="str">
        <f>VLOOKUP(Tabla1[[#This Row],[Item No]],Tabla4[],2)</f>
        <v>Desktop CPU</v>
      </c>
      <c r="G265" s="1">
        <f>VLOOKUP(Tabla1[[#This Row],[Item No]],Tabla4[],3)</f>
        <v>790</v>
      </c>
      <c r="H265" s="1">
        <v>849.95</v>
      </c>
      <c r="I265">
        <v>31</v>
      </c>
      <c r="J265" s="3">
        <f>Tabla1[[#This Row],[UnitPrice]]*Tabla1[[#This Row],[Quantity]]</f>
        <v>26348.45</v>
      </c>
      <c r="K265" s="3">
        <f>Tabla1[[#This Row],[unit cost]]*Tabla1[[#This Row],[Quantity]]</f>
        <v>24490</v>
      </c>
      <c r="L265" s="3">
        <f>Tabla1[[#This Row],[Sutbotal]]-Tabla1[[#This Row],[Total cost]]</f>
        <v>1858.4500000000007</v>
      </c>
      <c r="M265" s="2">
        <v>43347</v>
      </c>
    </row>
    <row r="266" spans="1:13" x14ac:dyDescent="0.2">
      <c r="A266">
        <v>3</v>
      </c>
      <c r="B266" t="str">
        <f>VLOOKUP(Tabla1[[#This Row],[Store Number]],Tabla3[],2)</f>
        <v>Candiles</v>
      </c>
      <c r="C266">
        <v>1</v>
      </c>
      <c r="D266" t="str">
        <f>VLOOKUP(Tabla1[[#This Row],[Region]],Tabla2[],2)</f>
        <v>South</v>
      </c>
      <c r="E266">
        <v>2005</v>
      </c>
      <c r="F266" t="str">
        <f>VLOOKUP(Tabla1[[#This Row],[Item No]],Tabla4[],2)</f>
        <v>17" Monitor</v>
      </c>
      <c r="G266" s="1">
        <f>VLOOKUP(Tabla1[[#This Row],[Item No]],Tabla4[],3)</f>
        <v>200</v>
      </c>
      <c r="H266" s="1">
        <v>229</v>
      </c>
      <c r="I266">
        <v>4</v>
      </c>
      <c r="J266" s="3">
        <f>Tabla1[[#This Row],[UnitPrice]]*Tabla1[[#This Row],[Quantity]]</f>
        <v>916</v>
      </c>
      <c r="K266" s="3">
        <f>Tabla1[[#This Row],[unit cost]]*Tabla1[[#This Row],[Quantity]]</f>
        <v>800</v>
      </c>
      <c r="L266" s="3">
        <f>Tabla1[[#This Row],[Sutbotal]]-Tabla1[[#This Row],[Total cost]]</f>
        <v>116</v>
      </c>
      <c r="M266" s="2">
        <v>43347</v>
      </c>
    </row>
    <row r="267" spans="1:13" x14ac:dyDescent="0.2">
      <c r="A267">
        <v>3</v>
      </c>
      <c r="B267" t="str">
        <f>VLOOKUP(Tabla1[[#This Row],[Store Number]],Tabla3[],2)</f>
        <v>Candiles</v>
      </c>
      <c r="C267">
        <v>1</v>
      </c>
      <c r="D267" t="str">
        <f>VLOOKUP(Tabla1[[#This Row],[Region]],Tabla2[],2)</f>
        <v>South</v>
      </c>
      <c r="E267">
        <v>3006</v>
      </c>
      <c r="F267" t="str">
        <f>VLOOKUP(Tabla1[[#This Row],[Item No]],Tabla4[],2)</f>
        <v>101 Keyboard</v>
      </c>
      <c r="G267" s="1">
        <f>VLOOKUP(Tabla1[[#This Row],[Item No]],Tabla4[],3)</f>
        <v>12</v>
      </c>
      <c r="H267" s="1">
        <v>19.95</v>
      </c>
      <c r="I267">
        <v>22</v>
      </c>
      <c r="J267" s="3">
        <f>Tabla1[[#This Row],[UnitPrice]]*Tabla1[[#This Row],[Quantity]]</f>
        <v>438.9</v>
      </c>
      <c r="K267" s="3">
        <f>Tabla1[[#This Row],[unit cost]]*Tabla1[[#This Row],[Quantity]]</f>
        <v>264</v>
      </c>
      <c r="L267" s="3">
        <f>Tabla1[[#This Row],[Sutbotal]]-Tabla1[[#This Row],[Total cost]]</f>
        <v>174.89999999999998</v>
      </c>
      <c r="M267" s="2">
        <v>43347</v>
      </c>
    </row>
    <row r="268" spans="1:13" x14ac:dyDescent="0.2">
      <c r="A268">
        <v>3</v>
      </c>
      <c r="B268" t="str">
        <f>VLOOKUP(Tabla1[[#This Row],[Store Number]],Tabla3[],2)</f>
        <v>Candiles</v>
      </c>
      <c r="C268">
        <v>1</v>
      </c>
      <c r="D268" t="str">
        <f>VLOOKUP(Tabla1[[#This Row],[Region]],Tabla2[],2)</f>
        <v>South</v>
      </c>
      <c r="E268">
        <v>6050</v>
      </c>
      <c r="F268" t="str">
        <f>VLOOKUP(Tabla1[[#This Row],[Item No]],Tabla4[],2)</f>
        <v>PC Mouse</v>
      </c>
      <c r="G268" s="1">
        <f>VLOOKUP(Tabla1[[#This Row],[Item No]],Tabla4[],3)</f>
        <v>4</v>
      </c>
      <c r="H268" s="1">
        <v>8.9499999999999993</v>
      </c>
      <c r="I268">
        <v>50</v>
      </c>
      <c r="J268" s="3">
        <f>Tabla1[[#This Row],[UnitPrice]]*Tabla1[[#This Row],[Quantity]]</f>
        <v>447.49999999999994</v>
      </c>
      <c r="K268" s="3">
        <f>Tabla1[[#This Row],[unit cost]]*Tabla1[[#This Row],[Quantity]]</f>
        <v>200</v>
      </c>
      <c r="L268" s="3">
        <f>Tabla1[[#This Row],[Sutbotal]]-Tabla1[[#This Row],[Total cost]]</f>
        <v>247.49999999999994</v>
      </c>
      <c r="M268" s="2">
        <v>43347</v>
      </c>
    </row>
    <row r="269" spans="1:13" x14ac:dyDescent="0.2">
      <c r="A269">
        <v>3</v>
      </c>
      <c r="B269" t="str">
        <f>VLOOKUP(Tabla1[[#This Row],[Store Number]],Tabla3[],2)</f>
        <v>Candiles</v>
      </c>
      <c r="C269">
        <v>1</v>
      </c>
      <c r="D269" t="str">
        <f>VLOOKUP(Tabla1[[#This Row],[Region]],Tabla2[],2)</f>
        <v>South</v>
      </c>
      <c r="E269">
        <v>8500</v>
      </c>
      <c r="F269" t="str">
        <f>VLOOKUP(Tabla1[[#This Row],[Item No]],Tabla4[],2)</f>
        <v>Desktop CPU</v>
      </c>
      <c r="G269" s="1">
        <f>VLOOKUP(Tabla1[[#This Row],[Item No]],Tabla4[],3)</f>
        <v>790</v>
      </c>
      <c r="H269" s="1">
        <v>849.95</v>
      </c>
      <c r="I269">
        <v>19</v>
      </c>
      <c r="J269" s="3">
        <f>Tabla1[[#This Row],[UnitPrice]]*Tabla1[[#This Row],[Quantity]]</f>
        <v>16149.050000000001</v>
      </c>
      <c r="K269" s="3">
        <f>Tabla1[[#This Row],[unit cost]]*Tabla1[[#This Row],[Quantity]]</f>
        <v>15010</v>
      </c>
      <c r="L269" s="3">
        <f>Tabla1[[#This Row],[Sutbotal]]-Tabla1[[#This Row],[Total cost]]</f>
        <v>1139.0500000000011</v>
      </c>
      <c r="M269" s="2">
        <v>43347</v>
      </c>
    </row>
    <row r="270" spans="1:13" x14ac:dyDescent="0.2">
      <c r="A270">
        <v>4</v>
      </c>
      <c r="B270" t="str">
        <f>VLOOKUP(Tabla1[[#This Row],[Store Number]],Tabla3[],2)</f>
        <v>San Pablo</v>
      </c>
      <c r="C270">
        <v>2</v>
      </c>
      <c r="D270" t="str">
        <f>VLOOKUP(Tabla1[[#This Row],[Region]],Tabla2[],2)</f>
        <v>North</v>
      </c>
      <c r="E270">
        <v>2005</v>
      </c>
      <c r="F270" t="str">
        <f>VLOOKUP(Tabla1[[#This Row],[Item No]],Tabla4[],2)</f>
        <v>17" Monitor</v>
      </c>
      <c r="G270" s="1">
        <f>VLOOKUP(Tabla1[[#This Row],[Item No]],Tabla4[],3)</f>
        <v>200</v>
      </c>
      <c r="H270" s="1">
        <v>229</v>
      </c>
      <c r="I270">
        <v>4</v>
      </c>
      <c r="J270" s="3">
        <f>Tabla1[[#This Row],[UnitPrice]]*Tabla1[[#This Row],[Quantity]]</f>
        <v>916</v>
      </c>
      <c r="K270" s="3">
        <f>Tabla1[[#This Row],[unit cost]]*Tabla1[[#This Row],[Quantity]]</f>
        <v>800</v>
      </c>
      <c r="L270" s="3">
        <f>Tabla1[[#This Row],[Sutbotal]]-Tabla1[[#This Row],[Total cost]]</f>
        <v>116</v>
      </c>
      <c r="M270" s="2">
        <v>43347</v>
      </c>
    </row>
    <row r="271" spans="1:13" x14ac:dyDescent="0.2">
      <c r="A271">
        <v>4</v>
      </c>
      <c r="B271" t="str">
        <f>VLOOKUP(Tabla1[[#This Row],[Store Number]],Tabla3[],2)</f>
        <v>San Pablo</v>
      </c>
      <c r="C271">
        <v>2</v>
      </c>
      <c r="D271" t="str">
        <f>VLOOKUP(Tabla1[[#This Row],[Region]],Tabla2[],2)</f>
        <v>North</v>
      </c>
      <c r="E271">
        <v>3006</v>
      </c>
      <c r="F271" t="str">
        <f>VLOOKUP(Tabla1[[#This Row],[Item No]],Tabla4[],2)</f>
        <v>101 Keyboard</v>
      </c>
      <c r="G271" s="1">
        <f>VLOOKUP(Tabla1[[#This Row],[Item No]],Tabla4[],3)</f>
        <v>12</v>
      </c>
      <c r="H271" s="1">
        <v>19.95</v>
      </c>
      <c r="I271">
        <v>22</v>
      </c>
      <c r="J271" s="3">
        <f>Tabla1[[#This Row],[UnitPrice]]*Tabla1[[#This Row],[Quantity]]</f>
        <v>438.9</v>
      </c>
      <c r="K271" s="3">
        <f>Tabla1[[#This Row],[unit cost]]*Tabla1[[#This Row],[Quantity]]</f>
        <v>264</v>
      </c>
      <c r="L271" s="3">
        <f>Tabla1[[#This Row],[Sutbotal]]-Tabla1[[#This Row],[Total cost]]</f>
        <v>174.89999999999998</v>
      </c>
      <c r="M271" s="2">
        <v>43347</v>
      </c>
    </row>
    <row r="272" spans="1:13" x14ac:dyDescent="0.2">
      <c r="A272">
        <v>4</v>
      </c>
      <c r="B272" t="str">
        <f>VLOOKUP(Tabla1[[#This Row],[Store Number]],Tabla3[],2)</f>
        <v>San Pablo</v>
      </c>
      <c r="C272">
        <v>2</v>
      </c>
      <c r="D272" t="str">
        <f>VLOOKUP(Tabla1[[#This Row],[Region]],Tabla2[],2)</f>
        <v>North</v>
      </c>
      <c r="E272">
        <v>6050</v>
      </c>
      <c r="F272" t="str">
        <f>VLOOKUP(Tabla1[[#This Row],[Item No]],Tabla4[],2)</f>
        <v>PC Mouse</v>
      </c>
      <c r="G272" s="1">
        <f>VLOOKUP(Tabla1[[#This Row],[Item No]],Tabla4[],3)</f>
        <v>4</v>
      </c>
      <c r="H272" s="1">
        <v>8.9499999999999993</v>
      </c>
      <c r="I272">
        <v>44</v>
      </c>
      <c r="J272" s="3">
        <f>Tabla1[[#This Row],[UnitPrice]]*Tabla1[[#This Row],[Quantity]]</f>
        <v>393.79999999999995</v>
      </c>
      <c r="K272" s="3">
        <f>Tabla1[[#This Row],[unit cost]]*Tabla1[[#This Row],[Quantity]]</f>
        <v>176</v>
      </c>
      <c r="L272" s="3">
        <f>Tabla1[[#This Row],[Sutbotal]]-Tabla1[[#This Row],[Total cost]]</f>
        <v>217.79999999999995</v>
      </c>
      <c r="M272" s="2">
        <v>43347</v>
      </c>
    </row>
    <row r="273" spans="1:13" x14ac:dyDescent="0.2">
      <c r="A273">
        <v>4</v>
      </c>
      <c r="B273" t="str">
        <f>VLOOKUP(Tabla1[[#This Row],[Store Number]],Tabla3[],2)</f>
        <v>San Pablo</v>
      </c>
      <c r="C273">
        <v>2</v>
      </c>
      <c r="D273" t="str">
        <f>VLOOKUP(Tabla1[[#This Row],[Region]],Tabla2[],2)</f>
        <v>North</v>
      </c>
      <c r="E273">
        <v>8500</v>
      </c>
      <c r="F273" t="str">
        <f>VLOOKUP(Tabla1[[#This Row],[Item No]],Tabla4[],2)</f>
        <v>Desktop CPU</v>
      </c>
      <c r="G273" s="1">
        <f>VLOOKUP(Tabla1[[#This Row],[Item No]],Tabla4[],3)</f>
        <v>790</v>
      </c>
      <c r="H273" s="1">
        <v>849.95</v>
      </c>
      <c r="I273">
        <v>43</v>
      </c>
      <c r="J273" s="3">
        <f>Tabla1[[#This Row],[UnitPrice]]*Tabla1[[#This Row],[Quantity]]</f>
        <v>36547.85</v>
      </c>
      <c r="K273" s="3">
        <f>Tabla1[[#This Row],[unit cost]]*Tabla1[[#This Row],[Quantity]]</f>
        <v>33970</v>
      </c>
      <c r="L273" s="3">
        <f>Tabla1[[#This Row],[Sutbotal]]-Tabla1[[#This Row],[Total cost]]</f>
        <v>2577.8499999999985</v>
      </c>
      <c r="M273" s="2">
        <v>43347</v>
      </c>
    </row>
    <row r="274" spans="1:13" x14ac:dyDescent="0.2">
      <c r="A274">
        <v>5</v>
      </c>
      <c r="B274" t="str">
        <f>VLOOKUP(Tabla1[[#This Row],[Store Number]],Tabla3[],2)</f>
        <v>Satélite</v>
      </c>
      <c r="C274">
        <v>2</v>
      </c>
      <c r="D274" t="str">
        <f>VLOOKUP(Tabla1[[#This Row],[Region]],Tabla2[],2)</f>
        <v>North</v>
      </c>
      <c r="E274">
        <v>2005</v>
      </c>
      <c r="F274" t="str">
        <f>VLOOKUP(Tabla1[[#This Row],[Item No]],Tabla4[],2)</f>
        <v>17" Monitor</v>
      </c>
      <c r="G274" s="1">
        <f>VLOOKUP(Tabla1[[#This Row],[Item No]],Tabla4[],3)</f>
        <v>200</v>
      </c>
      <c r="H274" s="1">
        <v>229</v>
      </c>
      <c r="I274">
        <v>26</v>
      </c>
      <c r="J274" s="3">
        <f>Tabla1[[#This Row],[UnitPrice]]*Tabla1[[#This Row],[Quantity]]</f>
        <v>5954</v>
      </c>
      <c r="K274" s="3">
        <f>Tabla1[[#This Row],[unit cost]]*Tabla1[[#This Row],[Quantity]]</f>
        <v>5200</v>
      </c>
      <c r="L274" s="3">
        <f>Tabla1[[#This Row],[Sutbotal]]-Tabla1[[#This Row],[Total cost]]</f>
        <v>754</v>
      </c>
      <c r="M274" s="2">
        <v>43347</v>
      </c>
    </row>
    <row r="275" spans="1:13" x14ac:dyDescent="0.2">
      <c r="A275">
        <v>5</v>
      </c>
      <c r="B275" t="str">
        <f>VLOOKUP(Tabla1[[#This Row],[Store Number]],Tabla3[],2)</f>
        <v>Satélite</v>
      </c>
      <c r="C275">
        <v>2</v>
      </c>
      <c r="D275" t="str">
        <f>VLOOKUP(Tabla1[[#This Row],[Region]],Tabla2[],2)</f>
        <v>North</v>
      </c>
      <c r="E275">
        <v>3006</v>
      </c>
      <c r="F275" t="str">
        <f>VLOOKUP(Tabla1[[#This Row],[Item No]],Tabla4[],2)</f>
        <v>101 Keyboard</v>
      </c>
      <c r="G275" s="1">
        <f>VLOOKUP(Tabla1[[#This Row],[Item No]],Tabla4[],3)</f>
        <v>12</v>
      </c>
      <c r="H275" s="1">
        <v>19.95</v>
      </c>
      <c r="I275">
        <v>58</v>
      </c>
      <c r="J275" s="3">
        <f>Tabla1[[#This Row],[UnitPrice]]*Tabla1[[#This Row],[Quantity]]</f>
        <v>1157.0999999999999</v>
      </c>
      <c r="K275" s="3">
        <f>Tabla1[[#This Row],[unit cost]]*Tabla1[[#This Row],[Quantity]]</f>
        <v>696</v>
      </c>
      <c r="L275" s="3">
        <f>Tabla1[[#This Row],[Sutbotal]]-Tabla1[[#This Row],[Total cost]]</f>
        <v>461.09999999999991</v>
      </c>
      <c r="M275" s="2">
        <v>43347</v>
      </c>
    </row>
    <row r="276" spans="1:13" x14ac:dyDescent="0.2">
      <c r="A276">
        <v>5</v>
      </c>
      <c r="B276" t="str">
        <f>VLOOKUP(Tabla1[[#This Row],[Store Number]],Tabla3[],2)</f>
        <v>Satélite</v>
      </c>
      <c r="C276">
        <v>2</v>
      </c>
      <c r="D276" t="str">
        <f>VLOOKUP(Tabla1[[#This Row],[Region]],Tabla2[],2)</f>
        <v>North</v>
      </c>
      <c r="E276">
        <v>6050</v>
      </c>
      <c r="F276" t="str">
        <f>VLOOKUP(Tabla1[[#This Row],[Item No]],Tabla4[],2)</f>
        <v>PC Mouse</v>
      </c>
      <c r="G276" s="1">
        <f>VLOOKUP(Tabla1[[#This Row],[Item No]],Tabla4[],3)</f>
        <v>4</v>
      </c>
      <c r="H276" s="1">
        <v>8.9499999999999993</v>
      </c>
      <c r="I276">
        <v>85</v>
      </c>
      <c r="J276" s="3">
        <f>Tabla1[[#This Row],[UnitPrice]]*Tabla1[[#This Row],[Quantity]]</f>
        <v>760.74999999999989</v>
      </c>
      <c r="K276" s="3">
        <f>Tabla1[[#This Row],[unit cost]]*Tabla1[[#This Row],[Quantity]]</f>
        <v>340</v>
      </c>
      <c r="L276" s="3">
        <f>Tabla1[[#This Row],[Sutbotal]]-Tabla1[[#This Row],[Total cost]]</f>
        <v>420.74999999999989</v>
      </c>
      <c r="M276" s="2">
        <v>43347</v>
      </c>
    </row>
    <row r="277" spans="1:13" x14ac:dyDescent="0.2">
      <c r="A277">
        <v>5</v>
      </c>
      <c r="B277" t="str">
        <f>VLOOKUP(Tabla1[[#This Row],[Store Number]],Tabla3[],2)</f>
        <v>Satélite</v>
      </c>
      <c r="C277">
        <v>2</v>
      </c>
      <c r="D277" t="str">
        <f>VLOOKUP(Tabla1[[#This Row],[Region]],Tabla2[],2)</f>
        <v>North</v>
      </c>
      <c r="E277">
        <v>8500</v>
      </c>
      <c r="F277" t="str">
        <f>VLOOKUP(Tabla1[[#This Row],[Item No]],Tabla4[],2)</f>
        <v>Desktop CPU</v>
      </c>
      <c r="G277" s="1">
        <f>VLOOKUP(Tabla1[[#This Row],[Item No]],Tabla4[],3)</f>
        <v>790</v>
      </c>
      <c r="H277" s="1">
        <v>849.95</v>
      </c>
      <c r="I277">
        <v>54</v>
      </c>
      <c r="J277" s="3">
        <f>Tabla1[[#This Row],[UnitPrice]]*Tabla1[[#This Row],[Quantity]]</f>
        <v>45897.3</v>
      </c>
      <c r="K277" s="3">
        <f>Tabla1[[#This Row],[unit cost]]*Tabla1[[#This Row],[Quantity]]</f>
        <v>42660</v>
      </c>
      <c r="L277" s="3">
        <f>Tabla1[[#This Row],[Sutbotal]]-Tabla1[[#This Row],[Total cost]]</f>
        <v>3237.3000000000029</v>
      </c>
      <c r="M277" s="2">
        <v>43347</v>
      </c>
    </row>
    <row r="278" spans="1:13" x14ac:dyDescent="0.2">
      <c r="A278">
        <v>6</v>
      </c>
      <c r="B278" t="str">
        <f>VLOOKUP(Tabla1[[#This Row],[Store Number]],Tabla3[],2)</f>
        <v>Centro</v>
      </c>
      <c r="C278">
        <v>3</v>
      </c>
      <c r="D278" t="str">
        <f>VLOOKUP(Tabla1[[#This Row],[Region]],Tabla2[],2)</f>
        <v>East</v>
      </c>
      <c r="E278">
        <v>2005</v>
      </c>
      <c r="F278" t="str">
        <f>VLOOKUP(Tabla1[[#This Row],[Item No]],Tabla4[],2)</f>
        <v>17" Monitor</v>
      </c>
      <c r="G278" s="1">
        <f>VLOOKUP(Tabla1[[#This Row],[Item No]],Tabla4[],3)</f>
        <v>200</v>
      </c>
      <c r="H278" s="1">
        <v>229</v>
      </c>
      <c r="I278">
        <v>99</v>
      </c>
      <c r="J278" s="3">
        <f>Tabla1[[#This Row],[UnitPrice]]*Tabla1[[#This Row],[Quantity]]</f>
        <v>22671</v>
      </c>
      <c r="K278" s="3">
        <f>Tabla1[[#This Row],[unit cost]]*Tabla1[[#This Row],[Quantity]]</f>
        <v>19800</v>
      </c>
      <c r="L278" s="3">
        <f>Tabla1[[#This Row],[Sutbotal]]-Tabla1[[#This Row],[Total cost]]</f>
        <v>2871</v>
      </c>
      <c r="M278" s="2">
        <v>43347</v>
      </c>
    </row>
    <row r="279" spans="1:13" x14ac:dyDescent="0.2">
      <c r="A279">
        <v>6</v>
      </c>
      <c r="B279" t="str">
        <f>VLOOKUP(Tabla1[[#This Row],[Store Number]],Tabla3[],2)</f>
        <v>Centro</v>
      </c>
      <c r="C279">
        <v>3</v>
      </c>
      <c r="D279" t="str">
        <f>VLOOKUP(Tabla1[[#This Row],[Region]],Tabla2[],2)</f>
        <v>East</v>
      </c>
      <c r="E279">
        <v>3006</v>
      </c>
      <c r="F279" t="str">
        <f>VLOOKUP(Tabla1[[#This Row],[Item No]],Tabla4[],2)</f>
        <v>101 Keyboard</v>
      </c>
      <c r="G279" s="1">
        <f>VLOOKUP(Tabla1[[#This Row],[Item No]],Tabla4[],3)</f>
        <v>12</v>
      </c>
      <c r="H279" s="1">
        <v>19.95</v>
      </c>
      <c r="I279">
        <v>77</v>
      </c>
      <c r="J279" s="3">
        <f>Tabla1[[#This Row],[UnitPrice]]*Tabla1[[#This Row],[Quantity]]</f>
        <v>1536.1499999999999</v>
      </c>
      <c r="K279" s="3">
        <f>Tabla1[[#This Row],[unit cost]]*Tabla1[[#This Row],[Quantity]]</f>
        <v>924</v>
      </c>
      <c r="L279" s="3">
        <f>Tabla1[[#This Row],[Sutbotal]]-Tabla1[[#This Row],[Total cost]]</f>
        <v>612.14999999999986</v>
      </c>
      <c r="M279" s="2">
        <v>43347</v>
      </c>
    </row>
    <row r="280" spans="1:13" x14ac:dyDescent="0.2">
      <c r="A280">
        <v>6</v>
      </c>
      <c r="B280" t="str">
        <f>VLOOKUP(Tabla1[[#This Row],[Store Number]],Tabla3[],2)</f>
        <v>Centro</v>
      </c>
      <c r="C280">
        <v>3</v>
      </c>
      <c r="D280" t="str">
        <f>VLOOKUP(Tabla1[[#This Row],[Region]],Tabla2[],2)</f>
        <v>East</v>
      </c>
      <c r="E280">
        <v>6050</v>
      </c>
      <c r="F280" t="str">
        <f>VLOOKUP(Tabla1[[#This Row],[Item No]],Tabla4[],2)</f>
        <v>PC Mouse</v>
      </c>
      <c r="G280" s="1">
        <f>VLOOKUP(Tabla1[[#This Row],[Item No]],Tabla4[],3)</f>
        <v>4</v>
      </c>
      <c r="H280" s="1">
        <v>8.9499999999999993</v>
      </c>
      <c r="I280">
        <v>68</v>
      </c>
      <c r="J280" s="3">
        <f>Tabla1[[#This Row],[UnitPrice]]*Tabla1[[#This Row],[Quantity]]</f>
        <v>608.59999999999991</v>
      </c>
      <c r="K280" s="3">
        <f>Tabla1[[#This Row],[unit cost]]*Tabla1[[#This Row],[Quantity]]</f>
        <v>272</v>
      </c>
      <c r="L280" s="3">
        <f>Tabla1[[#This Row],[Sutbotal]]-Tabla1[[#This Row],[Total cost]]</f>
        <v>336.59999999999991</v>
      </c>
      <c r="M280" s="2">
        <v>43347</v>
      </c>
    </row>
    <row r="281" spans="1:13" x14ac:dyDescent="0.2">
      <c r="A281">
        <v>6</v>
      </c>
      <c r="B281" t="str">
        <f>VLOOKUP(Tabla1[[#This Row],[Store Number]],Tabla3[],2)</f>
        <v>Centro</v>
      </c>
      <c r="C281">
        <v>3</v>
      </c>
      <c r="D281" t="str">
        <f>VLOOKUP(Tabla1[[#This Row],[Region]],Tabla2[],2)</f>
        <v>East</v>
      </c>
      <c r="E281">
        <v>8500</v>
      </c>
      <c r="F281" t="str">
        <f>VLOOKUP(Tabla1[[#This Row],[Item No]],Tabla4[],2)</f>
        <v>Desktop CPU</v>
      </c>
      <c r="G281" s="1">
        <f>VLOOKUP(Tabla1[[#This Row],[Item No]],Tabla4[],3)</f>
        <v>790</v>
      </c>
      <c r="H281" s="1">
        <v>849.95</v>
      </c>
      <c r="I281">
        <v>151</v>
      </c>
      <c r="J281" s="3">
        <f>Tabla1[[#This Row],[UnitPrice]]*Tabla1[[#This Row],[Quantity]]</f>
        <v>128342.45000000001</v>
      </c>
      <c r="K281" s="3">
        <f>Tabla1[[#This Row],[unit cost]]*Tabla1[[#This Row],[Quantity]]</f>
        <v>119290</v>
      </c>
      <c r="L281" s="3">
        <f>Tabla1[[#This Row],[Sutbotal]]-Tabla1[[#This Row],[Total cost]]</f>
        <v>9052.4500000000116</v>
      </c>
      <c r="M281" s="2">
        <v>43347</v>
      </c>
    </row>
    <row r="282" spans="1:13" x14ac:dyDescent="0.2">
      <c r="A282">
        <v>7</v>
      </c>
      <c r="B282" t="str">
        <f>VLOOKUP(Tabla1[[#This Row],[Store Number]],Tabla3[],2)</f>
        <v>El Pueblito</v>
      </c>
      <c r="C282">
        <v>3</v>
      </c>
      <c r="D282" t="str">
        <f>VLOOKUP(Tabla1[[#This Row],[Region]],Tabla2[],2)</f>
        <v>East</v>
      </c>
      <c r="E282">
        <v>2005</v>
      </c>
      <c r="F282" t="str">
        <f>VLOOKUP(Tabla1[[#This Row],[Item No]],Tabla4[],2)</f>
        <v>17" Monitor</v>
      </c>
      <c r="G282" s="1">
        <f>VLOOKUP(Tabla1[[#This Row],[Item No]],Tabla4[],3)</f>
        <v>200</v>
      </c>
      <c r="H282" s="1">
        <v>229</v>
      </c>
      <c r="I282">
        <v>38</v>
      </c>
      <c r="J282" s="3">
        <f>Tabla1[[#This Row],[UnitPrice]]*Tabla1[[#This Row],[Quantity]]</f>
        <v>8702</v>
      </c>
      <c r="K282" s="3">
        <f>Tabla1[[#This Row],[unit cost]]*Tabla1[[#This Row],[Quantity]]</f>
        <v>7600</v>
      </c>
      <c r="L282" s="3">
        <f>Tabla1[[#This Row],[Sutbotal]]-Tabla1[[#This Row],[Total cost]]</f>
        <v>1102</v>
      </c>
      <c r="M282" s="2">
        <v>43347</v>
      </c>
    </row>
    <row r="283" spans="1:13" x14ac:dyDescent="0.2">
      <c r="A283">
        <v>7</v>
      </c>
      <c r="B283" t="str">
        <f>VLOOKUP(Tabla1[[#This Row],[Store Number]],Tabla3[],2)</f>
        <v>El Pueblito</v>
      </c>
      <c r="C283">
        <v>3</v>
      </c>
      <c r="D283" t="str">
        <f>VLOOKUP(Tabla1[[#This Row],[Region]],Tabla2[],2)</f>
        <v>East</v>
      </c>
      <c r="E283">
        <v>3006</v>
      </c>
      <c r="F283" t="str">
        <f>VLOOKUP(Tabla1[[#This Row],[Item No]],Tabla4[],2)</f>
        <v>101 Keyboard</v>
      </c>
      <c r="G283" s="1">
        <f>VLOOKUP(Tabla1[[#This Row],[Item No]],Tabla4[],3)</f>
        <v>12</v>
      </c>
      <c r="H283" s="1">
        <v>19.95</v>
      </c>
      <c r="I283">
        <v>22</v>
      </c>
      <c r="J283" s="3">
        <f>Tabla1[[#This Row],[UnitPrice]]*Tabla1[[#This Row],[Quantity]]</f>
        <v>438.9</v>
      </c>
      <c r="K283" s="3">
        <f>Tabla1[[#This Row],[unit cost]]*Tabla1[[#This Row],[Quantity]]</f>
        <v>264</v>
      </c>
      <c r="L283" s="3">
        <f>Tabla1[[#This Row],[Sutbotal]]-Tabla1[[#This Row],[Total cost]]</f>
        <v>174.89999999999998</v>
      </c>
      <c r="M283" s="2">
        <v>43347</v>
      </c>
    </row>
    <row r="284" spans="1:13" x14ac:dyDescent="0.2">
      <c r="A284">
        <v>7</v>
      </c>
      <c r="B284" t="str">
        <f>VLOOKUP(Tabla1[[#This Row],[Store Number]],Tabla3[],2)</f>
        <v>El Pueblito</v>
      </c>
      <c r="C284">
        <v>3</v>
      </c>
      <c r="D284" t="str">
        <f>VLOOKUP(Tabla1[[#This Row],[Region]],Tabla2[],2)</f>
        <v>East</v>
      </c>
      <c r="E284">
        <v>6050</v>
      </c>
      <c r="F284" t="str">
        <f>VLOOKUP(Tabla1[[#This Row],[Item No]],Tabla4[],2)</f>
        <v>PC Mouse</v>
      </c>
      <c r="G284" s="1">
        <f>VLOOKUP(Tabla1[[#This Row],[Item No]],Tabla4[],3)</f>
        <v>4</v>
      </c>
      <c r="H284" s="1">
        <v>8.9499999999999993</v>
      </c>
      <c r="I284">
        <v>42</v>
      </c>
      <c r="J284" s="3">
        <f>Tabla1[[#This Row],[UnitPrice]]*Tabla1[[#This Row],[Quantity]]</f>
        <v>375.9</v>
      </c>
      <c r="K284" s="3">
        <f>Tabla1[[#This Row],[unit cost]]*Tabla1[[#This Row],[Quantity]]</f>
        <v>168</v>
      </c>
      <c r="L284" s="3">
        <f>Tabla1[[#This Row],[Sutbotal]]-Tabla1[[#This Row],[Total cost]]</f>
        <v>207.89999999999998</v>
      </c>
      <c r="M284" s="2">
        <v>43347</v>
      </c>
    </row>
    <row r="285" spans="1:13" x14ac:dyDescent="0.2">
      <c r="A285">
        <v>7</v>
      </c>
      <c r="B285" t="str">
        <f>VLOOKUP(Tabla1[[#This Row],[Store Number]],Tabla3[],2)</f>
        <v>El Pueblito</v>
      </c>
      <c r="C285">
        <v>3</v>
      </c>
      <c r="D285" t="str">
        <f>VLOOKUP(Tabla1[[#This Row],[Region]],Tabla2[],2)</f>
        <v>East</v>
      </c>
      <c r="E285">
        <v>8500</v>
      </c>
      <c r="F285" t="str">
        <f>VLOOKUP(Tabla1[[#This Row],[Item No]],Tabla4[],2)</f>
        <v>Desktop CPU</v>
      </c>
      <c r="G285" s="1">
        <f>VLOOKUP(Tabla1[[#This Row],[Item No]],Tabla4[],3)</f>
        <v>790</v>
      </c>
      <c r="H285" s="1">
        <v>849.95</v>
      </c>
      <c r="I285">
        <v>25</v>
      </c>
      <c r="J285" s="3">
        <f>Tabla1[[#This Row],[UnitPrice]]*Tabla1[[#This Row],[Quantity]]</f>
        <v>21248.75</v>
      </c>
      <c r="K285" s="3">
        <f>Tabla1[[#This Row],[unit cost]]*Tabla1[[#This Row],[Quantity]]</f>
        <v>19750</v>
      </c>
      <c r="L285" s="3">
        <f>Tabla1[[#This Row],[Sutbotal]]-Tabla1[[#This Row],[Total cost]]</f>
        <v>1498.75</v>
      </c>
      <c r="M285" s="2">
        <v>43347</v>
      </c>
    </row>
    <row r="286" spans="1:13" x14ac:dyDescent="0.2">
      <c r="A286">
        <v>8</v>
      </c>
      <c r="B286" t="str">
        <f>VLOOKUP(Tabla1[[#This Row],[Store Number]],Tabla3[],2)</f>
        <v>Corregidora</v>
      </c>
      <c r="C286">
        <v>3</v>
      </c>
      <c r="D286" t="str">
        <f>VLOOKUP(Tabla1[[#This Row],[Region]],Tabla2[],2)</f>
        <v>East</v>
      </c>
      <c r="E286">
        <v>2005</v>
      </c>
      <c r="F286" t="str">
        <f>VLOOKUP(Tabla1[[#This Row],[Item No]],Tabla4[],2)</f>
        <v>17" Monitor</v>
      </c>
      <c r="G286" s="1">
        <f>VLOOKUP(Tabla1[[#This Row],[Item No]],Tabla4[],3)</f>
        <v>200</v>
      </c>
      <c r="H286" s="1">
        <v>229</v>
      </c>
      <c r="I286">
        <v>28</v>
      </c>
      <c r="J286" s="3">
        <f>Tabla1[[#This Row],[UnitPrice]]*Tabla1[[#This Row],[Quantity]]</f>
        <v>6412</v>
      </c>
      <c r="K286" s="3">
        <f>Tabla1[[#This Row],[unit cost]]*Tabla1[[#This Row],[Quantity]]</f>
        <v>5600</v>
      </c>
      <c r="L286" s="3">
        <f>Tabla1[[#This Row],[Sutbotal]]-Tabla1[[#This Row],[Total cost]]</f>
        <v>812</v>
      </c>
      <c r="M286" s="2">
        <v>43347</v>
      </c>
    </row>
    <row r="287" spans="1:13" x14ac:dyDescent="0.2">
      <c r="A287">
        <v>8</v>
      </c>
      <c r="B287" t="str">
        <f>VLOOKUP(Tabla1[[#This Row],[Store Number]],Tabla3[],2)</f>
        <v>Corregidora</v>
      </c>
      <c r="C287">
        <v>3</v>
      </c>
      <c r="D287" t="str">
        <f>VLOOKUP(Tabla1[[#This Row],[Region]],Tabla2[],2)</f>
        <v>East</v>
      </c>
      <c r="E287">
        <v>3006</v>
      </c>
      <c r="F287" t="str">
        <f>VLOOKUP(Tabla1[[#This Row],[Item No]],Tabla4[],2)</f>
        <v>101 Keyboard</v>
      </c>
      <c r="G287" s="1">
        <f>VLOOKUP(Tabla1[[#This Row],[Item No]],Tabla4[],3)</f>
        <v>12</v>
      </c>
      <c r="H287" s="1">
        <v>19.95</v>
      </c>
      <c r="I287">
        <v>31</v>
      </c>
      <c r="J287" s="3">
        <f>Tabla1[[#This Row],[UnitPrice]]*Tabla1[[#This Row],[Quantity]]</f>
        <v>618.44999999999993</v>
      </c>
      <c r="K287" s="3">
        <f>Tabla1[[#This Row],[unit cost]]*Tabla1[[#This Row],[Quantity]]</f>
        <v>372</v>
      </c>
      <c r="L287" s="3">
        <f>Tabla1[[#This Row],[Sutbotal]]-Tabla1[[#This Row],[Total cost]]</f>
        <v>246.44999999999993</v>
      </c>
      <c r="M287" s="2">
        <v>43347</v>
      </c>
    </row>
    <row r="288" spans="1:13" x14ac:dyDescent="0.2">
      <c r="A288">
        <v>8</v>
      </c>
      <c r="B288" t="str">
        <f>VLOOKUP(Tabla1[[#This Row],[Store Number]],Tabla3[],2)</f>
        <v>Corregidora</v>
      </c>
      <c r="C288">
        <v>3</v>
      </c>
      <c r="D288" t="str">
        <f>VLOOKUP(Tabla1[[#This Row],[Region]],Tabla2[],2)</f>
        <v>East</v>
      </c>
      <c r="E288">
        <v>6050</v>
      </c>
      <c r="F288" t="str">
        <f>VLOOKUP(Tabla1[[#This Row],[Item No]],Tabla4[],2)</f>
        <v>PC Mouse</v>
      </c>
      <c r="G288" s="1">
        <f>VLOOKUP(Tabla1[[#This Row],[Item No]],Tabla4[],3)</f>
        <v>4</v>
      </c>
      <c r="H288" s="1">
        <v>8.9499999999999993</v>
      </c>
      <c r="I288">
        <v>16</v>
      </c>
      <c r="J288" s="3">
        <f>Tabla1[[#This Row],[UnitPrice]]*Tabla1[[#This Row],[Quantity]]</f>
        <v>143.19999999999999</v>
      </c>
      <c r="K288" s="3">
        <f>Tabla1[[#This Row],[unit cost]]*Tabla1[[#This Row],[Quantity]]</f>
        <v>64</v>
      </c>
      <c r="L288" s="3">
        <f>Tabla1[[#This Row],[Sutbotal]]-Tabla1[[#This Row],[Total cost]]</f>
        <v>79.199999999999989</v>
      </c>
      <c r="M288" s="2">
        <v>43347</v>
      </c>
    </row>
    <row r="289" spans="1:13" x14ac:dyDescent="0.2">
      <c r="A289">
        <v>8</v>
      </c>
      <c r="B289" t="str">
        <f>VLOOKUP(Tabla1[[#This Row],[Store Number]],Tabla3[],2)</f>
        <v>Corregidora</v>
      </c>
      <c r="C289">
        <v>3</v>
      </c>
      <c r="D289" t="str">
        <f>VLOOKUP(Tabla1[[#This Row],[Region]],Tabla2[],2)</f>
        <v>East</v>
      </c>
      <c r="E289">
        <v>8500</v>
      </c>
      <c r="F289" t="str">
        <f>VLOOKUP(Tabla1[[#This Row],[Item No]],Tabla4[],2)</f>
        <v>Desktop CPU</v>
      </c>
      <c r="G289" s="1">
        <f>VLOOKUP(Tabla1[[#This Row],[Item No]],Tabla4[],3)</f>
        <v>790</v>
      </c>
      <c r="H289" s="1">
        <v>849.95</v>
      </c>
      <c r="I289">
        <v>48</v>
      </c>
      <c r="J289" s="3">
        <f>Tabla1[[#This Row],[UnitPrice]]*Tabla1[[#This Row],[Quantity]]</f>
        <v>40797.600000000006</v>
      </c>
      <c r="K289" s="3">
        <f>Tabla1[[#This Row],[unit cost]]*Tabla1[[#This Row],[Quantity]]</f>
        <v>37920</v>
      </c>
      <c r="L289" s="3">
        <f>Tabla1[[#This Row],[Sutbotal]]-Tabla1[[#This Row],[Total cost]]</f>
        <v>2877.6000000000058</v>
      </c>
      <c r="M289" s="2">
        <v>43347</v>
      </c>
    </row>
    <row r="290" spans="1:13" x14ac:dyDescent="0.2">
      <c r="A290">
        <v>1</v>
      </c>
      <c r="B290" t="str">
        <f>VLOOKUP(Tabla1[[#This Row],[Store Number]],Tabla3[],2)</f>
        <v>Tejeda</v>
      </c>
      <c r="C290">
        <v>1</v>
      </c>
      <c r="D290" t="str">
        <f>VLOOKUP(Tabla1[[#This Row],[Region]],Tabla2[],2)</f>
        <v>South</v>
      </c>
      <c r="E290">
        <v>2005</v>
      </c>
      <c r="F290" t="str">
        <f>VLOOKUP(Tabla1[[#This Row],[Item No]],Tabla4[],2)</f>
        <v>17" Monitor</v>
      </c>
      <c r="G290" s="1">
        <f>VLOOKUP(Tabla1[[#This Row],[Item No]],Tabla4[],3)</f>
        <v>200</v>
      </c>
      <c r="H290" s="1">
        <v>229</v>
      </c>
      <c r="I290">
        <v>28</v>
      </c>
      <c r="J290" s="3">
        <f>Tabla1[[#This Row],[UnitPrice]]*Tabla1[[#This Row],[Quantity]]</f>
        <v>6412</v>
      </c>
      <c r="K290" s="3">
        <f>Tabla1[[#This Row],[unit cost]]*Tabla1[[#This Row],[Quantity]]</f>
        <v>5600</v>
      </c>
      <c r="L290" s="3">
        <f>Tabla1[[#This Row],[Sutbotal]]-Tabla1[[#This Row],[Total cost]]</f>
        <v>812</v>
      </c>
      <c r="M290" s="2">
        <v>43377</v>
      </c>
    </row>
    <row r="291" spans="1:13" x14ac:dyDescent="0.2">
      <c r="A291">
        <v>1</v>
      </c>
      <c r="B291" t="str">
        <f>VLOOKUP(Tabla1[[#This Row],[Store Number]],Tabla3[],2)</f>
        <v>Tejeda</v>
      </c>
      <c r="C291">
        <v>1</v>
      </c>
      <c r="D291" t="str">
        <f>VLOOKUP(Tabla1[[#This Row],[Region]],Tabla2[],2)</f>
        <v>South</v>
      </c>
      <c r="E291">
        <v>3006</v>
      </c>
      <c r="F291" t="str">
        <f>VLOOKUP(Tabla1[[#This Row],[Item No]],Tabla4[],2)</f>
        <v>101 Keyboard</v>
      </c>
      <c r="G291" s="1">
        <f>VLOOKUP(Tabla1[[#This Row],[Item No]],Tabla4[],3)</f>
        <v>12</v>
      </c>
      <c r="H291" s="1">
        <v>19.95</v>
      </c>
      <c r="I291">
        <v>30</v>
      </c>
      <c r="J291" s="3">
        <f>Tabla1[[#This Row],[UnitPrice]]*Tabla1[[#This Row],[Quantity]]</f>
        <v>598.5</v>
      </c>
      <c r="K291" s="3">
        <f>Tabla1[[#This Row],[unit cost]]*Tabla1[[#This Row],[Quantity]]</f>
        <v>360</v>
      </c>
      <c r="L291" s="3">
        <f>Tabla1[[#This Row],[Sutbotal]]-Tabla1[[#This Row],[Total cost]]</f>
        <v>238.5</v>
      </c>
      <c r="M291" s="2">
        <v>43377</v>
      </c>
    </row>
    <row r="292" spans="1:13" x14ac:dyDescent="0.2">
      <c r="A292">
        <v>1</v>
      </c>
      <c r="B292" t="str">
        <f>VLOOKUP(Tabla1[[#This Row],[Store Number]],Tabla3[],2)</f>
        <v>Tejeda</v>
      </c>
      <c r="C292">
        <v>1</v>
      </c>
      <c r="D292" t="str">
        <f>VLOOKUP(Tabla1[[#This Row],[Region]],Tabla2[],2)</f>
        <v>South</v>
      </c>
      <c r="E292">
        <v>6050</v>
      </c>
      <c r="F292" t="str">
        <f>VLOOKUP(Tabla1[[#This Row],[Item No]],Tabla4[],2)</f>
        <v>PC Mouse</v>
      </c>
      <c r="G292" s="1">
        <f>VLOOKUP(Tabla1[[#This Row],[Item No]],Tabla4[],3)</f>
        <v>4</v>
      </c>
      <c r="H292" s="1">
        <v>8.9499999999999993</v>
      </c>
      <c r="I292">
        <v>28</v>
      </c>
      <c r="J292" s="3">
        <f>Tabla1[[#This Row],[UnitPrice]]*Tabla1[[#This Row],[Quantity]]</f>
        <v>250.59999999999997</v>
      </c>
      <c r="K292" s="3">
        <f>Tabla1[[#This Row],[unit cost]]*Tabla1[[#This Row],[Quantity]]</f>
        <v>112</v>
      </c>
      <c r="L292" s="3">
        <f>Tabla1[[#This Row],[Sutbotal]]-Tabla1[[#This Row],[Total cost]]</f>
        <v>138.59999999999997</v>
      </c>
      <c r="M292" s="2">
        <v>43377</v>
      </c>
    </row>
    <row r="293" spans="1:13" x14ac:dyDescent="0.2">
      <c r="A293">
        <v>1</v>
      </c>
      <c r="B293" t="str">
        <f>VLOOKUP(Tabla1[[#This Row],[Store Number]],Tabla3[],2)</f>
        <v>Tejeda</v>
      </c>
      <c r="C293">
        <v>1</v>
      </c>
      <c r="D293" t="str">
        <f>VLOOKUP(Tabla1[[#This Row],[Region]],Tabla2[],2)</f>
        <v>South</v>
      </c>
      <c r="E293">
        <v>8500</v>
      </c>
      <c r="F293" t="str">
        <f>VLOOKUP(Tabla1[[#This Row],[Item No]],Tabla4[],2)</f>
        <v>Desktop CPU</v>
      </c>
      <c r="G293" s="1">
        <f>VLOOKUP(Tabla1[[#This Row],[Item No]],Tabla4[],3)</f>
        <v>790</v>
      </c>
      <c r="H293" s="1">
        <v>849.95</v>
      </c>
      <c r="I293">
        <v>25</v>
      </c>
      <c r="J293" s="3">
        <f>Tabla1[[#This Row],[UnitPrice]]*Tabla1[[#This Row],[Quantity]]</f>
        <v>21248.75</v>
      </c>
      <c r="K293" s="3">
        <f>Tabla1[[#This Row],[unit cost]]*Tabla1[[#This Row],[Quantity]]</f>
        <v>19750</v>
      </c>
      <c r="L293" s="3">
        <f>Tabla1[[#This Row],[Sutbotal]]-Tabla1[[#This Row],[Total cost]]</f>
        <v>1498.75</v>
      </c>
      <c r="M293" s="2">
        <v>43377</v>
      </c>
    </row>
    <row r="294" spans="1:13" x14ac:dyDescent="0.2">
      <c r="A294">
        <v>2</v>
      </c>
      <c r="B294" t="str">
        <f>VLOOKUP(Tabla1[[#This Row],[Store Number]],Tabla3[],2)</f>
        <v>Alamos</v>
      </c>
      <c r="C294">
        <v>1</v>
      </c>
      <c r="D294" t="str">
        <f>VLOOKUP(Tabla1[[#This Row],[Region]],Tabla2[],2)</f>
        <v>South</v>
      </c>
      <c r="E294">
        <v>2005</v>
      </c>
      <c r="F294" t="str">
        <f>VLOOKUP(Tabla1[[#This Row],[Item No]],Tabla4[],2)</f>
        <v>17" Monitor</v>
      </c>
      <c r="G294" s="1">
        <f>VLOOKUP(Tabla1[[#This Row],[Item No]],Tabla4[],3)</f>
        <v>200</v>
      </c>
      <c r="H294" s="1">
        <v>229</v>
      </c>
      <c r="I294">
        <v>8</v>
      </c>
      <c r="J294" s="3">
        <f>Tabla1[[#This Row],[UnitPrice]]*Tabla1[[#This Row],[Quantity]]</f>
        <v>1832</v>
      </c>
      <c r="K294" s="3">
        <f>Tabla1[[#This Row],[unit cost]]*Tabla1[[#This Row],[Quantity]]</f>
        <v>1600</v>
      </c>
      <c r="L294" s="3">
        <f>Tabla1[[#This Row],[Sutbotal]]-Tabla1[[#This Row],[Total cost]]</f>
        <v>232</v>
      </c>
      <c r="M294" s="2">
        <v>43377</v>
      </c>
    </row>
    <row r="295" spans="1:13" x14ac:dyDescent="0.2">
      <c r="A295">
        <v>2</v>
      </c>
      <c r="B295" t="str">
        <f>VLOOKUP(Tabla1[[#This Row],[Store Number]],Tabla3[],2)</f>
        <v>Alamos</v>
      </c>
      <c r="C295">
        <v>1</v>
      </c>
      <c r="D295" t="str">
        <f>VLOOKUP(Tabla1[[#This Row],[Region]],Tabla2[],2)</f>
        <v>South</v>
      </c>
      <c r="E295">
        <v>3006</v>
      </c>
      <c r="F295" t="str">
        <f>VLOOKUP(Tabla1[[#This Row],[Item No]],Tabla4[],2)</f>
        <v>101 Keyboard</v>
      </c>
      <c r="G295" s="1">
        <f>VLOOKUP(Tabla1[[#This Row],[Item No]],Tabla4[],3)</f>
        <v>12</v>
      </c>
      <c r="H295" s="1">
        <v>19.95</v>
      </c>
      <c r="I295">
        <v>8</v>
      </c>
      <c r="J295" s="3">
        <f>Tabla1[[#This Row],[UnitPrice]]*Tabla1[[#This Row],[Quantity]]</f>
        <v>159.6</v>
      </c>
      <c r="K295" s="3">
        <f>Tabla1[[#This Row],[unit cost]]*Tabla1[[#This Row],[Quantity]]</f>
        <v>96</v>
      </c>
      <c r="L295" s="3">
        <f>Tabla1[[#This Row],[Sutbotal]]-Tabla1[[#This Row],[Total cost]]</f>
        <v>63.599999999999994</v>
      </c>
      <c r="M295" s="2">
        <v>43377</v>
      </c>
    </row>
    <row r="296" spans="1:13" x14ac:dyDescent="0.2">
      <c r="A296">
        <v>2</v>
      </c>
      <c r="B296" t="str">
        <f>VLOOKUP(Tabla1[[#This Row],[Store Number]],Tabla3[],2)</f>
        <v>Alamos</v>
      </c>
      <c r="C296">
        <v>1</v>
      </c>
      <c r="D296" t="str">
        <f>VLOOKUP(Tabla1[[#This Row],[Region]],Tabla2[],2)</f>
        <v>South</v>
      </c>
      <c r="E296">
        <v>6050</v>
      </c>
      <c r="F296" t="str">
        <f>VLOOKUP(Tabla1[[#This Row],[Item No]],Tabla4[],2)</f>
        <v>PC Mouse</v>
      </c>
      <c r="G296" s="1">
        <f>VLOOKUP(Tabla1[[#This Row],[Item No]],Tabla4[],3)</f>
        <v>4</v>
      </c>
      <c r="H296" s="1">
        <v>8.9499999999999993</v>
      </c>
      <c r="I296">
        <v>9</v>
      </c>
      <c r="J296" s="3">
        <f>Tabla1[[#This Row],[UnitPrice]]*Tabla1[[#This Row],[Quantity]]</f>
        <v>80.55</v>
      </c>
      <c r="K296" s="3">
        <f>Tabla1[[#This Row],[unit cost]]*Tabla1[[#This Row],[Quantity]]</f>
        <v>36</v>
      </c>
      <c r="L296" s="3">
        <f>Tabla1[[#This Row],[Sutbotal]]-Tabla1[[#This Row],[Total cost]]</f>
        <v>44.55</v>
      </c>
      <c r="M296" s="2">
        <v>43377</v>
      </c>
    </row>
    <row r="297" spans="1:13" x14ac:dyDescent="0.2">
      <c r="A297">
        <v>2</v>
      </c>
      <c r="B297" t="str">
        <f>VLOOKUP(Tabla1[[#This Row],[Store Number]],Tabla3[],2)</f>
        <v>Alamos</v>
      </c>
      <c r="C297">
        <v>1</v>
      </c>
      <c r="D297" t="str">
        <f>VLOOKUP(Tabla1[[#This Row],[Region]],Tabla2[],2)</f>
        <v>South</v>
      </c>
      <c r="E297">
        <v>8500</v>
      </c>
      <c r="F297" t="str">
        <f>VLOOKUP(Tabla1[[#This Row],[Item No]],Tabla4[],2)</f>
        <v>Desktop CPU</v>
      </c>
      <c r="G297" s="1">
        <f>VLOOKUP(Tabla1[[#This Row],[Item No]],Tabla4[],3)</f>
        <v>790</v>
      </c>
      <c r="H297" s="1">
        <v>849.95</v>
      </c>
      <c r="I297">
        <v>18</v>
      </c>
      <c r="J297" s="3">
        <f>Tabla1[[#This Row],[UnitPrice]]*Tabla1[[#This Row],[Quantity]]</f>
        <v>15299.1</v>
      </c>
      <c r="K297" s="3">
        <f>Tabla1[[#This Row],[unit cost]]*Tabla1[[#This Row],[Quantity]]</f>
        <v>14220</v>
      </c>
      <c r="L297" s="3">
        <f>Tabla1[[#This Row],[Sutbotal]]-Tabla1[[#This Row],[Total cost]]</f>
        <v>1079.1000000000004</v>
      </c>
      <c r="M297" s="2">
        <v>43377</v>
      </c>
    </row>
    <row r="298" spans="1:13" x14ac:dyDescent="0.2">
      <c r="A298">
        <v>3</v>
      </c>
      <c r="B298" t="str">
        <f>VLOOKUP(Tabla1[[#This Row],[Store Number]],Tabla3[],2)</f>
        <v>Candiles</v>
      </c>
      <c r="C298">
        <v>1</v>
      </c>
      <c r="D298" t="str">
        <f>VLOOKUP(Tabla1[[#This Row],[Region]],Tabla2[],2)</f>
        <v>South</v>
      </c>
      <c r="E298">
        <v>2005</v>
      </c>
      <c r="F298" t="str">
        <f>VLOOKUP(Tabla1[[#This Row],[Item No]],Tabla4[],2)</f>
        <v>17" Monitor</v>
      </c>
      <c r="G298" s="1">
        <f>VLOOKUP(Tabla1[[#This Row],[Item No]],Tabla4[],3)</f>
        <v>200</v>
      </c>
      <c r="H298" s="1">
        <v>229</v>
      </c>
      <c r="I298">
        <v>38</v>
      </c>
      <c r="J298" s="3">
        <f>Tabla1[[#This Row],[UnitPrice]]*Tabla1[[#This Row],[Quantity]]</f>
        <v>8702</v>
      </c>
      <c r="K298" s="3">
        <f>Tabla1[[#This Row],[unit cost]]*Tabla1[[#This Row],[Quantity]]</f>
        <v>7600</v>
      </c>
      <c r="L298" s="3">
        <f>Tabla1[[#This Row],[Sutbotal]]-Tabla1[[#This Row],[Total cost]]</f>
        <v>1102</v>
      </c>
      <c r="M298" s="2">
        <v>43377</v>
      </c>
    </row>
    <row r="299" spans="1:13" x14ac:dyDescent="0.2">
      <c r="A299">
        <v>3</v>
      </c>
      <c r="B299" t="str">
        <f>VLOOKUP(Tabla1[[#This Row],[Store Number]],Tabla3[],2)</f>
        <v>Candiles</v>
      </c>
      <c r="C299">
        <v>1</v>
      </c>
      <c r="D299" t="str">
        <f>VLOOKUP(Tabla1[[#This Row],[Region]],Tabla2[],2)</f>
        <v>South</v>
      </c>
      <c r="E299">
        <v>3006</v>
      </c>
      <c r="F299" t="str">
        <f>VLOOKUP(Tabla1[[#This Row],[Item No]],Tabla4[],2)</f>
        <v>101 Keyboard</v>
      </c>
      <c r="G299" s="1">
        <f>VLOOKUP(Tabla1[[#This Row],[Item No]],Tabla4[],3)</f>
        <v>12</v>
      </c>
      <c r="H299" s="1">
        <v>19.95</v>
      </c>
      <c r="I299">
        <v>30</v>
      </c>
      <c r="J299" s="3">
        <f>Tabla1[[#This Row],[UnitPrice]]*Tabla1[[#This Row],[Quantity]]</f>
        <v>598.5</v>
      </c>
      <c r="K299" s="3">
        <f>Tabla1[[#This Row],[unit cost]]*Tabla1[[#This Row],[Quantity]]</f>
        <v>360</v>
      </c>
      <c r="L299" s="3">
        <f>Tabla1[[#This Row],[Sutbotal]]-Tabla1[[#This Row],[Total cost]]</f>
        <v>238.5</v>
      </c>
      <c r="M299" s="2">
        <v>43377</v>
      </c>
    </row>
    <row r="300" spans="1:13" x14ac:dyDescent="0.2">
      <c r="A300">
        <v>3</v>
      </c>
      <c r="B300" t="str">
        <f>VLOOKUP(Tabla1[[#This Row],[Store Number]],Tabla3[],2)</f>
        <v>Candiles</v>
      </c>
      <c r="C300">
        <v>1</v>
      </c>
      <c r="D300" t="str">
        <f>VLOOKUP(Tabla1[[#This Row],[Region]],Tabla2[],2)</f>
        <v>South</v>
      </c>
      <c r="E300">
        <v>6050</v>
      </c>
      <c r="F300" t="str">
        <f>VLOOKUP(Tabla1[[#This Row],[Item No]],Tabla4[],2)</f>
        <v>PC Mouse</v>
      </c>
      <c r="G300" s="1">
        <f>VLOOKUP(Tabla1[[#This Row],[Item No]],Tabla4[],3)</f>
        <v>4</v>
      </c>
      <c r="H300" s="1">
        <v>8.9499999999999993</v>
      </c>
      <c r="I300">
        <v>25</v>
      </c>
      <c r="J300" s="3">
        <f>Tabla1[[#This Row],[UnitPrice]]*Tabla1[[#This Row],[Quantity]]</f>
        <v>223.74999999999997</v>
      </c>
      <c r="K300" s="3">
        <f>Tabla1[[#This Row],[unit cost]]*Tabla1[[#This Row],[Quantity]]</f>
        <v>100</v>
      </c>
      <c r="L300" s="3">
        <f>Tabla1[[#This Row],[Sutbotal]]-Tabla1[[#This Row],[Total cost]]</f>
        <v>123.74999999999997</v>
      </c>
      <c r="M300" s="2">
        <v>43377</v>
      </c>
    </row>
    <row r="301" spans="1:13" x14ac:dyDescent="0.2">
      <c r="A301">
        <v>3</v>
      </c>
      <c r="B301" t="str">
        <f>VLOOKUP(Tabla1[[#This Row],[Store Number]],Tabla3[],2)</f>
        <v>Candiles</v>
      </c>
      <c r="C301">
        <v>1</v>
      </c>
      <c r="D301" t="str">
        <f>VLOOKUP(Tabla1[[#This Row],[Region]],Tabla2[],2)</f>
        <v>South</v>
      </c>
      <c r="E301">
        <v>8500</v>
      </c>
      <c r="F301" t="str">
        <f>VLOOKUP(Tabla1[[#This Row],[Item No]],Tabla4[],2)</f>
        <v>Desktop CPU</v>
      </c>
      <c r="G301" s="1">
        <f>VLOOKUP(Tabla1[[#This Row],[Item No]],Tabla4[],3)</f>
        <v>790</v>
      </c>
      <c r="H301" s="1">
        <v>849.95</v>
      </c>
      <c r="I301">
        <v>28</v>
      </c>
      <c r="J301" s="3">
        <f>Tabla1[[#This Row],[UnitPrice]]*Tabla1[[#This Row],[Quantity]]</f>
        <v>23798.600000000002</v>
      </c>
      <c r="K301" s="3">
        <f>Tabla1[[#This Row],[unit cost]]*Tabla1[[#This Row],[Quantity]]</f>
        <v>22120</v>
      </c>
      <c r="L301" s="3">
        <f>Tabla1[[#This Row],[Sutbotal]]-Tabla1[[#This Row],[Total cost]]</f>
        <v>1678.6000000000022</v>
      </c>
      <c r="M301" s="2">
        <v>43377</v>
      </c>
    </row>
    <row r="302" spans="1:13" x14ac:dyDescent="0.2">
      <c r="A302">
        <v>4</v>
      </c>
      <c r="B302" t="str">
        <f>VLOOKUP(Tabla1[[#This Row],[Store Number]],Tabla3[],2)</f>
        <v>San Pablo</v>
      </c>
      <c r="C302">
        <v>2</v>
      </c>
      <c r="D302" t="str">
        <f>VLOOKUP(Tabla1[[#This Row],[Region]],Tabla2[],2)</f>
        <v>North</v>
      </c>
      <c r="E302">
        <v>2005</v>
      </c>
      <c r="F302" t="str">
        <f>VLOOKUP(Tabla1[[#This Row],[Item No]],Tabla4[],2)</f>
        <v>17" Monitor</v>
      </c>
      <c r="G302" s="1">
        <f>VLOOKUP(Tabla1[[#This Row],[Item No]],Tabla4[],3)</f>
        <v>200</v>
      </c>
      <c r="H302" s="1">
        <v>229</v>
      </c>
      <c r="I302">
        <v>18</v>
      </c>
      <c r="J302" s="3">
        <f>Tabla1[[#This Row],[UnitPrice]]*Tabla1[[#This Row],[Quantity]]</f>
        <v>4122</v>
      </c>
      <c r="K302" s="3">
        <f>Tabla1[[#This Row],[unit cost]]*Tabla1[[#This Row],[Quantity]]</f>
        <v>3600</v>
      </c>
      <c r="L302" s="3">
        <f>Tabla1[[#This Row],[Sutbotal]]-Tabla1[[#This Row],[Total cost]]</f>
        <v>522</v>
      </c>
      <c r="M302" s="2">
        <v>43377</v>
      </c>
    </row>
    <row r="303" spans="1:13" x14ac:dyDescent="0.2">
      <c r="A303">
        <v>4</v>
      </c>
      <c r="B303" t="str">
        <f>VLOOKUP(Tabla1[[#This Row],[Store Number]],Tabla3[],2)</f>
        <v>San Pablo</v>
      </c>
      <c r="C303">
        <v>2</v>
      </c>
      <c r="D303" t="str">
        <f>VLOOKUP(Tabla1[[#This Row],[Region]],Tabla2[],2)</f>
        <v>North</v>
      </c>
      <c r="E303">
        <v>3006</v>
      </c>
      <c r="F303" t="str">
        <f>VLOOKUP(Tabla1[[#This Row],[Item No]],Tabla4[],2)</f>
        <v>101 Keyboard</v>
      </c>
      <c r="G303" s="1">
        <f>VLOOKUP(Tabla1[[#This Row],[Item No]],Tabla4[],3)</f>
        <v>12</v>
      </c>
      <c r="H303" s="1">
        <v>19.95</v>
      </c>
      <c r="I303">
        <v>12</v>
      </c>
      <c r="J303" s="3">
        <f>Tabla1[[#This Row],[UnitPrice]]*Tabla1[[#This Row],[Quantity]]</f>
        <v>239.39999999999998</v>
      </c>
      <c r="K303" s="3">
        <f>Tabla1[[#This Row],[unit cost]]*Tabla1[[#This Row],[Quantity]]</f>
        <v>144</v>
      </c>
      <c r="L303" s="3">
        <f>Tabla1[[#This Row],[Sutbotal]]-Tabla1[[#This Row],[Total cost]]</f>
        <v>95.399999999999977</v>
      </c>
      <c r="M303" s="2">
        <v>43377</v>
      </c>
    </row>
    <row r="304" spans="1:13" x14ac:dyDescent="0.2">
      <c r="A304">
        <v>4</v>
      </c>
      <c r="B304" t="str">
        <f>VLOOKUP(Tabla1[[#This Row],[Store Number]],Tabla3[],2)</f>
        <v>San Pablo</v>
      </c>
      <c r="C304">
        <v>2</v>
      </c>
      <c r="D304" t="str">
        <f>VLOOKUP(Tabla1[[#This Row],[Region]],Tabla2[],2)</f>
        <v>North</v>
      </c>
      <c r="E304">
        <v>6050</v>
      </c>
      <c r="F304" t="str">
        <f>VLOOKUP(Tabla1[[#This Row],[Item No]],Tabla4[],2)</f>
        <v>PC Mouse</v>
      </c>
      <c r="G304" s="1">
        <f>VLOOKUP(Tabla1[[#This Row],[Item No]],Tabla4[],3)</f>
        <v>4</v>
      </c>
      <c r="H304" s="1">
        <v>8.9499999999999993</v>
      </c>
      <c r="I304">
        <v>29</v>
      </c>
      <c r="J304" s="3">
        <f>Tabla1[[#This Row],[UnitPrice]]*Tabla1[[#This Row],[Quantity]]</f>
        <v>259.54999999999995</v>
      </c>
      <c r="K304" s="3">
        <f>Tabla1[[#This Row],[unit cost]]*Tabla1[[#This Row],[Quantity]]</f>
        <v>116</v>
      </c>
      <c r="L304" s="3">
        <f>Tabla1[[#This Row],[Sutbotal]]-Tabla1[[#This Row],[Total cost]]</f>
        <v>143.54999999999995</v>
      </c>
      <c r="M304" s="2">
        <v>43377</v>
      </c>
    </row>
    <row r="305" spans="1:13" x14ac:dyDescent="0.2">
      <c r="A305">
        <v>4</v>
      </c>
      <c r="B305" t="str">
        <f>VLOOKUP(Tabla1[[#This Row],[Store Number]],Tabla3[],2)</f>
        <v>San Pablo</v>
      </c>
      <c r="C305">
        <v>2</v>
      </c>
      <c r="D305" t="str">
        <f>VLOOKUP(Tabla1[[#This Row],[Region]],Tabla2[],2)</f>
        <v>North</v>
      </c>
      <c r="E305">
        <v>8500</v>
      </c>
      <c r="F305" t="str">
        <f>VLOOKUP(Tabla1[[#This Row],[Item No]],Tabla4[],2)</f>
        <v>Desktop CPU</v>
      </c>
      <c r="G305" s="1">
        <f>VLOOKUP(Tabla1[[#This Row],[Item No]],Tabla4[],3)</f>
        <v>790</v>
      </c>
      <c r="H305" s="1">
        <v>849.95</v>
      </c>
      <c r="I305">
        <v>21</v>
      </c>
      <c r="J305" s="3">
        <f>Tabla1[[#This Row],[UnitPrice]]*Tabla1[[#This Row],[Quantity]]</f>
        <v>17848.95</v>
      </c>
      <c r="K305" s="3">
        <f>Tabla1[[#This Row],[unit cost]]*Tabla1[[#This Row],[Quantity]]</f>
        <v>16590</v>
      </c>
      <c r="L305" s="3">
        <f>Tabla1[[#This Row],[Sutbotal]]-Tabla1[[#This Row],[Total cost]]</f>
        <v>1258.9500000000007</v>
      </c>
      <c r="M305" s="2">
        <v>43377</v>
      </c>
    </row>
    <row r="306" spans="1:13" x14ac:dyDescent="0.2">
      <c r="A306">
        <v>5</v>
      </c>
      <c r="B306" t="str">
        <f>VLOOKUP(Tabla1[[#This Row],[Store Number]],Tabla3[],2)</f>
        <v>Satélite</v>
      </c>
      <c r="C306">
        <v>2</v>
      </c>
      <c r="D306" t="str">
        <f>VLOOKUP(Tabla1[[#This Row],[Region]],Tabla2[],2)</f>
        <v>North</v>
      </c>
      <c r="E306">
        <v>2005</v>
      </c>
      <c r="F306" t="str">
        <f>VLOOKUP(Tabla1[[#This Row],[Item No]],Tabla4[],2)</f>
        <v>17" Monitor</v>
      </c>
      <c r="G306" s="1">
        <f>VLOOKUP(Tabla1[[#This Row],[Item No]],Tabla4[],3)</f>
        <v>200</v>
      </c>
      <c r="H306" s="1">
        <v>229</v>
      </c>
      <c r="I306">
        <v>27</v>
      </c>
      <c r="J306" s="3">
        <f>Tabla1[[#This Row],[UnitPrice]]*Tabla1[[#This Row],[Quantity]]</f>
        <v>6183</v>
      </c>
      <c r="K306" s="3">
        <f>Tabla1[[#This Row],[unit cost]]*Tabla1[[#This Row],[Quantity]]</f>
        <v>5400</v>
      </c>
      <c r="L306" s="3">
        <f>Tabla1[[#This Row],[Sutbotal]]-Tabla1[[#This Row],[Total cost]]</f>
        <v>783</v>
      </c>
      <c r="M306" s="2">
        <v>43377</v>
      </c>
    </row>
    <row r="307" spans="1:13" x14ac:dyDescent="0.2">
      <c r="A307">
        <v>5</v>
      </c>
      <c r="B307" t="str">
        <f>VLOOKUP(Tabla1[[#This Row],[Store Number]],Tabla3[],2)</f>
        <v>Satélite</v>
      </c>
      <c r="C307">
        <v>2</v>
      </c>
      <c r="D307" t="str">
        <f>VLOOKUP(Tabla1[[#This Row],[Region]],Tabla2[],2)</f>
        <v>North</v>
      </c>
      <c r="E307">
        <v>3006</v>
      </c>
      <c r="F307" t="str">
        <f>VLOOKUP(Tabla1[[#This Row],[Item No]],Tabla4[],2)</f>
        <v>101 Keyboard</v>
      </c>
      <c r="G307" s="1">
        <f>VLOOKUP(Tabla1[[#This Row],[Item No]],Tabla4[],3)</f>
        <v>12</v>
      </c>
      <c r="H307" s="1">
        <v>19.95</v>
      </c>
      <c r="I307">
        <v>80</v>
      </c>
      <c r="J307" s="3">
        <f>Tabla1[[#This Row],[UnitPrice]]*Tabla1[[#This Row],[Quantity]]</f>
        <v>1596</v>
      </c>
      <c r="K307" s="3">
        <f>Tabla1[[#This Row],[unit cost]]*Tabla1[[#This Row],[Quantity]]</f>
        <v>960</v>
      </c>
      <c r="L307" s="3">
        <f>Tabla1[[#This Row],[Sutbotal]]-Tabla1[[#This Row],[Total cost]]</f>
        <v>636</v>
      </c>
      <c r="M307" s="2">
        <v>43377</v>
      </c>
    </row>
    <row r="308" spans="1:13" x14ac:dyDescent="0.2">
      <c r="A308">
        <v>5</v>
      </c>
      <c r="B308" t="str">
        <f>VLOOKUP(Tabla1[[#This Row],[Store Number]],Tabla3[],2)</f>
        <v>Satélite</v>
      </c>
      <c r="C308">
        <v>2</v>
      </c>
      <c r="D308" t="str">
        <f>VLOOKUP(Tabla1[[#This Row],[Region]],Tabla2[],2)</f>
        <v>North</v>
      </c>
      <c r="E308">
        <v>6050</v>
      </c>
      <c r="F308" t="str">
        <f>VLOOKUP(Tabla1[[#This Row],[Item No]],Tabla4[],2)</f>
        <v>PC Mouse</v>
      </c>
      <c r="G308" s="1">
        <f>VLOOKUP(Tabla1[[#This Row],[Item No]],Tabla4[],3)</f>
        <v>4</v>
      </c>
      <c r="H308" s="1">
        <v>8.9499999999999993</v>
      </c>
      <c r="I308">
        <v>65</v>
      </c>
      <c r="J308" s="3">
        <f>Tabla1[[#This Row],[UnitPrice]]*Tabla1[[#This Row],[Quantity]]</f>
        <v>581.75</v>
      </c>
      <c r="K308" s="3">
        <f>Tabla1[[#This Row],[unit cost]]*Tabla1[[#This Row],[Quantity]]</f>
        <v>260</v>
      </c>
      <c r="L308" s="3">
        <f>Tabla1[[#This Row],[Sutbotal]]-Tabla1[[#This Row],[Total cost]]</f>
        <v>321.75</v>
      </c>
      <c r="M308" s="2">
        <v>43377</v>
      </c>
    </row>
    <row r="309" spans="1:13" x14ac:dyDescent="0.2">
      <c r="A309">
        <v>5</v>
      </c>
      <c r="B309" t="str">
        <f>VLOOKUP(Tabla1[[#This Row],[Store Number]],Tabla3[],2)</f>
        <v>Satélite</v>
      </c>
      <c r="C309">
        <v>2</v>
      </c>
      <c r="D309" t="str">
        <f>VLOOKUP(Tabla1[[#This Row],[Region]],Tabla2[],2)</f>
        <v>North</v>
      </c>
      <c r="E309">
        <v>8500</v>
      </c>
      <c r="F309" t="str">
        <f>VLOOKUP(Tabla1[[#This Row],[Item No]],Tabla4[],2)</f>
        <v>Desktop CPU</v>
      </c>
      <c r="G309" s="1">
        <f>VLOOKUP(Tabla1[[#This Row],[Item No]],Tabla4[],3)</f>
        <v>790</v>
      </c>
      <c r="H309" s="1">
        <v>849.95</v>
      </c>
      <c r="I309">
        <v>55</v>
      </c>
      <c r="J309" s="3">
        <f>Tabla1[[#This Row],[UnitPrice]]*Tabla1[[#This Row],[Quantity]]</f>
        <v>46747.25</v>
      </c>
      <c r="K309" s="3">
        <f>Tabla1[[#This Row],[unit cost]]*Tabla1[[#This Row],[Quantity]]</f>
        <v>43450</v>
      </c>
      <c r="L309" s="3">
        <f>Tabla1[[#This Row],[Sutbotal]]-Tabla1[[#This Row],[Total cost]]</f>
        <v>3297.25</v>
      </c>
      <c r="M309" s="2">
        <v>43377</v>
      </c>
    </row>
    <row r="310" spans="1:13" x14ac:dyDescent="0.2">
      <c r="A310">
        <v>6</v>
      </c>
      <c r="B310" t="str">
        <f>VLOOKUP(Tabla1[[#This Row],[Store Number]],Tabla3[],2)</f>
        <v>Centro</v>
      </c>
      <c r="C310">
        <v>3</v>
      </c>
      <c r="D310" t="str">
        <f>VLOOKUP(Tabla1[[#This Row],[Region]],Tabla2[],2)</f>
        <v>East</v>
      </c>
      <c r="E310">
        <v>2005</v>
      </c>
      <c r="F310" t="str">
        <f>VLOOKUP(Tabla1[[#This Row],[Item No]],Tabla4[],2)</f>
        <v>17" Monitor</v>
      </c>
      <c r="G310" s="1">
        <f>VLOOKUP(Tabla1[[#This Row],[Item No]],Tabla4[],3)</f>
        <v>200</v>
      </c>
      <c r="H310" s="1">
        <v>229</v>
      </c>
      <c r="I310">
        <v>24</v>
      </c>
      <c r="J310" s="3">
        <f>Tabla1[[#This Row],[UnitPrice]]*Tabla1[[#This Row],[Quantity]]</f>
        <v>5496</v>
      </c>
      <c r="K310" s="3">
        <f>Tabla1[[#This Row],[unit cost]]*Tabla1[[#This Row],[Quantity]]</f>
        <v>4800</v>
      </c>
      <c r="L310" s="3">
        <f>Tabla1[[#This Row],[Sutbotal]]-Tabla1[[#This Row],[Total cost]]</f>
        <v>696</v>
      </c>
      <c r="M310" s="2">
        <v>43377</v>
      </c>
    </row>
    <row r="311" spans="1:13" x14ac:dyDescent="0.2">
      <c r="A311">
        <v>6</v>
      </c>
      <c r="B311" t="str">
        <f>VLOOKUP(Tabla1[[#This Row],[Store Number]],Tabla3[],2)</f>
        <v>Centro</v>
      </c>
      <c r="C311">
        <v>3</v>
      </c>
      <c r="D311" t="str">
        <f>VLOOKUP(Tabla1[[#This Row],[Region]],Tabla2[],2)</f>
        <v>East</v>
      </c>
      <c r="E311">
        <v>3006</v>
      </c>
      <c r="F311" t="str">
        <f>VLOOKUP(Tabla1[[#This Row],[Item No]],Tabla4[],2)</f>
        <v>101 Keyboard</v>
      </c>
      <c r="G311" s="1">
        <f>VLOOKUP(Tabla1[[#This Row],[Item No]],Tabla4[],3)</f>
        <v>12</v>
      </c>
      <c r="H311" s="1">
        <v>19.95</v>
      </c>
      <c r="I311">
        <v>52</v>
      </c>
      <c r="J311" s="3">
        <f>Tabla1[[#This Row],[UnitPrice]]*Tabla1[[#This Row],[Quantity]]</f>
        <v>1037.3999999999999</v>
      </c>
      <c r="K311" s="3">
        <f>Tabla1[[#This Row],[unit cost]]*Tabla1[[#This Row],[Quantity]]</f>
        <v>624</v>
      </c>
      <c r="L311" s="3">
        <f>Tabla1[[#This Row],[Sutbotal]]-Tabla1[[#This Row],[Total cost]]</f>
        <v>413.39999999999986</v>
      </c>
      <c r="M311" s="2">
        <v>43377</v>
      </c>
    </row>
    <row r="312" spans="1:13" x14ac:dyDescent="0.2">
      <c r="A312">
        <v>6</v>
      </c>
      <c r="B312" t="str">
        <f>VLOOKUP(Tabla1[[#This Row],[Store Number]],Tabla3[],2)</f>
        <v>Centro</v>
      </c>
      <c r="C312">
        <v>3</v>
      </c>
      <c r="D312" t="str">
        <f>VLOOKUP(Tabla1[[#This Row],[Region]],Tabla2[],2)</f>
        <v>East</v>
      </c>
      <c r="E312">
        <v>6050</v>
      </c>
      <c r="F312" t="str">
        <f>VLOOKUP(Tabla1[[#This Row],[Item No]],Tabla4[],2)</f>
        <v>PC Mouse</v>
      </c>
      <c r="G312" s="1">
        <f>VLOOKUP(Tabla1[[#This Row],[Item No]],Tabla4[],3)</f>
        <v>4</v>
      </c>
      <c r="H312" s="1">
        <v>8.9499999999999993</v>
      </c>
      <c r="I312">
        <v>35</v>
      </c>
      <c r="J312" s="3">
        <f>Tabla1[[#This Row],[UnitPrice]]*Tabla1[[#This Row],[Quantity]]</f>
        <v>313.25</v>
      </c>
      <c r="K312" s="3">
        <f>Tabla1[[#This Row],[unit cost]]*Tabla1[[#This Row],[Quantity]]</f>
        <v>140</v>
      </c>
      <c r="L312" s="3">
        <f>Tabla1[[#This Row],[Sutbotal]]-Tabla1[[#This Row],[Total cost]]</f>
        <v>173.25</v>
      </c>
      <c r="M312" s="2">
        <v>43377</v>
      </c>
    </row>
    <row r="313" spans="1:13" x14ac:dyDescent="0.2">
      <c r="A313">
        <v>6</v>
      </c>
      <c r="B313" t="str">
        <f>VLOOKUP(Tabla1[[#This Row],[Store Number]],Tabla3[],2)</f>
        <v>Centro</v>
      </c>
      <c r="C313">
        <v>3</v>
      </c>
      <c r="D313" t="str">
        <f>VLOOKUP(Tabla1[[#This Row],[Region]],Tabla2[],2)</f>
        <v>East</v>
      </c>
      <c r="E313">
        <v>8500</v>
      </c>
      <c r="F313" t="str">
        <f>VLOOKUP(Tabla1[[#This Row],[Item No]],Tabla4[],2)</f>
        <v>Desktop CPU</v>
      </c>
      <c r="G313" s="1">
        <f>VLOOKUP(Tabla1[[#This Row],[Item No]],Tabla4[],3)</f>
        <v>790</v>
      </c>
      <c r="H313" s="1">
        <v>849.95</v>
      </c>
      <c r="I313">
        <v>78</v>
      </c>
      <c r="J313" s="3">
        <f>Tabla1[[#This Row],[UnitPrice]]*Tabla1[[#This Row],[Quantity]]</f>
        <v>66296.100000000006</v>
      </c>
      <c r="K313" s="3">
        <f>Tabla1[[#This Row],[unit cost]]*Tabla1[[#This Row],[Quantity]]</f>
        <v>61620</v>
      </c>
      <c r="L313" s="3">
        <f>Tabla1[[#This Row],[Sutbotal]]-Tabla1[[#This Row],[Total cost]]</f>
        <v>4676.1000000000058</v>
      </c>
      <c r="M313" s="2">
        <v>43377</v>
      </c>
    </row>
    <row r="314" spans="1:13" x14ac:dyDescent="0.2">
      <c r="A314">
        <v>7</v>
      </c>
      <c r="B314" t="str">
        <f>VLOOKUP(Tabla1[[#This Row],[Store Number]],Tabla3[],2)</f>
        <v>El Pueblito</v>
      </c>
      <c r="C314">
        <v>3</v>
      </c>
      <c r="D314" t="str">
        <f>VLOOKUP(Tabla1[[#This Row],[Region]],Tabla2[],2)</f>
        <v>East</v>
      </c>
      <c r="E314">
        <v>2005</v>
      </c>
      <c r="F314" t="str">
        <f>VLOOKUP(Tabla1[[#This Row],[Item No]],Tabla4[],2)</f>
        <v>17" Monitor</v>
      </c>
      <c r="G314" s="1">
        <f>VLOOKUP(Tabla1[[#This Row],[Item No]],Tabla4[],3)</f>
        <v>200</v>
      </c>
      <c r="H314" s="1">
        <v>229</v>
      </c>
      <c r="I314">
        <v>34</v>
      </c>
      <c r="J314" s="3">
        <f>Tabla1[[#This Row],[UnitPrice]]*Tabla1[[#This Row],[Quantity]]</f>
        <v>7786</v>
      </c>
      <c r="K314" s="3">
        <f>Tabla1[[#This Row],[unit cost]]*Tabla1[[#This Row],[Quantity]]</f>
        <v>6800</v>
      </c>
      <c r="L314" s="3">
        <f>Tabla1[[#This Row],[Sutbotal]]-Tabla1[[#This Row],[Total cost]]</f>
        <v>986</v>
      </c>
      <c r="M314" s="2">
        <v>43377</v>
      </c>
    </row>
    <row r="315" spans="1:13" x14ac:dyDescent="0.2">
      <c r="A315">
        <v>7</v>
      </c>
      <c r="B315" t="str">
        <f>VLOOKUP(Tabla1[[#This Row],[Store Number]],Tabla3[],2)</f>
        <v>El Pueblito</v>
      </c>
      <c r="C315">
        <v>3</v>
      </c>
      <c r="D315" t="str">
        <f>VLOOKUP(Tabla1[[#This Row],[Region]],Tabla2[],2)</f>
        <v>East</v>
      </c>
      <c r="E315">
        <v>3006</v>
      </c>
      <c r="F315" t="str">
        <f>VLOOKUP(Tabla1[[#This Row],[Item No]],Tabla4[],2)</f>
        <v>101 Keyboard</v>
      </c>
      <c r="G315" s="1">
        <f>VLOOKUP(Tabla1[[#This Row],[Item No]],Tabla4[],3)</f>
        <v>12</v>
      </c>
      <c r="H315" s="1">
        <v>19.95</v>
      </c>
      <c r="I315">
        <v>49</v>
      </c>
      <c r="J315" s="3">
        <f>Tabla1[[#This Row],[UnitPrice]]*Tabla1[[#This Row],[Quantity]]</f>
        <v>977.55</v>
      </c>
      <c r="K315" s="3">
        <f>Tabla1[[#This Row],[unit cost]]*Tabla1[[#This Row],[Quantity]]</f>
        <v>588</v>
      </c>
      <c r="L315" s="3">
        <f>Tabla1[[#This Row],[Sutbotal]]-Tabla1[[#This Row],[Total cost]]</f>
        <v>389.54999999999995</v>
      </c>
      <c r="M315" s="2">
        <v>43377</v>
      </c>
    </row>
    <row r="316" spans="1:13" x14ac:dyDescent="0.2">
      <c r="A316">
        <v>7</v>
      </c>
      <c r="B316" t="str">
        <f>VLOOKUP(Tabla1[[#This Row],[Store Number]],Tabla3[],2)</f>
        <v>El Pueblito</v>
      </c>
      <c r="C316">
        <v>3</v>
      </c>
      <c r="D316" t="str">
        <f>VLOOKUP(Tabla1[[#This Row],[Region]],Tabla2[],2)</f>
        <v>East</v>
      </c>
      <c r="E316">
        <v>6050</v>
      </c>
      <c r="F316" t="str">
        <f>VLOOKUP(Tabla1[[#This Row],[Item No]],Tabla4[],2)</f>
        <v>PC Mouse</v>
      </c>
      <c r="G316" s="1">
        <f>VLOOKUP(Tabla1[[#This Row],[Item No]],Tabla4[],3)</f>
        <v>4</v>
      </c>
      <c r="H316" s="1">
        <v>8.9499999999999993</v>
      </c>
      <c r="I316">
        <v>45</v>
      </c>
      <c r="J316" s="3">
        <f>Tabla1[[#This Row],[UnitPrice]]*Tabla1[[#This Row],[Quantity]]</f>
        <v>402.74999999999994</v>
      </c>
      <c r="K316" s="3">
        <f>Tabla1[[#This Row],[unit cost]]*Tabla1[[#This Row],[Quantity]]</f>
        <v>180</v>
      </c>
      <c r="L316" s="3">
        <f>Tabla1[[#This Row],[Sutbotal]]-Tabla1[[#This Row],[Total cost]]</f>
        <v>222.74999999999994</v>
      </c>
      <c r="M316" s="2">
        <v>43377</v>
      </c>
    </row>
    <row r="317" spans="1:13" x14ac:dyDescent="0.2">
      <c r="A317">
        <v>7</v>
      </c>
      <c r="B317" t="str">
        <f>VLOOKUP(Tabla1[[#This Row],[Store Number]],Tabla3[],2)</f>
        <v>El Pueblito</v>
      </c>
      <c r="C317">
        <v>3</v>
      </c>
      <c r="D317" t="str">
        <f>VLOOKUP(Tabla1[[#This Row],[Region]],Tabla2[],2)</f>
        <v>East</v>
      </c>
      <c r="E317">
        <v>8500</v>
      </c>
      <c r="F317" t="str">
        <f>VLOOKUP(Tabla1[[#This Row],[Item No]],Tabla4[],2)</f>
        <v>Desktop CPU</v>
      </c>
      <c r="G317" s="1">
        <f>VLOOKUP(Tabla1[[#This Row],[Item No]],Tabla4[],3)</f>
        <v>790</v>
      </c>
      <c r="H317" s="1">
        <v>849.95</v>
      </c>
      <c r="I317">
        <v>55</v>
      </c>
      <c r="J317" s="3">
        <f>Tabla1[[#This Row],[UnitPrice]]*Tabla1[[#This Row],[Quantity]]</f>
        <v>46747.25</v>
      </c>
      <c r="K317" s="3">
        <f>Tabla1[[#This Row],[unit cost]]*Tabla1[[#This Row],[Quantity]]</f>
        <v>43450</v>
      </c>
      <c r="L317" s="3">
        <f>Tabla1[[#This Row],[Sutbotal]]-Tabla1[[#This Row],[Total cost]]</f>
        <v>3297.25</v>
      </c>
      <c r="M317" s="2">
        <v>43377</v>
      </c>
    </row>
    <row r="318" spans="1:13" x14ac:dyDescent="0.2">
      <c r="A318">
        <v>8</v>
      </c>
      <c r="B318" t="str">
        <f>VLOOKUP(Tabla1[[#This Row],[Store Number]],Tabla3[],2)</f>
        <v>Corregidora</v>
      </c>
      <c r="C318">
        <v>3</v>
      </c>
      <c r="D318" t="str">
        <f>VLOOKUP(Tabla1[[#This Row],[Region]],Tabla2[],2)</f>
        <v>East</v>
      </c>
      <c r="E318">
        <v>2005</v>
      </c>
      <c r="F318" t="str">
        <f>VLOOKUP(Tabla1[[#This Row],[Item No]],Tabla4[],2)</f>
        <v>17" Monitor</v>
      </c>
      <c r="G318" s="1">
        <f>VLOOKUP(Tabla1[[#This Row],[Item No]],Tabla4[],3)</f>
        <v>200</v>
      </c>
      <c r="H318" s="1">
        <v>229</v>
      </c>
      <c r="I318">
        <v>18</v>
      </c>
      <c r="J318" s="3">
        <f>Tabla1[[#This Row],[UnitPrice]]*Tabla1[[#This Row],[Quantity]]</f>
        <v>4122</v>
      </c>
      <c r="K318" s="3">
        <f>Tabla1[[#This Row],[unit cost]]*Tabla1[[#This Row],[Quantity]]</f>
        <v>3600</v>
      </c>
      <c r="L318" s="3">
        <f>Tabla1[[#This Row],[Sutbotal]]-Tabla1[[#This Row],[Total cost]]</f>
        <v>522</v>
      </c>
      <c r="M318" s="2">
        <v>43377</v>
      </c>
    </row>
    <row r="319" spans="1:13" x14ac:dyDescent="0.2">
      <c r="A319">
        <v>8</v>
      </c>
      <c r="B319" t="str">
        <f>VLOOKUP(Tabla1[[#This Row],[Store Number]],Tabla3[],2)</f>
        <v>Corregidora</v>
      </c>
      <c r="C319">
        <v>3</v>
      </c>
      <c r="D319" t="str">
        <f>VLOOKUP(Tabla1[[#This Row],[Region]],Tabla2[],2)</f>
        <v>East</v>
      </c>
      <c r="E319">
        <v>3006</v>
      </c>
      <c r="F319" t="str">
        <f>VLOOKUP(Tabla1[[#This Row],[Item No]],Tabla4[],2)</f>
        <v>101 Keyboard</v>
      </c>
      <c r="G319" s="1">
        <f>VLOOKUP(Tabla1[[#This Row],[Item No]],Tabla4[],3)</f>
        <v>12</v>
      </c>
      <c r="H319" s="1">
        <v>19.95</v>
      </c>
      <c r="I319">
        <v>22</v>
      </c>
      <c r="J319" s="3">
        <f>Tabla1[[#This Row],[UnitPrice]]*Tabla1[[#This Row],[Quantity]]</f>
        <v>438.9</v>
      </c>
      <c r="K319" s="3">
        <f>Tabla1[[#This Row],[unit cost]]*Tabla1[[#This Row],[Quantity]]</f>
        <v>264</v>
      </c>
      <c r="L319" s="3">
        <f>Tabla1[[#This Row],[Sutbotal]]-Tabla1[[#This Row],[Total cost]]</f>
        <v>174.89999999999998</v>
      </c>
      <c r="M319" s="2">
        <v>43377</v>
      </c>
    </row>
    <row r="320" spans="1:13" x14ac:dyDescent="0.2">
      <c r="A320">
        <v>8</v>
      </c>
      <c r="B320" t="str">
        <f>VLOOKUP(Tabla1[[#This Row],[Store Number]],Tabla3[],2)</f>
        <v>Corregidora</v>
      </c>
      <c r="C320">
        <v>3</v>
      </c>
      <c r="D320" t="str">
        <f>VLOOKUP(Tabla1[[#This Row],[Region]],Tabla2[],2)</f>
        <v>East</v>
      </c>
      <c r="E320">
        <v>6050</v>
      </c>
      <c r="F320" t="str">
        <f>VLOOKUP(Tabla1[[#This Row],[Item No]],Tabla4[],2)</f>
        <v>PC Mouse</v>
      </c>
      <c r="G320" s="1">
        <f>VLOOKUP(Tabla1[[#This Row],[Item No]],Tabla4[],3)</f>
        <v>4</v>
      </c>
      <c r="H320" s="1">
        <v>8.9499999999999993</v>
      </c>
      <c r="I320">
        <v>14</v>
      </c>
      <c r="J320" s="3">
        <f>Tabla1[[#This Row],[UnitPrice]]*Tabla1[[#This Row],[Quantity]]</f>
        <v>125.29999999999998</v>
      </c>
      <c r="K320" s="3">
        <f>Tabla1[[#This Row],[unit cost]]*Tabla1[[#This Row],[Quantity]]</f>
        <v>56</v>
      </c>
      <c r="L320" s="3">
        <f>Tabla1[[#This Row],[Sutbotal]]-Tabla1[[#This Row],[Total cost]]</f>
        <v>69.299999999999983</v>
      </c>
      <c r="M320" s="2">
        <v>43377</v>
      </c>
    </row>
    <row r="321" spans="1:13" x14ac:dyDescent="0.2">
      <c r="A321">
        <v>8</v>
      </c>
      <c r="B321" t="str">
        <f>VLOOKUP(Tabla1[[#This Row],[Store Number]],Tabla3[],2)</f>
        <v>Corregidora</v>
      </c>
      <c r="C321">
        <v>3</v>
      </c>
      <c r="D321" t="str">
        <f>VLOOKUP(Tabla1[[#This Row],[Region]],Tabla2[],2)</f>
        <v>East</v>
      </c>
      <c r="E321">
        <v>8500</v>
      </c>
      <c r="F321" t="str">
        <f>VLOOKUP(Tabla1[[#This Row],[Item No]],Tabla4[],2)</f>
        <v>Desktop CPU</v>
      </c>
      <c r="G321" s="1">
        <f>VLOOKUP(Tabla1[[#This Row],[Item No]],Tabla4[],3)</f>
        <v>790</v>
      </c>
      <c r="H321" s="1">
        <v>849.95</v>
      </c>
      <c r="I321">
        <v>32</v>
      </c>
      <c r="J321" s="3">
        <f>Tabla1[[#This Row],[UnitPrice]]*Tabla1[[#This Row],[Quantity]]</f>
        <v>27198.400000000001</v>
      </c>
      <c r="K321" s="3">
        <f>Tabla1[[#This Row],[unit cost]]*Tabla1[[#This Row],[Quantity]]</f>
        <v>25280</v>
      </c>
      <c r="L321" s="3">
        <f>Tabla1[[#This Row],[Sutbotal]]-Tabla1[[#This Row],[Total cost]]</f>
        <v>1918.4000000000015</v>
      </c>
      <c r="M321" s="2">
        <v>43377</v>
      </c>
    </row>
    <row r="322" spans="1:13" x14ac:dyDescent="0.2">
      <c r="A322">
        <v>1</v>
      </c>
      <c r="B322" t="str">
        <f>VLOOKUP(Tabla1[[#This Row],[Store Number]],Tabla3[],2)</f>
        <v>Tejeda</v>
      </c>
      <c r="C322">
        <v>1</v>
      </c>
      <c r="D322" t="str">
        <f>VLOOKUP(Tabla1[[#This Row],[Region]],Tabla2[],2)</f>
        <v>South</v>
      </c>
      <c r="E322">
        <v>2005</v>
      </c>
      <c r="F322" t="str">
        <f>VLOOKUP(Tabla1[[#This Row],[Item No]],Tabla4[],2)</f>
        <v>17" Monitor</v>
      </c>
      <c r="G322" s="1">
        <f>VLOOKUP(Tabla1[[#This Row],[Item No]],Tabla4[],3)</f>
        <v>200</v>
      </c>
      <c r="H322" s="1">
        <v>229</v>
      </c>
      <c r="I322">
        <v>30</v>
      </c>
      <c r="J322" s="3">
        <f>Tabla1[[#This Row],[UnitPrice]]*Tabla1[[#This Row],[Quantity]]</f>
        <v>6870</v>
      </c>
      <c r="K322" s="3">
        <f>Tabla1[[#This Row],[unit cost]]*Tabla1[[#This Row],[Quantity]]</f>
        <v>6000</v>
      </c>
      <c r="L322" s="3">
        <f>Tabla1[[#This Row],[Sutbotal]]-Tabla1[[#This Row],[Total cost]]</f>
        <v>870</v>
      </c>
      <c r="M322" s="2">
        <v>43408</v>
      </c>
    </row>
    <row r="323" spans="1:13" x14ac:dyDescent="0.2">
      <c r="A323">
        <v>1</v>
      </c>
      <c r="B323" t="str">
        <f>VLOOKUP(Tabla1[[#This Row],[Store Number]],Tabla3[],2)</f>
        <v>Tejeda</v>
      </c>
      <c r="C323">
        <v>1</v>
      </c>
      <c r="D323" t="str">
        <f>VLOOKUP(Tabla1[[#This Row],[Region]],Tabla2[],2)</f>
        <v>South</v>
      </c>
      <c r="E323">
        <v>3006</v>
      </c>
      <c r="F323" t="str">
        <f>VLOOKUP(Tabla1[[#This Row],[Item No]],Tabla4[],2)</f>
        <v>101 Keyboard</v>
      </c>
      <c r="G323" s="1">
        <f>VLOOKUP(Tabla1[[#This Row],[Item No]],Tabla4[],3)</f>
        <v>12</v>
      </c>
      <c r="H323" s="1">
        <v>19.95</v>
      </c>
      <c r="I323">
        <v>35</v>
      </c>
      <c r="J323" s="3">
        <f>Tabla1[[#This Row],[UnitPrice]]*Tabla1[[#This Row],[Quantity]]</f>
        <v>698.25</v>
      </c>
      <c r="K323" s="3">
        <f>Tabla1[[#This Row],[unit cost]]*Tabla1[[#This Row],[Quantity]]</f>
        <v>420</v>
      </c>
      <c r="L323" s="3">
        <f>Tabla1[[#This Row],[Sutbotal]]-Tabla1[[#This Row],[Total cost]]</f>
        <v>278.25</v>
      </c>
      <c r="M323" s="2">
        <v>43408</v>
      </c>
    </row>
    <row r="324" spans="1:13" x14ac:dyDescent="0.2">
      <c r="A324">
        <v>1</v>
      </c>
      <c r="B324" t="str">
        <f>VLOOKUP(Tabla1[[#This Row],[Store Number]],Tabla3[],2)</f>
        <v>Tejeda</v>
      </c>
      <c r="C324">
        <v>1</v>
      </c>
      <c r="D324" t="str">
        <f>VLOOKUP(Tabla1[[#This Row],[Region]],Tabla2[],2)</f>
        <v>South</v>
      </c>
      <c r="E324">
        <v>6050</v>
      </c>
      <c r="F324" t="str">
        <f>VLOOKUP(Tabla1[[#This Row],[Item No]],Tabla4[],2)</f>
        <v>PC Mouse</v>
      </c>
      <c r="G324" s="1">
        <f>VLOOKUP(Tabla1[[#This Row],[Item No]],Tabla4[],3)</f>
        <v>4</v>
      </c>
      <c r="H324" s="1">
        <v>8.9499999999999993</v>
      </c>
      <c r="I324">
        <v>3</v>
      </c>
      <c r="J324" s="3">
        <f>Tabla1[[#This Row],[UnitPrice]]*Tabla1[[#This Row],[Quantity]]</f>
        <v>26.849999999999998</v>
      </c>
      <c r="K324" s="3">
        <f>Tabla1[[#This Row],[unit cost]]*Tabla1[[#This Row],[Quantity]]</f>
        <v>12</v>
      </c>
      <c r="L324" s="3">
        <f>Tabla1[[#This Row],[Sutbotal]]-Tabla1[[#This Row],[Total cost]]</f>
        <v>14.849999999999998</v>
      </c>
      <c r="M324" s="2">
        <v>43408</v>
      </c>
    </row>
    <row r="325" spans="1:13" x14ac:dyDescent="0.2">
      <c r="A325">
        <v>1</v>
      </c>
      <c r="B325" t="str">
        <f>VLOOKUP(Tabla1[[#This Row],[Store Number]],Tabla3[],2)</f>
        <v>Tejeda</v>
      </c>
      <c r="C325">
        <v>1</v>
      </c>
      <c r="D325" t="str">
        <f>VLOOKUP(Tabla1[[#This Row],[Region]],Tabla2[],2)</f>
        <v>South</v>
      </c>
      <c r="E325">
        <v>8500</v>
      </c>
      <c r="F325" t="str">
        <f>VLOOKUP(Tabla1[[#This Row],[Item No]],Tabla4[],2)</f>
        <v>Desktop CPU</v>
      </c>
      <c r="G325" s="1">
        <f>VLOOKUP(Tabla1[[#This Row],[Item No]],Tabla4[],3)</f>
        <v>790</v>
      </c>
      <c r="H325" s="1">
        <v>849.95</v>
      </c>
      <c r="I325">
        <v>27</v>
      </c>
      <c r="J325" s="3">
        <f>Tabla1[[#This Row],[UnitPrice]]*Tabla1[[#This Row],[Quantity]]</f>
        <v>22948.65</v>
      </c>
      <c r="K325" s="3">
        <f>Tabla1[[#This Row],[unit cost]]*Tabla1[[#This Row],[Quantity]]</f>
        <v>21330</v>
      </c>
      <c r="L325" s="3">
        <f>Tabla1[[#This Row],[Sutbotal]]-Tabla1[[#This Row],[Total cost]]</f>
        <v>1618.6500000000015</v>
      </c>
      <c r="M325" s="2">
        <v>43408</v>
      </c>
    </row>
    <row r="326" spans="1:13" x14ac:dyDescent="0.2">
      <c r="A326">
        <v>2</v>
      </c>
      <c r="B326" t="str">
        <f>VLOOKUP(Tabla1[[#This Row],[Store Number]],Tabla3[],2)</f>
        <v>Alamos</v>
      </c>
      <c r="C326">
        <v>1</v>
      </c>
      <c r="D326" t="str">
        <f>VLOOKUP(Tabla1[[#This Row],[Region]],Tabla2[],2)</f>
        <v>South</v>
      </c>
      <c r="E326">
        <v>2005</v>
      </c>
      <c r="F326" t="str">
        <f>VLOOKUP(Tabla1[[#This Row],[Item No]],Tabla4[],2)</f>
        <v>17" Monitor</v>
      </c>
      <c r="G326" s="1">
        <f>VLOOKUP(Tabla1[[#This Row],[Item No]],Tabla4[],3)</f>
        <v>200</v>
      </c>
      <c r="H326" s="1">
        <v>229</v>
      </c>
      <c r="I326">
        <v>8</v>
      </c>
      <c r="J326" s="3">
        <f>Tabla1[[#This Row],[UnitPrice]]*Tabla1[[#This Row],[Quantity]]</f>
        <v>1832</v>
      </c>
      <c r="K326" s="3">
        <f>Tabla1[[#This Row],[unit cost]]*Tabla1[[#This Row],[Quantity]]</f>
        <v>1600</v>
      </c>
      <c r="L326" s="3">
        <f>Tabla1[[#This Row],[Sutbotal]]-Tabla1[[#This Row],[Total cost]]</f>
        <v>232</v>
      </c>
      <c r="M326" s="2">
        <v>43408</v>
      </c>
    </row>
    <row r="327" spans="1:13" x14ac:dyDescent="0.2">
      <c r="A327">
        <v>2</v>
      </c>
      <c r="B327" t="str">
        <f>VLOOKUP(Tabla1[[#This Row],[Store Number]],Tabla3[],2)</f>
        <v>Alamos</v>
      </c>
      <c r="C327">
        <v>1</v>
      </c>
      <c r="D327" t="str">
        <f>VLOOKUP(Tabla1[[#This Row],[Region]],Tabla2[],2)</f>
        <v>South</v>
      </c>
      <c r="E327">
        <v>3006</v>
      </c>
      <c r="F327" t="str">
        <f>VLOOKUP(Tabla1[[#This Row],[Item No]],Tabla4[],2)</f>
        <v>101 Keyboard</v>
      </c>
      <c r="G327" s="1">
        <f>VLOOKUP(Tabla1[[#This Row],[Item No]],Tabla4[],3)</f>
        <v>12</v>
      </c>
      <c r="H327" s="1">
        <v>19.95</v>
      </c>
      <c r="I327">
        <v>8</v>
      </c>
      <c r="J327" s="3">
        <f>Tabla1[[#This Row],[UnitPrice]]*Tabla1[[#This Row],[Quantity]]</f>
        <v>159.6</v>
      </c>
      <c r="K327" s="3">
        <f>Tabla1[[#This Row],[unit cost]]*Tabla1[[#This Row],[Quantity]]</f>
        <v>96</v>
      </c>
      <c r="L327" s="3">
        <f>Tabla1[[#This Row],[Sutbotal]]-Tabla1[[#This Row],[Total cost]]</f>
        <v>63.599999999999994</v>
      </c>
      <c r="M327" s="2">
        <v>43408</v>
      </c>
    </row>
    <row r="328" spans="1:13" x14ac:dyDescent="0.2">
      <c r="A328">
        <v>2</v>
      </c>
      <c r="B328" t="str">
        <f>VLOOKUP(Tabla1[[#This Row],[Store Number]],Tabla3[],2)</f>
        <v>Alamos</v>
      </c>
      <c r="C328">
        <v>1</v>
      </c>
      <c r="D328" t="str">
        <f>VLOOKUP(Tabla1[[#This Row],[Region]],Tabla2[],2)</f>
        <v>South</v>
      </c>
      <c r="E328">
        <v>6050</v>
      </c>
      <c r="F328" t="str">
        <f>VLOOKUP(Tabla1[[#This Row],[Item No]],Tabla4[],2)</f>
        <v>PC Mouse</v>
      </c>
      <c r="G328" s="1">
        <f>VLOOKUP(Tabla1[[#This Row],[Item No]],Tabla4[],3)</f>
        <v>4</v>
      </c>
      <c r="H328" s="1">
        <v>8.9499999999999993</v>
      </c>
      <c r="I328">
        <v>9</v>
      </c>
      <c r="J328" s="3">
        <f>Tabla1[[#This Row],[UnitPrice]]*Tabla1[[#This Row],[Quantity]]</f>
        <v>80.55</v>
      </c>
      <c r="K328" s="3">
        <f>Tabla1[[#This Row],[unit cost]]*Tabla1[[#This Row],[Quantity]]</f>
        <v>36</v>
      </c>
      <c r="L328" s="3">
        <f>Tabla1[[#This Row],[Sutbotal]]-Tabla1[[#This Row],[Total cost]]</f>
        <v>44.55</v>
      </c>
      <c r="M328" s="2">
        <v>43408</v>
      </c>
    </row>
    <row r="329" spans="1:13" x14ac:dyDescent="0.2">
      <c r="A329">
        <v>2</v>
      </c>
      <c r="B329" t="str">
        <f>VLOOKUP(Tabla1[[#This Row],[Store Number]],Tabla3[],2)</f>
        <v>Alamos</v>
      </c>
      <c r="C329">
        <v>1</v>
      </c>
      <c r="D329" t="str">
        <f>VLOOKUP(Tabla1[[#This Row],[Region]],Tabla2[],2)</f>
        <v>South</v>
      </c>
      <c r="E329">
        <v>8500</v>
      </c>
      <c r="F329" t="str">
        <f>VLOOKUP(Tabla1[[#This Row],[Item No]],Tabla4[],2)</f>
        <v>Desktop CPU</v>
      </c>
      <c r="G329" s="1">
        <f>VLOOKUP(Tabla1[[#This Row],[Item No]],Tabla4[],3)</f>
        <v>790</v>
      </c>
      <c r="H329" s="1">
        <v>849.95</v>
      </c>
      <c r="I329">
        <v>18</v>
      </c>
      <c r="J329" s="3">
        <f>Tabla1[[#This Row],[UnitPrice]]*Tabla1[[#This Row],[Quantity]]</f>
        <v>15299.1</v>
      </c>
      <c r="K329" s="3">
        <f>Tabla1[[#This Row],[unit cost]]*Tabla1[[#This Row],[Quantity]]</f>
        <v>14220</v>
      </c>
      <c r="L329" s="3">
        <f>Tabla1[[#This Row],[Sutbotal]]-Tabla1[[#This Row],[Total cost]]</f>
        <v>1079.1000000000004</v>
      </c>
      <c r="M329" s="2">
        <v>43408</v>
      </c>
    </row>
    <row r="330" spans="1:13" x14ac:dyDescent="0.2">
      <c r="A330">
        <v>3</v>
      </c>
      <c r="B330" t="str">
        <f>VLOOKUP(Tabla1[[#This Row],[Store Number]],Tabla3[],2)</f>
        <v>Candiles</v>
      </c>
      <c r="C330">
        <v>1</v>
      </c>
      <c r="D330" t="str">
        <f>VLOOKUP(Tabla1[[#This Row],[Region]],Tabla2[],2)</f>
        <v>South</v>
      </c>
      <c r="E330">
        <v>2005</v>
      </c>
      <c r="F330" t="str">
        <f>VLOOKUP(Tabla1[[#This Row],[Item No]],Tabla4[],2)</f>
        <v>17" Monitor</v>
      </c>
      <c r="G330" s="1">
        <f>VLOOKUP(Tabla1[[#This Row],[Item No]],Tabla4[],3)</f>
        <v>200</v>
      </c>
      <c r="H330" s="1">
        <v>229</v>
      </c>
      <c r="I330">
        <v>30</v>
      </c>
      <c r="J330" s="3">
        <f>Tabla1[[#This Row],[UnitPrice]]*Tabla1[[#This Row],[Quantity]]</f>
        <v>6870</v>
      </c>
      <c r="K330" s="3">
        <f>Tabla1[[#This Row],[unit cost]]*Tabla1[[#This Row],[Quantity]]</f>
        <v>6000</v>
      </c>
      <c r="L330" s="3">
        <f>Tabla1[[#This Row],[Sutbotal]]-Tabla1[[#This Row],[Total cost]]</f>
        <v>870</v>
      </c>
      <c r="M330" s="2">
        <v>43408</v>
      </c>
    </row>
    <row r="331" spans="1:13" x14ac:dyDescent="0.2">
      <c r="A331">
        <v>3</v>
      </c>
      <c r="B331" t="str">
        <f>VLOOKUP(Tabla1[[#This Row],[Store Number]],Tabla3[],2)</f>
        <v>Candiles</v>
      </c>
      <c r="C331">
        <v>1</v>
      </c>
      <c r="D331" t="str">
        <f>VLOOKUP(Tabla1[[#This Row],[Region]],Tabla2[],2)</f>
        <v>South</v>
      </c>
      <c r="E331">
        <v>3006</v>
      </c>
      <c r="F331" t="str">
        <f>VLOOKUP(Tabla1[[#This Row],[Item No]],Tabla4[],2)</f>
        <v>101 Keyboard</v>
      </c>
      <c r="G331" s="1">
        <f>VLOOKUP(Tabla1[[#This Row],[Item No]],Tabla4[],3)</f>
        <v>12</v>
      </c>
      <c r="H331" s="1">
        <v>19.95</v>
      </c>
      <c r="I331">
        <v>32</v>
      </c>
      <c r="J331" s="3">
        <f>Tabla1[[#This Row],[UnitPrice]]*Tabla1[[#This Row],[Quantity]]</f>
        <v>638.4</v>
      </c>
      <c r="K331" s="3">
        <f>Tabla1[[#This Row],[unit cost]]*Tabla1[[#This Row],[Quantity]]</f>
        <v>384</v>
      </c>
      <c r="L331" s="3">
        <f>Tabla1[[#This Row],[Sutbotal]]-Tabla1[[#This Row],[Total cost]]</f>
        <v>254.39999999999998</v>
      </c>
      <c r="M331" s="2">
        <v>43408</v>
      </c>
    </row>
    <row r="332" spans="1:13" x14ac:dyDescent="0.2">
      <c r="A332">
        <v>3</v>
      </c>
      <c r="B332" t="str">
        <f>VLOOKUP(Tabla1[[#This Row],[Store Number]],Tabla3[],2)</f>
        <v>Candiles</v>
      </c>
      <c r="C332">
        <v>1</v>
      </c>
      <c r="D332" t="str">
        <f>VLOOKUP(Tabla1[[#This Row],[Region]],Tabla2[],2)</f>
        <v>South</v>
      </c>
      <c r="E332">
        <v>6050</v>
      </c>
      <c r="F332" t="str">
        <f>VLOOKUP(Tabla1[[#This Row],[Item No]],Tabla4[],2)</f>
        <v>PC Mouse</v>
      </c>
      <c r="G332" s="1">
        <f>VLOOKUP(Tabla1[[#This Row],[Item No]],Tabla4[],3)</f>
        <v>4</v>
      </c>
      <c r="H332" s="1">
        <v>8.9499999999999993</v>
      </c>
      <c r="I332">
        <v>5</v>
      </c>
      <c r="J332" s="3">
        <f>Tabla1[[#This Row],[UnitPrice]]*Tabla1[[#This Row],[Quantity]]</f>
        <v>44.75</v>
      </c>
      <c r="K332" s="3">
        <f>Tabla1[[#This Row],[unit cost]]*Tabla1[[#This Row],[Quantity]]</f>
        <v>20</v>
      </c>
      <c r="L332" s="3">
        <f>Tabla1[[#This Row],[Sutbotal]]-Tabla1[[#This Row],[Total cost]]</f>
        <v>24.75</v>
      </c>
      <c r="M332" s="2">
        <v>43408</v>
      </c>
    </row>
    <row r="333" spans="1:13" x14ac:dyDescent="0.2">
      <c r="A333">
        <v>3</v>
      </c>
      <c r="B333" t="str">
        <f>VLOOKUP(Tabla1[[#This Row],[Store Number]],Tabla3[],2)</f>
        <v>Candiles</v>
      </c>
      <c r="C333">
        <v>1</v>
      </c>
      <c r="D333" t="str">
        <f>VLOOKUP(Tabla1[[#This Row],[Region]],Tabla2[],2)</f>
        <v>South</v>
      </c>
      <c r="E333">
        <v>8500</v>
      </c>
      <c r="F333" t="str">
        <f>VLOOKUP(Tabla1[[#This Row],[Item No]],Tabla4[],2)</f>
        <v>Desktop CPU</v>
      </c>
      <c r="G333" s="1">
        <f>VLOOKUP(Tabla1[[#This Row],[Item No]],Tabla4[],3)</f>
        <v>790</v>
      </c>
      <c r="H333" s="1">
        <v>849.95</v>
      </c>
      <c r="I333">
        <v>27</v>
      </c>
      <c r="J333" s="3">
        <f>Tabla1[[#This Row],[UnitPrice]]*Tabla1[[#This Row],[Quantity]]</f>
        <v>22948.65</v>
      </c>
      <c r="K333" s="3">
        <f>Tabla1[[#This Row],[unit cost]]*Tabla1[[#This Row],[Quantity]]</f>
        <v>21330</v>
      </c>
      <c r="L333" s="3">
        <f>Tabla1[[#This Row],[Sutbotal]]-Tabla1[[#This Row],[Total cost]]</f>
        <v>1618.6500000000015</v>
      </c>
      <c r="M333" s="2">
        <v>43408</v>
      </c>
    </row>
    <row r="334" spans="1:13" x14ac:dyDescent="0.2">
      <c r="A334">
        <v>4</v>
      </c>
      <c r="B334" t="str">
        <f>VLOOKUP(Tabla1[[#This Row],[Store Number]],Tabla3[],2)</f>
        <v>San Pablo</v>
      </c>
      <c r="C334">
        <v>2</v>
      </c>
      <c r="D334" t="str">
        <f>VLOOKUP(Tabla1[[#This Row],[Region]],Tabla2[],2)</f>
        <v>North</v>
      </c>
      <c r="E334">
        <v>2005</v>
      </c>
      <c r="F334" t="str">
        <f>VLOOKUP(Tabla1[[#This Row],[Item No]],Tabla4[],2)</f>
        <v>17" Monitor</v>
      </c>
      <c r="G334" s="1">
        <f>VLOOKUP(Tabla1[[#This Row],[Item No]],Tabla4[],3)</f>
        <v>200</v>
      </c>
      <c r="H334" s="1">
        <v>229</v>
      </c>
      <c r="I334">
        <v>20</v>
      </c>
      <c r="J334" s="3">
        <f>Tabla1[[#This Row],[UnitPrice]]*Tabla1[[#This Row],[Quantity]]</f>
        <v>4580</v>
      </c>
      <c r="K334" s="3">
        <f>Tabla1[[#This Row],[unit cost]]*Tabla1[[#This Row],[Quantity]]</f>
        <v>4000</v>
      </c>
      <c r="L334" s="3">
        <f>Tabla1[[#This Row],[Sutbotal]]-Tabla1[[#This Row],[Total cost]]</f>
        <v>580</v>
      </c>
      <c r="M334" s="2">
        <v>43408</v>
      </c>
    </row>
    <row r="335" spans="1:13" x14ac:dyDescent="0.2">
      <c r="A335">
        <v>4</v>
      </c>
      <c r="B335" t="str">
        <f>VLOOKUP(Tabla1[[#This Row],[Store Number]],Tabla3[],2)</f>
        <v>San Pablo</v>
      </c>
      <c r="C335">
        <v>2</v>
      </c>
      <c r="D335" t="str">
        <f>VLOOKUP(Tabla1[[#This Row],[Region]],Tabla2[],2)</f>
        <v>North</v>
      </c>
      <c r="E335">
        <v>3006</v>
      </c>
      <c r="F335" t="str">
        <f>VLOOKUP(Tabla1[[#This Row],[Item No]],Tabla4[],2)</f>
        <v>101 Keyboard</v>
      </c>
      <c r="G335" s="1">
        <f>VLOOKUP(Tabla1[[#This Row],[Item No]],Tabla4[],3)</f>
        <v>12</v>
      </c>
      <c r="H335" s="1">
        <v>19.95</v>
      </c>
      <c r="I335">
        <v>24</v>
      </c>
      <c r="J335" s="3">
        <f>Tabla1[[#This Row],[UnitPrice]]*Tabla1[[#This Row],[Quantity]]</f>
        <v>478.79999999999995</v>
      </c>
      <c r="K335" s="3">
        <f>Tabla1[[#This Row],[unit cost]]*Tabla1[[#This Row],[Quantity]]</f>
        <v>288</v>
      </c>
      <c r="L335" s="3">
        <f>Tabla1[[#This Row],[Sutbotal]]-Tabla1[[#This Row],[Total cost]]</f>
        <v>190.79999999999995</v>
      </c>
      <c r="M335" s="2">
        <v>43408</v>
      </c>
    </row>
    <row r="336" spans="1:13" x14ac:dyDescent="0.2">
      <c r="A336">
        <v>4</v>
      </c>
      <c r="B336" t="str">
        <f>VLOOKUP(Tabla1[[#This Row],[Store Number]],Tabla3[],2)</f>
        <v>San Pablo</v>
      </c>
      <c r="C336">
        <v>2</v>
      </c>
      <c r="D336" t="str">
        <f>VLOOKUP(Tabla1[[#This Row],[Region]],Tabla2[],2)</f>
        <v>North</v>
      </c>
      <c r="E336">
        <v>6050</v>
      </c>
      <c r="F336" t="str">
        <f>VLOOKUP(Tabla1[[#This Row],[Item No]],Tabla4[],2)</f>
        <v>PC Mouse</v>
      </c>
      <c r="G336" s="1">
        <f>VLOOKUP(Tabla1[[#This Row],[Item No]],Tabla4[],3)</f>
        <v>4</v>
      </c>
      <c r="H336" s="1">
        <v>8.9499999999999993</v>
      </c>
      <c r="I336">
        <v>11</v>
      </c>
      <c r="J336" s="3">
        <f>Tabla1[[#This Row],[UnitPrice]]*Tabla1[[#This Row],[Quantity]]</f>
        <v>98.449999999999989</v>
      </c>
      <c r="K336" s="3">
        <f>Tabla1[[#This Row],[unit cost]]*Tabla1[[#This Row],[Quantity]]</f>
        <v>44</v>
      </c>
      <c r="L336" s="3">
        <f>Tabla1[[#This Row],[Sutbotal]]-Tabla1[[#This Row],[Total cost]]</f>
        <v>54.449999999999989</v>
      </c>
      <c r="M336" s="2">
        <v>43408</v>
      </c>
    </row>
    <row r="337" spans="1:13" x14ac:dyDescent="0.2">
      <c r="A337">
        <v>4</v>
      </c>
      <c r="B337" t="str">
        <f>VLOOKUP(Tabla1[[#This Row],[Store Number]],Tabla3[],2)</f>
        <v>San Pablo</v>
      </c>
      <c r="C337">
        <v>2</v>
      </c>
      <c r="D337" t="str">
        <f>VLOOKUP(Tabla1[[#This Row],[Region]],Tabla2[],2)</f>
        <v>North</v>
      </c>
      <c r="E337">
        <v>8500</v>
      </c>
      <c r="F337" t="str">
        <f>VLOOKUP(Tabla1[[#This Row],[Item No]],Tabla4[],2)</f>
        <v>Desktop CPU</v>
      </c>
      <c r="G337" s="1">
        <f>VLOOKUP(Tabla1[[#This Row],[Item No]],Tabla4[],3)</f>
        <v>790</v>
      </c>
      <c r="H337" s="1">
        <v>849.95</v>
      </c>
      <c r="I337">
        <v>24</v>
      </c>
      <c r="J337" s="3">
        <f>Tabla1[[#This Row],[UnitPrice]]*Tabla1[[#This Row],[Quantity]]</f>
        <v>20398.800000000003</v>
      </c>
      <c r="K337" s="3">
        <f>Tabla1[[#This Row],[unit cost]]*Tabla1[[#This Row],[Quantity]]</f>
        <v>18960</v>
      </c>
      <c r="L337" s="3">
        <f>Tabla1[[#This Row],[Sutbotal]]-Tabla1[[#This Row],[Total cost]]</f>
        <v>1438.8000000000029</v>
      </c>
      <c r="M337" s="2">
        <v>43408</v>
      </c>
    </row>
    <row r="338" spans="1:13" x14ac:dyDescent="0.2">
      <c r="A338">
        <v>5</v>
      </c>
      <c r="B338" t="str">
        <f>VLOOKUP(Tabla1[[#This Row],[Store Number]],Tabla3[],2)</f>
        <v>Satélite</v>
      </c>
      <c r="C338">
        <v>2</v>
      </c>
      <c r="D338" t="str">
        <f>VLOOKUP(Tabla1[[#This Row],[Region]],Tabla2[],2)</f>
        <v>North</v>
      </c>
      <c r="E338">
        <v>2005</v>
      </c>
      <c r="F338" t="str">
        <f>VLOOKUP(Tabla1[[#This Row],[Item No]],Tabla4[],2)</f>
        <v>17" Monitor</v>
      </c>
      <c r="G338" s="1">
        <f>VLOOKUP(Tabla1[[#This Row],[Item No]],Tabla4[],3)</f>
        <v>200</v>
      </c>
      <c r="H338" s="1">
        <v>229</v>
      </c>
      <c r="I338">
        <v>25</v>
      </c>
      <c r="J338" s="3">
        <f>Tabla1[[#This Row],[UnitPrice]]*Tabla1[[#This Row],[Quantity]]</f>
        <v>5725</v>
      </c>
      <c r="K338" s="3">
        <f>Tabla1[[#This Row],[unit cost]]*Tabla1[[#This Row],[Quantity]]</f>
        <v>5000</v>
      </c>
      <c r="L338" s="3">
        <f>Tabla1[[#This Row],[Sutbotal]]-Tabla1[[#This Row],[Total cost]]</f>
        <v>725</v>
      </c>
      <c r="M338" s="2">
        <v>43408</v>
      </c>
    </row>
    <row r="339" spans="1:13" x14ac:dyDescent="0.2">
      <c r="A339">
        <v>5</v>
      </c>
      <c r="B339" t="str">
        <f>VLOOKUP(Tabla1[[#This Row],[Store Number]],Tabla3[],2)</f>
        <v>Satélite</v>
      </c>
      <c r="C339">
        <v>2</v>
      </c>
      <c r="D339" t="str">
        <f>VLOOKUP(Tabla1[[#This Row],[Region]],Tabla2[],2)</f>
        <v>North</v>
      </c>
      <c r="E339">
        <v>3006</v>
      </c>
      <c r="F339" t="str">
        <f>VLOOKUP(Tabla1[[#This Row],[Item No]],Tabla4[],2)</f>
        <v>101 Keyboard</v>
      </c>
      <c r="G339" s="1">
        <f>VLOOKUP(Tabla1[[#This Row],[Item No]],Tabla4[],3)</f>
        <v>12</v>
      </c>
      <c r="H339" s="1">
        <v>19.95</v>
      </c>
      <c r="I339">
        <v>82</v>
      </c>
      <c r="J339" s="3">
        <f>Tabla1[[#This Row],[UnitPrice]]*Tabla1[[#This Row],[Quantity]]</f>
        <v>1635.8999999999999</v>
      </c>
      <c r="K339" s="3">
        <f>Tabla1[[#This Row],[unit cost]]*Tabla1[[#This Row],[Quantity]]</f>
        <v>984</v>
      </c>
      <c r="L339" s="3">
        <f>Tabla1[[#This Row],[Sutbotal]]-Tabla1[[#This Row],[Total cost]]</f>
        <v>651.89999999999986</v>
      </c>
      <c r="M339" s="2">
        <v>43408</v>
      </c>
    </row>
    <row r="340" spans="1:13" x14ac:dyDescent="0.2">
      <c r="A340">
        <v>5</v>
      </c>
      <c r="B340" t="str">
        <f>VLOOKUP(Tabla1[[#This Row],[Store Number]],Tabla3[],2)</f>
        <v>Satélite</v>
      </c>
      <c r="C340">
        <v>2</v>
      </c>
      <c r="D340" t="str">
        <f>VLOOKUP(Tabla1[[#This Row],[Region]],Tabla2[],2)</f>
        <v>North</v>
      </c>
      <c r="E340">
        <v>6050</v>
      </c>
      <c r="F340" t="str">
        <f>VLOOKUP(Tabla1[[#This Row],[Item No]],Tabla4[],2)</f>
        <v>PC Mouse</v>
      </c>
      <c r="G340" s="1">
        <f>VLOOKUP(Tabla1[[#This Row],[Item No]],Tabla4[],3)</f>
        <v>4</v>
      </c>
      <c r="H340" s="1">
        <v>8.9499999999999993</v>
      </c>
      <c r="I340">
        <v>24</v>
      </c>
      <c r="J340" s="3">
        <f>Tabla1[[#This Row],[UnitPrice]]*Tabla1[[#This Row],[Quantity]]</f>
        <v>214.79999999999998</v>
      </c>
      <c r="K340" s="3">
        <f>Tabla1[[#This Row],[unit cost]]*Tabla1[[#This Row],[Quantity]]</f>
        <v>96</v>
      </c>
      <c r="L340" s="3">
        <f>Tabla1[[#This Row],[Sutbotal]]-Tabla1[[#This Row],[Total cost]]</f>
        <v>118.79999999999998</v>
      </c>
      <c r="M340" s="2">
        <v>43408</v>
      </c>
    </row>
    <row r="341" spans="1:13" x14ac:dyDescent="0.2">
      <c r="A341">
        <v>5</v>
      </c>
      <c r="B341" t="str">
        <f>VLOOKUP(Tabla1[[#This Row],[Store Number]],Tabla3[],2)</f>
        <v>Satélite</v>
      </c>
      <c r="C341">
        <v>2</v>
      </c>
      <c r="D341" t="str">
        <f>VLOOKUP(Tabla1[[#This Row],[Region]],Tabla2[],2)</f>
        <v>North</v>
      </c>
      <c r="E341">
        <v>8500</v>
      </c>
      <c r="F341" t="str">
        <f>VLOOKUP(Tabla1[[#This Row],[Item No]],Tabla4[],2)</f>
        <v>Desktop CPU</v>
      </c>
      <c r="G341" s="1">
        <f>VLOOKUP(Tabla1[[#This Row],[Item No]],Tabla4[],3)</f>
        <v>790</v>
      </c>
      <c r="H341" s="1">
        <v>849.95</v>
      </c>
      <c r="I341">
        <v>57</v>
      </c>
      <c r="J341" s="3">
        <f>Tabla1[[#This Row],[UnitPrice]]*Tabla1[[#This Row],[Quantity]]</f>
        <v>48447.15</v>
      </c>
      <c r="K341" s="3">
        <f>Tabla1[[#This Row],[unit cost]]*Tabla1[[#This Row],[Quantity]]</f>
        <v>45030</v>
      </c>
      <c r="L341" s="3">
        <f>Tabla1[[#This Row],[Sutbotal]]-Tabla1[[#This Row],[Total cost]]</f>
        <v>3417.1500000000015</v>
      </c>
      <c r="M341" s="2">
        <v>43408</v>
      </c>
    </row>
    <row r="342" spans="1:13" x14ac:dyDescent="0.2">
      <c r="A342">
        <v>6</v>
      </c>
      <c r="B342" t="str">
        <f>VLOOKUP(Tabla1[[#This Row],[Store Number]],Tabla3[],2)</f>
        <v>Centro</v>
      </c>
      <c r="C342">
        <v>3</v>
      </c>
      <c r="D342" t="str">
        <f>VLOOKUP(Tabla1[[#This Row],[Region]],Tabla2[],2)</f>
        <v>East</v>
      </c>
      <c r="E342">
        <v>2005</v>
      </c>
      <c r="F342" t="str">
        <f>VLOOKUP(Tabla1[[#This Row],[Item No]],Tabla4[],2)</f>
        <v>17" Monitor</v>
      </c>
      <c r="G342" s="1">
        <f>VLOOKUP(Tabla1[[#This Row],[Item No]],Tabla4[],3)</f>
        <v>200</v>
      </c>
      <c r="H342" s="1">
        <v>229</v>
      </c>
      <c r="I342">
        <v>85</v>
      </c>
      <c r="J342" s="3">
        <f>Tabla1[[#This Row],[UnitPrice]]*Tabla1[[#This Row],[Quantity]]</f>
        <v>19465</v>
      </c>
      <c r="K342" s="3">
        <f>Tabla1[[#This Row],[unit cost]]*Tabla1[[#This Row],[Quantity]]</f>
        <v>17000</v>
      </c>
      <c r="L342" s="3">
        <f>Tabla1[[#This Row],[Sutbotal]]-Tabla1[[#This Row],[Total cost]]</f>
        <v>2465</v>
      </c>
      <c r="M342" s="2">
        <v>43408</v>
      </c>
    </row>
    <row r="343" spans="1:13" x14ac:dyDescent="0.2">
      <c r="A343">
        <v>6</v>
      </c>
      <c r="B343" t="str">
        <f>VLOOKUP(Tabla1[[#This Row],[Store Number]],Tabla3[],2)</f>
        <v>Centro</v>
      </c>
      <c r="C343">
        <v>3</v>
      </c>
      <c r="D343" t="str">
        <f>VLOOKUP(Tabla1[[#This Row],[Region]],Tabla2[],2)</f>
        <v>East</v>
      </c>
      <c r="E343">
        <v>3006</v>
      </c>
      <c r="F343" t="str">
        <f>VLOOKUP(Tabla1[[#This Row],[Item No]],Tabla4[],2)</f>
        <v>101 Keyboard</v>
      </c>
      <c r="G343" s="1">
        <f>VLOOKUP(Tabla1[[#This Row],[Item No]],Tabla4[],3)</f>
        <v>12</v>
      </c>
      <c r="H343" s="1">
        <v>19.95</v>
      </c>
      <c r="I343">
        <v>58</v>
      </c>
      <c r="J343" s="3">
        <f>Tabla1[[#This Row],[UnitPrice]]*Tabla1[[#This Row],[Quantity]]</f>
        <v>1157.0999999999999</v>
      </c>
      <c r="K343" s="3">
        <f>Tabla1[[#This Row],[unit cost]]*Tabla1[[#This Row],[Quantity]]</f>
        <v>696</v>
      </c>
      <c r="L343" s="3">
        <f>Tabla1[[#This Row],[Sutbotal]]-Tabla1[[#This Row],[Total cost]]</f>
        <v>461.09999999999991</v>
      </c>
      <c r="M343" s="2">
        <v>43408</v>
      </c>
    </row>
    <row r="344" spans="1:13" x14ac:dyDescent="0.2">
      <c r="A344">
        <v>6</v>
      </c>
      <c r="B344" t="str">
        <f>VLOOKUP(Tabla1[[#This Row],[Store Number]],Tabla3[],2)</f>
        <v>Centro</v>
      </c>
      <c r="C344">
        <v>3</v>
      </c>
      <c r="D344" t="str">
        <f>VLOOKUP(Tabla1[[#This Row],[Region]],Tabla2[],2)</f>
        <v>East</v>
      </c>
      <c r="E344">
        <v>6050</v>
      </c>
      <c r="F344" t="str">
        <f>VLOOKUP(Tabla1[[#This Row],[Item No]],Tabla4[],2)</f>
        <v>PC Mouse</v>
      </c>
      <c r="G344" s="1">
        <f>VLOOKUP(Tabla1[[#This Row],[Item No]],Tabla4[],3)</f>
        <v>4</v>
      </c>
      <c r="H344" s="1">
        <v>8.9499999999999993</v>
      </c>
      <c r="I344">
        <v>39</v>
      </c>
      <c r="J344" s="3">
        <f>Tabla1[[#This Row],[UnitPrice]]*Tabla1[[#This Row],[Quantity]]</f>
        <v>349.04999999999995</v>
      </c>
      <c r="K344" s="3">
        <f>Tabla1[[#This Row],[unit cost]]*Tabla1[[#This Row],[Quantity]]</f>
        <v>156</v>
      </c>
      <c r="L344" s="3">
        <f>Tabla1[[#This Row],[Sutbotal]]-Tabla1[[#This Row],[Total cost]]</f>
        <v>193.04999999999995</v>
      </c>
      <c r="M344" s="2">
        <v>43408</v>
      </c>
    </row>
    <row r="345" spans="1:13" x14ac:dyDescent="0.2">
      <c r="A345">
        <v>6</v>
      </c>
      <c r="B345" t="str">
        <f>VLOOKUP(Tabla1[[#This Row],[Store Number]],Tabla3[],2)</f>
        <v>Centro</v>
      </c>
      <c r="C345">
        <v>3</v>
      </c>
      <c r="D345" t="str">
        <f>VLOOKUP(Tabla1[[#This Row],[Region]],Tabla2[],2)</f>
        <v>East</v>
      </c>
      <c r="E345">
        <v>8500</v>
      </c>
      <c r="F345" t="str">
        <f>VLOOKUP(Tabla1[[#This Row],[Item No]],Tabla4[],2)</f>
        <v>Desktop CPU</v>
      </c>
      <c r="G345" s="1">
        <f>VLOOKUP(Tabla1[[#This Row],[Item No]],Tabla4[],3)</f>
        <v>790</v>
      </c>
      <c r="H345" s="1">
        <v>849.95</v>
      </c>
      <c r="I345">
        <v>88</v>
      </c>
      <c r="J345" s="3">
        <f>Tabla1[[#This Row],[UnitPrice]]*Tabla1[[#This Row],[Quantity]]</f>
        <v>74795.600000000006</v>
      </c>
      <c r="K345" s="3">
        <f>Tabla1[[#This Row],[unit cost]]*Tabla1[[#This Row],[Quantity]]</f>
        <v>69520</v>
      </c>
      <c r="L345" s="3">
        <f>Tabla1[[#This Row],[Sutbotal]]-Tabla1[[#This Row],[Total cost]]</f>
        <v>5275.6000000000058</v>
      </c>
      <c r="M345" s="2">
        <v>43408</v>
      </c>
    </row>
    <row r="346" spans="1:13" x14ac:dyDescent="0.2">
      <c r="A346">
        <v>7</v>
      </c>
      <c r="B346" t="str">
        <f>VLOOKUP(Tabla1[[#This Row],[Store Number]],Tabla3[],2)</f>
        <v>El Pueblito</v>
      </c>
      <c r="C346">
        <v>3</v>
      </c>
      <c r="D346" t="str">
        <f>VLOOKUP(Tabla1[[#This Row],[Region]],Tabla2[],2)</f>
        <v>East</v>
      </c>
      <c r="E346">
        <v>2005</v>
      </c>
      <c r="F346" t="str">
        <f>VLOOKUP(Tabla1[[#This Row],[Item No]],Tabla4[],2)</f>
        <v>17" Monitor</v>
      </c>
      <c r="G346" s="1">
        <f>VLOOKUP(Tabla1[[#This Row],[Item No]],Tabla4[],3)</f>
        <v>200</v>
      </c>
      <c r="H346" s="1">
        <v>229</v>
      </c>
      <c r="I346">
        <v>36</v>
      </c>
      <c r="J346" s="3">
        <f>Tabla1[[#This Row],[UnitPrice]]*Tabla1[[#This Row],[Quantity]]</f>
        <v>8244</v>
      </c>
      <c r="K346" s="3">
        <f>Tabla1[[#This Row],[unit cost]]*Tabla1[[#This Row],[Quantity]]</f>
        <v>7200</v>
      </c>
      <c r="L346" s="3">
        <f>Tabla1[[#This Row],[Sutbotal]]-Tabla1[[#This Row],[Total cost]]</f>
        <v>1044</v>
      </c>
      <c r="M346" s="2">
        <v>43408</v>
      </c>
    </row>
    <row r="347" spans="1:13" x14ac:dyDescent="0.2">
      <c r="A347">
        <v>7</v>
      </c>
      <c r="B347" t="str">
        <f>VLOOKUP(Tabla1[[#This Row],[Store Number]],Tabla3[],2)</f>
        <v>El Pueblito</v>
      </c>
      <c r="C347">
        <v>3</v>
      </c>
      <c r="D347" t="str">
        <f>VLOOKUP(Tabla1[[#This Row],[Region]],Tabla2[],2)</f>
        <v>East</v>
      </c>
      <c r="E347">
        <v>3006</v>
      </c>
      <c r="F347" t="str">
        <f>VLOOKUP(Tabla1[[#This Row],[Item No]],Tabla4[],2)</f>
        <v>101 Keyboard</v>
      </c>
      <c r="G347" s="1">
        <f>VLOOKUP(Tabla1[[#This Row],[Item No]],Tabla4[],3)</f>
        <v>12</v>
      </c>
      <c r="H347" s="1">
        <v>19.95</v>
      </c>
      <c r="I347">
        <v>47</v>
      </c>
      <c r="J347" s="3">
        <f>Tabla1[[#This Row],[UnitPrice]]*Tabla1[[#This Row],[Quantity]]</f>
        <v>937.65</v>
      </c>
      <c r="K347" s="3">
        <f>Tabla1[[#This Row],[unit cost]]*Tabla1[[#This Row],[Quantity]]</f>
        <v>564</v>
      </c>
      <c r="L347" s="3">
        <f>Tabla1[[#This Row],[Sutbotal]]-Tabla1[[#This Row],[Total cost]]</f>
        <v>373.65</v>
      </c>
      <c r="M347" s="2">
        <v>43408</v>
      </c>
    </row>
    <row r="348" spans="1:13" x14ac:dyDescent="0.2">
      <c r="A348">
        <v>7</v>
      </c>
      <c r="B348" t="str">
        <f>VLOOKUP(Tabla1[[#This Row],[Store Number]],Tabla3[],2)</f>
        <v>El Pueblito</v>
      </c>
      <c r="C348">
        <v>3</v>
      </c>
      <c r="D348" t="str">
        <f>VLOOKUP(Tabla1[[#This Row],[Region]],Tabla2[],2)</f>
        <v>East</v>
      </c>
      <c r="E348">
        <v>6050</v>
      </c>
      <c r="F348" t="str">
        <f>VLOOKUP(Tabla1[[#This Row],[Item No]],Tabla4[],2)</f>
        <v>PC Mouse</v>
      </c>
      <c r="G348" s="1">
        <f>VLOOKUP(Tabla1[[#This Row],[Item No]],Tabla4[],3)</f>
        <v>4</v>
      </c>
      <c r="H348" s="1">
        <v>8.9499999999999993</v>
      </c>
      <c r="I348">
        <v>42</v>
      </c>
      <c r="J348" s="3">
        <f>Tabla1[[#This Row],[UnitPrice]]*Tabla1[[#This Row],[Quantity]]</f>
        <v>375.9</v>
      </c>
      <c r="K348" s="3">
        <f>Tabla1[[#This Row],[unit cost]]*Tabla1[[#This Row],[Quantity]]</f>
        <v>168</v>
      </c>
      <c r="L348" s="3">
        <f>Tabla1[[#This Row],[Sutbotal]]-Tabla1[[#This Row],[Total cost]]</f>
        <v>207.89999999999998</v>
      </c>
      <c r="M348" s="2">
        <v>43408</v>
      </c>
    </row>
    <row r="349" spans="1:13" x14ac:dyDescent="0.2">
      <c r="A349">
        <v>7</v>
      </c>
      <c r="B349" t="str">
        <f>VLOOKUP(Tabla1[[#This Row],[Store Number]],Tabla3[],2)</f>
        <v>El Pueblito</v>
      </c>
      <c r="C349">
        <v>3</v>
      </c>
      <c r="D349" t="str">
        <f>VLOOKUP(Tabla1[[#This Row],[Region]],Tabla2[],2)</f>
        <v>East</v>
      </c>
      <c r="E349">
        <v>8500</v>
      </c>
      <c r="F349" t="str">
        <f>VLOOKUP(Tabla1[[#This Row],[Item No]],Tabla4[],2)</f>
        <v>Desktop CPU</v>
      </c>
      <c r="G349" s="1">
        <f>VLOOKUP(Tabla1[[#This Row],[Item No]],Tabla4[],3)</f>
        <v>790</v>
      </c>
      <c r="H349" s="1">
        <v>849.95</v>
      </c>
      <c r="I349">
        <v>57</v>
      </c>
      <c r="J349" s="3">
        <f>Tabla1[[#This Row],[UnitPrice]]*Tabla1[[#This Row],[Quantity]]</f>
        <v>48447.15</v>
      </c>
      <c r="K349" s="3">
        <f>Tabla1[[#This Row],[unit cost]]*Tabla1[[#This Row],[Quantity]]</f>
        <v>45030</v>
      </c>
      <c r="L349" s="3">
        <f>Tabla1[[#This Row],[Sutbotal]]-Tabla1[[#This Row],[Total cost]]</f>
        <v>3417.1500000000015</v>
      </c>
      <c r="M349" s="2">
        <v>43408</v>
      </c>
    </row>
    <row r="350" spans="1:13" x14ac:dyDescent="0.2">
      <c r="A350">
        <v>8</v>
      </c>
      <c r="B350" t="str">
        <f>VLOOKUP(Tabla1[[#This Row],[Store Number]],Tabla3[],2)</f>
        <v>Corregidora</v>
      </c>
      <c r="C350">
        <v>3</v>
      </c>
      <c r="D350" t="str">
        <f>VLOOKUP(Tabla1[[#This Row],[Region]],Tabla2[],2)</f>
        <v>East</v>
      </c>
      <c r="E350">
        <v>2005</v>
      </c>
      <c r="F350" t="str">
        <f>VLOOKUP(Tabla1[[#This Row],[Item No]],Tabla4[],2)</f>
        <v>17" Monitor</v>
      </c>
      <c r="G350" s="1">
        <f>VLOOKUP(Tabla1[[#This Row],[Item No]],Tabla4[],3)</f>
        <v>200</v>
      </c>
      <c r="H350" s="1">
        <v>229</v>
      </c>
      <c r="I350">
        <v>17</v>
      </c>
      <c r="J350" s="3">
        <f>Tabla1[[#This Row],[UnitPrice]]*Tabla1[[#This Row],[Quantity]]</f>
        <v>3893</v>
      </c>
      <c r="K350" s="3">
        <f>Tabla1[[#This Row],[unit cost]]*Tabla1[[#This Row],[Quantity]]</f>
        <v>3400</v>
      </c>
      <c r="L350" s="3">
        <f>Tabla1[[#This Row],[Sutbotal]]-Tabla1[[#This Row],[Total cost]]</f>
        <v>493</v>
      </c>
      <c r="M350" s="2">
        <v>43408</v>
      </c>
    </row>
    <row r="351" spans="1:13" x14ac:dyDescent="0.2">
      <c r="A351">
        <v>8</v>
      </c>
      <c r="B351" t="str">
        <f>VLOOKUP(Tabla1[[#This Row],[Store Number]],Tabla3[],2)</f>
        <v>Corregidora</v>
      </c>
      <c r="C351">
        <v>3</v>
      </c>
      <c r="D351" t="str">
        <f>VLOOKUP(Tabla1[[#This Row],[Region]],Tabla2[],2)</f>
        <v>East</v>
      </c>
      <c r="E351">
        <v>3006</v>
      </c>
      <c r="F351" t="str">
        <f>VLOOKUP(Tabla1[[#This Row],[Item No]],Tabla4[],2)</f>
        <v>101 Keyboard</v>
      </c>
      <c r="G351" s="1">
        <f>VLOOKUP(Tabla1[[#This Row],[Item No]],Tabla4[],3)</f>
        <v>12</v>
      </c>
      <c r="H351" s="1">
        <v>19.95</v>
      </c>
      <c r="I351">
        <v>18</v>
      </c>
      <c r="J351" s="3">
        <f>Tabla1[[#This Row],[UnitPrice]]*Tabla1[[#This Row],[Quantity]]</f>
        <v>359.09999999999997</v>
      </c>
      <c r="K351" s="3">
        <f>Tabla1[[#This Row],[unit cost]]*Tabla1[[#This Row],[Quantity]]</f>
        <v>216</v>
      </c>
      <c r="L351" s="3">
        <f>Tabla1[[#This Row],[Sutbotal]]-Tabla1[[#This Row],[Total cost]]</f>
        <v>143.09999999999997</v>
      </c>
      <c r="M351" s="2">
        <v>43408</v>
      </c>
    </row>
    <row r="352" spans="1:13" x14ac:dyDescent="0.2">
      <c r="A352">
        <v>8</v>
      </c>
      <c r="B352" t="str">
        <f>VLOOKUP(Tabla1[[#This Row],[Store Number]],Tabla3[],2)</f>
        <v>Corregidora</v>
      </c>
      <c r="C352">
        <v>3</v>
      </c>
      <c r="D352" t="str">
        <f>VLOOKUP(Tabla1[[#This Row],[Region]],Tabla2[],2)</f>
        <v>East</v>
      </c>
      <c r="E352">
        <v>6050</v>
      </c>
      <c r="F352" t="str">
        <f>VLOOKUP(Tabla1[[#This Row],[Item No]],Tabla4[],2)</f>
        <v>PC Mouse</v>
      </c>
      <c r="G352" s="1">
        <f>VLOOKUP(Tabla1[[#This Row],[Item No]],Tabla4[],3)</f>
        <v>4</v>
      </c>
      <c r="H352" s="1">
        <v>8.9499999999999993</v>
      </c>
      <c r="I352">
        <v>16</v>
      </c>
      <c r="J352" s="3">
        <f>Tabla1[[#This Row],[UnitPrice]]*Tabla1[[#This Row],[Quantity]]</f>
        <v>143.19999999999999</v>
      </c>
      <c r="K352" s="3">
        <f>Tabla1[[#This Row],[unit cost]]*Tabla1[[#This Row],[Quantity]]</f>
        <v>64</v>
      </c>
      <c r="L352" s="3">
        <f>Tabla1[[#This Row],[Sutbotal]]-Tabla1[[#This Row],[Total cost]]</f>
        <v>79.199999999999989</v>
      </c>
      <c r="M352" s="2">
        <v>43408</v>
      </c>
    </row>
    <row r="353" spans="1:13" x14ac:dyDescent="0.2">
      <c r="A353">
        <v>8</v>
      </c>
      <c r="B353" t="str">
        <f>VLOOKUP(Tabla1[[#This Row],[Store Number]],Tabla3[],2)</f>
        <v>Corregidora</v>
      </c>
      <c r="C353">
        <v>3</v>
      </c>
      <c r="D353" t="str">
        <f>VLOOKUP(Tabla1[[#This Row],[Region]],Tabla2[],2)</f>
        <v>East</v>
      </c>
      <c r="E353">
        <v>8500</v>
      </c>
      <c r="F353" t="str">
        <f>VLOOKUP(Tabla1[[#This Row],[Item No]],Tabla4[],2)</f>
        <v>Desktop CPU</v>
      </c>
      <c r="G353" s="1">
        <f>VLOOKUP(Tabla1[[#This Row],[Item No]],Tabla4[],3)</f>
        <v>790</v>
      </c>
      <c r="H353" s="1">
        <v>849.95</v>
      </c>
      <c r="I353">
        <v>28</v>
      </c>
      <c r="J353" s="3">
        <f>Tabla1[[#This Row],[UnitPrice]]*Tabla1[[#This Row],[Quantity]]</f>
        <v>23798.600000000002</v>
      </c>
      <c r="K353" s="3">
        <f>Tabla1[[#This Row],[unit cost]]*Tabla1[[#This Row],[Quantity]]</f>
        <v>22120</v>
      </c>
      <c r="L353" s="3">
        <f>Tabla1[[#This Row],[Sutbotal]]-Tabla1[[#This Row],[Total cost]]</f>
        <v>1678.6000000000022</v>
      </c>
      <c r="M353" s="2">
        <v>43408</v>
      </c>
    </row>
    <row r="354" spans="1:13" x14ac:dyDescent="0.2">
      <c r="A354">
        <v>1</v>
      </c>
      <c r="B354" t="str">
        <f>VLOOKUP(Tabla1[[#This Row],[Store Number]],Tabla3[],2)</f>
        <v>Tejeda</v>
      </c>
      <c r="C354">
        <v>1</v>
      </c>
      <c r="D354" t="str">
        <f>VLOOKUP(Tabla1[[#This Row],[Region]],Tabla2[],2)</f>
        <v>South</v>
      </c>
      <c r="E354">
        <v>2005</v>
      </c>
      <c r="F354" t="str">
        <f>VLOOKUP(Tabla1[[#This Row],[Item No]],Tabla4[],2)</f>
        <v>17" Monitor</v>
      </c>
      <c r="G354" s="1">
        <f>VLOOKUP(Tabla1[[#This Row],[Item No]],Tabla4[],3)</f>
        <v>200</v>
      </c>
      <c r="H354" s="1">
        <v>229</v>
      </c>
      <c r="I354">
        <v>9</v>
      </c>
      <c r="J354" s="3">
        <f>Tabla1[[#This Row],[UnitPrice]]*Tabla1[[#This Row],[Quantity]]</f>
        <v>2061</v>
      </c>
      <c r="K354" s="3">
        <f>Tabla1[[#This Row],[unit cost]]*Tabla1[[#This Row],[Quantity]]</f>
        <v>1800</v>
      </c>
      <c r="L354" s="3">
        <f>Tabla1[[#This Row],[Sutbotal]]-Tabla1[[#This Row],[Total cost]]</f>
        <v>261</v>
      </c>
      <c r="M354" s="2">
        <v>43438</v>
      </c>
    </row>
    <row r="355" spans="1:13" x14ac:dyDescent="0.2">
      <c r="A355">
        <v>1</v>
      </c>
      <c r="B355" t="str">
        <f>VLOOKUP(Tabla1[[#This Row],[Store Number]],Tabla3[],2)</f>
        <v>Tejeda</v>
      </c>
      <c r="C355">
        <v>1</v>
      </c>
      <c r="D355" t="str">
        <f>VLOOKUP(Tabla1[[#This Row],[Region]],Tabla2[],2)</f>
        <v>South</v>
      </c>
      <c r="E355">
        <v>3006</v>
      </c>
      <c r="F355" t="str">
        <f>VLOOKUP(Tabla1[[#This Row],[Item No]],Tabla4[],2)</f>
        <v>101 Keyboard</v>
      </c>
      <c r="G355" s="1">
        <f>VLOOKUP(Tabla1[[#This Row],[Item No]],Tabla4[],3)</f>
        <v>12</v>
      </c>
      <c r="H355" s="1">
        <v>19.95</v>
      </c>
      <c r="I355">
        <v>39</v>
      </c>
      <c r="J355" s="3">
        <f>Tabla1[[#This Row],[UnitPrice]]*Tabla1[[#This Row],[Quantity]]</f>
        <v>778.05</v>
      </c>
      <c r="K355" s="3">
        <f>Tabla1[[#This Row],[unit cost]]*Tabla1[[#This Row],[Quantity]]</f>
        <v>468</v>
      </c>
      <c r="L355" s="3">
        <f>Tabla1[[#This Row],[Sutbotal]]-Tabla1[[#This Row],[Total cost]]</f>
        <v>310.04999999999995</v>
      </c>
      <c r="M355" s="2">
        <v>43438</v>
      </c>
    </row>
    <row r="356" spans="1:13" x14ac:dyDescent="0.2">
      <c r="A356">
        <v>1</v>
      </c>
      <c r="B356" t="str">
        <f>VLOOKUP(Tabla1[[#This Row],[Store Number]],Tabla3[],2)</f>
        <v>Tejeda</v>
      </c>
      <c r="C356">
        <v>1</v>
      </c>
      <c r="D356" t="str">
        <f>VLOOKUP(Tabla1[[#This Row],[Region]],Tabla2[],2)</f>
        <v>South</v>
      </c>
      <c r="E356">
        <v>6050</v>
      </c>
      <c r="F356" t="str">
        <f>VLOOKUP(Tabla1[[#This Row],[Item No]],Tabla4[],2)</f>
        <v>PC Mouse</v>
      </c>
      <c r="G356" s="1">
        <f>VLOOKUP(Tabla1[[#This Row],[Item No]],Tabla4[],3)</f>
        <v>4</v>
      </c>
      <c r="H356" s="1">
        <v>8.9499999999999993</v>
      </c>
      <c r="I356">
        <v>38</v>
      </c>
      <c r="J356" s="3">
        <f>Tabla1[[#This Row],[UnitPrice]]*Tabla1[[#This Row],[Quantity]]</f>
        <v>340.09999999999997</v>
      </c>
      <c r="K356" s="3">
        <f>Tabla1[[#This Row],[unit cost]]*Tabla1[[#This Row],[Quantity]]</f>
        <v>152</v>
      </c>
      <c r="L356" s="3">
        <f>Tabla1[[#This Row],[Sutbotal]]-Tabla1[[#This Row],[Total cost]]</f>
        <v>188.09999999999997</v>
      </c>
      <c r="M356" s="2">
        <v>43438</v>
      </c>
    </row>
    <row r="357" spans="1:13" x14ac:dyDescent="0.2">
      <c r="A357">
        <v>1</v>
      </c>
      <c r="B357" t="str">
        <f>VLOOKUP(Tabla1[[#This Row],[Store Number]],Tabla3[],2)</f>
        <v>Tejeda</v>
      </c>
      <c r="C357">
        <v>1</v>
      </c>
      <c r="D357" t="str">
        <f>VLOOKUP(Tabla1[[#This Row],[Region]],Tabla2[],2)</f>
        <v>South</v>
      </c>
      <c r="E357">
        <v>8500</v>
      </c>
      <c r="F357" t="str">
        <f>VLOOKUP(Tabla1[[#This Row],[Item No]],Tabla4[],2)</f>
        <v>Desktop CPU</v>
      </c>
      <c r="G357" s="1">
        <f>VLOOKUP(Tabla1[[#This Row],[Item No]],Tabla4[],3)</f>
        <v>790</v>
      </c>
      <c r="H357" s="1">
        <v>849.95</v>
      </c>
      <c r="I357">
        <v>33</v>
      </c>
      <c r="J357" s="3">
        <f>Tabla1[[#This Row],[UnitPrice]]*Tabla1[[#This Row],[Quantity]]</f>
        <v>28048.350000000002</v>
      </c>
      <c r="K357" s="3">
        <f>Tabla1[[#This Row],[unit cost]]*Tabla1[[#This Row],[Quantity]]</f>
        <v>26070</v>
      </c>
      <c r="L357" s="3">
        <f>Tabla1[[#This Row],[Sutbotal]]-Tabla1[[#This Row],[Total cost]]</f>
        <v>1978.3500000000022</v>
      </c>
      <c r="M357" s="2">
        <v>43438</v>
      </c>
    </row>
    <row r="358" spans="1:13" x14ac:dyDescent="0.2">
      <c r="A358">
        <v>2</v>
      </c>
      <c r="B358" t="str">
        <f>VLOOKUP(Tabla1[[#This Row],[Store Number]],Tabla3[],2)</f>
        <v>Alamos</v>
      </c>
      <c r="C358">
        <v>1</v>
      </c>
      <c r="D358" t="str">
        <f>VLOOKUP(Tabla1[[#This Row],[Region]],Tabla2[],2)</f>
        <v>South</v>
      </c>
      <c r="E358">
        <v>2005</v>
      </c>
      <c r="F358" t="str">
        <f>VLOOKUP(Tabla1[[#This Row],[Item No]],Tabla4[],2)</f>
        <v>17" Monitor</v>
      </c>
      <c r="G358" s="1">
        <f>VLOOKUP(Tabla1[[#This Row],[Item No]],Tabla4[],3)</f>
        <v>200</v>
      </c>
      <c r="H358" s="1">
        <v>229</v>
      </c>
      <c r="I358">
        <v>10</v>
      </c>
      <c r="J358" s="3">
        <f>Tabla1[[#This Row],[UnitPrice]]*Tabla1[[#This Row],[Quantity]]</f>
        <v>2290</v>
      </c>
      <c r="K358" s="3">
        <f>Tabla1[[#This Row],[unit cost]]*Tabla1[[#This Row],[Quantity]]</f>
        <v>2000</v>
      </c>
      <c r="L358" s="3">
        <f>Tabla1[[#This Row],[Sutbotal]]-Tabla1[[#This Row],[Total cost]]</f>
        <v>290</v>
      </c>
      <c r="M358" s="2">
        <v>43438</v>
      </c>
    </row>
    <row r="359" spans="1:13" x14ac:dyDescent="0.2">
      <c r="A359">
        <v>2</v>
      </c>
      <c r="B359" t="str">
        <f>VLOOKUP(Tabla1[[#This Row],[Store Number]],Tabla3[],2)</f>
        <v>Alamos</v>
      </c>
      <c r="C359">
        <v>1</v>
      </c>
      <c r="D359" t="str">
        <f>VLOOKUP(Tabla1[[#This Row],[Region]],Tabla2[],2)</f>
        <v>South</v>
      </c>
      <c r="E359">
        <v>3006</v>
      </c>
      <c r="F359" t="str">
        <f>VLOOKUP(Tabla1[[#This Row],[Item No]],Tabla4[],2)</f>
        <v>101 Keyboard</v>
      </c>
      <c r="G359" s="1">
        <f>VLOOKUP(Tabla1[[#This Row],[Item No]],Tabla4[],3)</f>
        <v>12</v>
      </c>
      <c r="H359" s="1">
        <v>19.95</v>
      </c>
      <c r="I359">
        <v>8</v>
      </c>
      <c r="J359" s="3">
        <f>Tabla1[[#This Row],[UnitPrice]]*Tabla1[[#This Row],[Quantity]]</f>
        <v>159.6</v>
      </c>
      <c r="K359" s="3">
        <f>Tabla1[[#This Row],[unit cost]]*Tabla1[[#This Row],[Quantity]]</f>
        <v>96</v>
      </c>
      <c r="L359" s="3">
        <f>Tabla1[[#This Row],[Sutbotal]]-Tabla1[[#This Row],[Total cost]]</f>
        <v>63.599999999999994</v>
      </c>
      <c r="M359" s="2">
        <v>43438</v>
      </c>
    </row>
    <row r="360" spans="1:13" x14ac:dyDescent="0.2">
      <c r="A360">
        <v>2</v>
      </c>
      <c r="B360" t="str">
        <f>VLOOKUP(Tabla1[[#This Row],[Store Number]],Tabla3[],2)</f>
        <v>Alamos</v>
      </c>
      <c r="C360">
        <v>1</v>
      </c>
      <c r="D360" t="str">
        <f>VLOOKUP(Tabla1[[#This Row],[Region]],Tabla2[],2)</f>
        <v>South</v>
      </c>
      <c r="E360">
        <v>6050</v>
      </c>
      <c r="F360" t="str">
        <f>VLOOKUP(Tabla1[[#This Row],[Item No]],Tabla4[],2)</f>
        <v>PC Mouse</v>
      </c>
      <c r="G360" s="1">
        <f>VLOOKUP(Tabla1[[#This Row],[Item No]],Tabla4[],3)</f>
        <v>4</v>
      </c>
      <c r="H360" s="1">
        <v>8.9499999999999993</v>
      </c>
      <c r="I360">
        <v>8</v>
      </c>
      <c r="J360" s="3">
        <f>Tabla1[[#This Row],[UnitPrice]]*Tabla1[[#This Row],[Quantity]]</f>
        <v>71.599999999999994</v>
      </c>
      <c r="K360" s="3">
        <f>Tabla1[[#This Row],[unit cost]]*Tabla1[[#This Row],[Quantity]]</f>
        <v>32</v>
      </c>
      <c r="L360" s="3">
        <f>Tabla1[[#This Row],[Sutbotal]]-Tabla1[[#This Row],[Total cost]]</f>
        <v>39.599999999999994</v>
      </c>
      <c r="M360" s="2">
        <v>43438</v>
      </c>
    </row>
    <row r="361" spans="1:13" x14ac:dyDescent="0.2">
      <c r="A361">
        <v>2</v>
      </c>
      <c r="B361" t="str">
        <f>VLOOKUP(Tabla1[[#This Row],[Store Number]],Tabla3[],2)</f>
        <v>Alamos</v>
      </c>
      <c r="C361">
        <v>1</v>
      </c>
      <c r="D361" t="str">
        <f>VLOOKUP(Tabla1[[#This Row],[Region]],Tabla2[],2)</f>
        <v>South</v>
      </c>
      <c r="E361">
        <v>8500</v>
      </c>
      <c r="F361" t="str">
        <f>VLOOKUP(Tabla1[[#This Row],[Item No]],Tabla4[],2)</f>
        <v>Desktop CPU</v>
      </c>
      <c r="G361" s="1">
        <f>VLOOKUP(Tabla1[[#This Row],[Item No]],Tabla4[],3)</f>
        <v>790</v>
      </c>
      <c r="H361" s="1">
        <v>849.95</v>
      </c>
      <c r="I361">
        <v>20</v>
      </c>
      <c r="J361" s="3">
        <f>Tabla1[[#This Row],[UnitPrice]]*Tabla1[[#This Row],[Quantity]]</f>
        <v>16999</v>
      </c>
      <c r="K361" s="3">
        <f>Tabla1[[#This Row],[unit cost]]*Tabla1[[#This Row],[Quantity]]</f>
        <v>15800</v>
      </c>
      <c r="L361" s="3">
        <f>Tabla1[[#This Row],[Sutbotal]]-Tabla1[[#This Row],[Total cost]]</f>
        <v>1199</v>
      </c>
      <c r="M361" s="2">
        <v>43438</v>
      </c>
    </row>
    <row r="362" spans="1:13" x14ac:dyDescent="0.2">
      <c r="A362">
        <v>3</v>
      </c>
      <c r="B362" t="str">
        <f>VLOOKUP(Tabla1[[#This Row],[Store Number]],Tabla3[],2)</f>
        <v>Candiles</v>
      </c>
      <c r="C362">
        <v>1</v>
      </c>
      <c r="D362" t="str">
        <f>VLOOKUP(Tabla1[[#This Row],[Region]],Tabla2[],2)</f>
        <v>South</v>
      </c>
      <c r="E362">
        <v>2005</v>
      </c>
      <c r="F362" t="str">
        <f>VLOOKUP(Tabla1[[#This Row],[Item No]],Tabla4[],2)</f>
        <v>17" Monitor</v>
      </c>
      <c r="G362" s="1">
        <f>VLOOKUP(Tabla1[[#This Row],[Item No]],Tabla4[],3)</f>
        <v>200</v>
      </c>
      <c r="H362" s="1">
        <v>229</v>
      </c>
      <c r="I362">
        <v>3</v>
      </c>
      <c r="J362" s="3">
        <f>Tabla1[[#This Row],[UnitPrice]]*Tabla1[[#This Row],[Quantity]]</f>
        <v>687</v>
      </c>
      <c r="K362" s="3">
        <f>Tabla1[[#This Row],[unit cost]]*Tabla1[[#This Row],[Quantity]]</f>
        <v>600</v>
      </c>
      <c r="L362" s="3">
        <f>Tabla1[[#This Row],[Sutbotal]]-Tabla1[[#This Row],[Total cost]]</f>
        <v>87</v>
      </c>
      <c r="M362" s="2">
        <v>43438</v>
      </c>
    </row>
    <row r="363" spans="1:13" x14ac:dyDescent="0.2">
      <c r="A363">
        <v>3</v>
      </c>
      <c r="B363" t="str">
        <f>VLOOKUP(Tabla1[[#This Row],[Store Number]],Tabla3[],2)</f>
        <v>Candiles</v>
      </c>
      <c r="C363">
        <v>1</v>
      </c>
      <c r="D363" t="str">
        <f>VLOOKUP(Tabla1[[#This Row],[Region]],Tabla2[],2)</f>
        <v>South</v>
      </c>
      <c r="E363">
        <v>3006</v>
      </c>
      <c r="F363" t="str">
        <f>VLOOKUP(Tabla1[[#This Row],[Item No]],Tabla4[],2)</f>
        <v>101 Keyboard</v>
      </c>
      <c r="G363" s="1">
        <f>VLOOKUP(Tabla1[[#This Row],[Item No]],Tabla4[],3)</f>
        <v>12</v>
      </c>
      <c r="H363" s="1">
        <v>19.95</v>
      </c>
      <c r="I363">
        <v>33</v>
      </c>
      <c r="J363" s="3">
        <f>Tabla1[[#This Row],[UnitPrice]]*Tabla1[[#This Row],[Quantity]]</f>
        <v>658.35</v>
      </c>
      <c r="K363" s="3">
        <f>Tabla1[[#This Row],[unit cost]]*Tabla1[[#This Row],[Quantity]]</f>
        <v>396</v>
      </c>
      <c r="L363" s="3">
        <f>Tabla1[[#This Row],[Sutbotal]]-Tabla1[[#This Row],[Total cost]]</f>
        <v>262.35000000000002</v>
      </c>
      <c r="M363" s="2">
        <v>43438</v>
      </c>
    </row>
    <row r="364" spans="1:13" x14ac:dyDescent="0.2">
      <c r="A364">
        <v>3</v>
      </c>
      <c r="B364" t="str">
        <f>VLOOKUP(Tabla1[[#This Row],[Store Number]],Tabla3[],2)</f>
        <v>Candiles</v>
      </c>
      <c r="C364">
        <v>1</v>
      </c>
      <c r="D364" t="str">
        <f>VLOOKUP(Tabla1[[#This Row],[Region]],Tabla2[],2)</f>
        <v>South</v>
      </c>
      <c r="E364">
        <v>6050</v>
      </c>
      <c r="F364" t="str">
        <f>VLOOKUP(Tabla1[[#This Row],[Item No]],Tabla4[],2)</f>
        <v>PC Mouse</v>
      </c>
      <c r="G364" s="1">
        <f>VLOOKUP(Tabla1[[#This Row],[Item No]],Tabla4[],3)</f>
        <v>4</v>
      </c>
      <c r="H364" s="1">
        <v>8.9499999999999993</v>
      </c>
      <c r="I364">
        <v>26</v>
      </c>
      <c r="J364" s="3">
        <f>Tabla1[[#This Row],[UnitPrice]]*Tabla1[[#This Row],[Quantity]]</f>
        <v>232.7</v>
      </c>
      <c r="K364" s="3">
        <f>Tabla1[[#This Row],[unit cost]]*Tabla1[[#This Row],[Quantity]]</f>
        <v>104</v>
      </c>
      <c r="L364" s="3">
        <f>Tabla1[[#This Row],[Sutbotal]]-Tabla1[[#This Row],[Total cost]]</f>
        <v>128.69999999999999</v>
      </c>
      <c r="M364" s="2">
        <v>43438</v>
      </c>
    </row>
    <row r="365" spans="1:13" x14ac:dyDescent="0.2">
      <c r="A365">
        <v>3</v>
      </c>
      <c r="B365" t="str">
        <f>VLOOKUP(Tabla1[[#This Row],[Store Number]],Tabla3[],2)</f>
        <v>Candiles</v>
      </c>
      <c r="C365">
        <v>1</v>
      </c>
      <c r="D365" t="str">
        <f>VLOOKUP(Tabla1[[#This Row],[Region]],Tabla2[],2)</f>
        <v>South</v>
      </c>
      <c r="E365">
        <v>8500</v>
      </c>
      <c r="F365" t="str">
        <f>VLOOKUP(Tabla1[[#This Row],[Item No]],Tabla4[],2)</f>
        <v>Desktop CPU</v>
      </c>
      <c r="G365" s="1">
        <f>VLOOKUP(Tabla1[[#This Row],[Item No]],Tabla4[],3)</f>
        <v>790</v>
      </c>
      <c r="H365" s="1">
        <v>849.95</v>
      </c>
      <c r="I365">
        <v>29</v>
      </c>
      <c r="J365" s="3">
        <f>Tabla1[[#This Row],[UnitPrice]]*Tabla1[[#This Row],[Quantity]]</f>
        <v>24648.550000000003</v>
      </c>
      <c r="K365" s="3">
        <f>Tabla1[[#This Row],[unit cost]]*Tabla1[[#This Row],[Quantity]]</f>
        <v>22910</v>
      </c>
      <c r="L365" s="3">
        <f>Tabla1[[#This Row],[Sutbotal]]-Tabla1[[#This Row],[Total cost]]</f>
        <v>1738.5500000000029</v>
      </c>
      <c r="M365" s="2">
        <v>43438</v>
      </c>
    </row>
    <row r="366" spans="1:13" x14ac:dyDescent="0.2">
      <c r="A366">
        <v>4</v>
      </c>
      <c r="B366" t="str">
        <f>VLOOKUP(Tabla1[[#This Row],[Store Number]],Tabla3[],2)</f>
        <v>San Pablo</v>
      </c>
      <c r="C366">
        <v>2</v>
      </c>
      <c r="D366" t="str">
        <f>VLOOKUP(Tabla1[[#This Row],[Region]],Tabla2[],2)</f>
        <v>North</v>
      </c>
      <c r="E366">
        <v>2005</v>
      </c>
      <c r="F366" t="str">
        <f>VLOOKUP(Tabla1[[#This Row],[Item No]],Tabla4[],2)</f>
        <v>17" Monitor</v>
      </c>
      <c r="G366" s="1">
        <f>VLOOKUP(Tabla1[[#This Row],[Item No]],Tabla4[],3)</f>
        <v>200</v>
      </c>
      <c r="H366" s="1">
        <v>229</v>
      </c>
      <c r="I366">
        <v>4</v>
      </c>
      <c r="J366" s="3">
        <f>Tabla1[[#This Row],[UnitPrice]]*Tabla1[[#This Row],[Quantity]]</f>
        <v>916</v>
      </c>
      <c r="K366" s="3">
        <f>Tabla1[[#This Row],[unit cost]]*Tabla1[[#This Row],[Quantity]]</f>
        <v>800</v>
      </c>
      <c r="L366" s="3">
        <f>Tabla1[[#This Row],[Sutbotal]]-Tabla1[[#This Row],[Total cost]]</f>
        <v>116</v>
      </c>
      <c r="M366" s="2">
        <v>43438</v>
      </c>
    </row>
    <row r="367" spans="1:13" x14ac:dyDescent="0.2">
      <c r="A367">
        <v>4</v>
      </c>
      <c r="B367" t="str">
        <f>VLOOKUP(Tabla1[[#This Row],[Store Number]],Tabla3[],2)</f>
        <v>San Pablo</v>
      </c>
      <c r="C367">
        <v>2</v>
      </c>
      <c r="D367" t="str">
        <f>VLOOKUP(Tabla1[[#This Row],[Region]],Tabla2[],2)</f>
        <v>North</v>
      </c>
      <c r="E367">
        <v>3006</v>
      </c>
      <c r="F367" t="str">
        <f>VLOOKUP(Tabla1[[#This Row],[Item No]],Tabla4[],2)</f>
        <v>101 Keyboard</v>
      </c>
      <c r="G367" s="1">
        <f>VLOOKUP(Tabla1[[#This Row],[Item No]],Tabla4[],3)</f>
        <v>12</v>
      </c>
      <c r="H367" s="1">
        <v>19.95</v>
      </c>
      <c r="I367">
        <v>36</v>
      </c>
      <c r="J367" s="3">
        <f>Tabla1[[#This Row],[UnitPrice]]*Tabla1[[#This Row],[Quantity]]</f>
        <v>718.19999999999993</v>
      </c>
      <c r="K367" s="3">
        <f>Tabla1[[#This Row],[unit cost]]*Tabla1[[#This Row],[Quantity]]</f>
        <v>432</v>
      </c>
      <c r="L367" s="3">
        <f>Tabla1[[#This Row],[Sutbotal]]-Tabla1[[#This Row],[Total cost]]</f>
        <v>286.19999999999993</v>
      </c>
      <c r="M367" s="2">
        <v>43438</v>
      </c>
    </row>
    <row r="368" spans="1:13" x14ac:dyDescent="0.2">
      <c r="A368">
        <v>4</v>
      </c>
      <c r="B368" t="str">
        <f>VLOOKUP(Tabla1[[#This Row],[Store Number]],Tabla3[],2)</f>
        <v>San Pablo</v>
      </c>
      <c r="C368">
        <v>2</v>
      </c>
      <c r="D368" t="str">
        <f>VLOOKUP(Tabla1[[#This Row],[Region]],Tabla2[],2)</f>
        <v>North</v>
      </c>
      <c r="E368">
        <v>6050</v>
      </c>
      <c r="F368" t="str">
        <f>VLOOKUP(Tabla1[[#This Row],[Item No]],Tabla4[],2)</f>
        <v>PC Mouse</v>
      </c>
      <c r="G368" s="1">
        <f>VLOOKUP(Tabla1[[#This Row],[Item No]],Tabla4[],3)</f>
        <v>4</v>
      </c>
      <c r="H368" s="1">
        <v>8.9499999999999993</v>
      </c>
      <c r="I368">
        <v>38</v>
      </c>
      <c r="J368" s="3">
        <f>Tabla1[[#This Row],[UnitPrice]]*Tabla1[[#This Row],[Quantity]]</f>
        <v>340.09999999999997</v>
      </c>
      <c r="K368" s="3">
        <f>Tabla1[[#This Row],[unit cost]]*Tabla1[[#This Row],[Quantity]]</f>
        <v>152</v>
      </c>
      <c r="L368" s="3">
        <f>Tabla1[[#This Row],[Sutbotal]]-Tabla1[[#This Row],[Total cost]]</f>
        <v>188.09999999999997</v>
      </c>
      <c r="M368" s="2">
        <v>43438</v>
      </c>
    </row>
    <row r="369" spans="1:13" x14ac:dyDescent="0.2">
      <c r="A369">
        <v>4</v>
      </c>
      <c r="B369" t="str">
        <f>VLOOKUP(Tabla1[[#This Row],[Store Number]],Tabla3[],2)</f>
        <v>San Pablo</v>
      </c>
      <c r="C369">
        <v>2</v>
      </c>
      <c r="D369" t="str">
        <f>VLOOKUP(Tabla1[[#This Row],[Region]],Tabla2[],2)</f>
        <v>North</v>
      </c>
      <c r="E369">
        <v>8500</v>
      </c>
      <c r="F369" t="str">
        <f>VLOOKUP(Tabla1[[#This Row],[Item No]],Tabla4[],2)</f>
        <v>Desktop CPU</v>
      </c>
      <c r="G369" s="1">
        <f>VLOOKUP(Tabla1[[#This Row],[Item No]],Tabla4[],3)</f>
        <v>790</v>
      </c>
      <c r="H369" s="1">
        <v>849.95</v>
      </c>
      <c r="I369">
        <v>30</v>
      </c>
      <c r="J369" s="3">
        <f>Tabla1[[#This Row],[UnitPrice]]*Tabla1[[#This Row],[Quantity]]</f>
        <v>25498.5</v>
      </c>
      <c r="K369" s="3">
        <f>Tabla1[[#This Row],[unit cost]]*Tabla1[[#This Row],[Quantity]]</f>
        <v>23700</v>
      </c>
      <c r="L369" s="3">
        <f>Tabla1[[#This Row],[Sutbotal]]-Tabla1[[#This Row],[Total cost]]</f>
        <v>1798.5</v>
      </c>
      <c r="M369" s="2">
        <v>43438</v>
      </c>
    </row>
    <row r="370" spans="1:13" x14ac:dyDescent="0.2">
      <c r="A370">
        <v>5</v>
      </c>
      <c r="B370" t="str">
        <f>VLOOKUP(Tabla1[[#This Row],[Store Number]],Tabla3[],2)</f>
        <v>Satélite</v>
      </c>
      <c r="C370">
        <v>2</v>
      </c>
      <c r="D370" t="str">
        <f>VLOOKUP(Tabla1[[#This Row],[Region]],Tabla2[],2)</f>
        <v>North</v>
      </c>
      <c r="E370">
        <v>2005</v>
      </c>
      <c r="F370" t="str">
        <f>VLOOKUP(Tabla1[[#This Row],[Item No]],Tabla4[],2)</f>
        <v>17" Monitor</v>
      </c>
      <c r="G370" s="1">
        <f>VLOOKUP(Tabla1[[#This Row],[Item No]],Tabla4[],3)</f>
        <v>200</v>
      </c>
      <c r="H370" s="1">
        <v>229</v>
      </c>
      <c r="I370">
        <v>23</v>
      </c>
      <c r="J370" s="3">
        <f>Tabla1[[#This Row],[UnitPrice]]*Tabla1[[#This Row],[Quantity]]</f>
        <v>5267</v>
      </c>
      <c r="K370" s="3">
        <f>Tabla1[[#This Row],[unit cost]]*Tabla1[[#This Row],[Quantity]]</f>
        <v>4600</v>
      </c>
      <c r="L370" s="3">
        <f>Tabla1[[#This Row],[Sutbotal]]-Tabla1[[#This Row],[Total cost]]</f>
        <v>667</v>
      </c>
      <c r="M370" s="2">
        <v>43438</v>
      </c>
    </row>
    <row r="371" spans="1:13" x14ac:dyDescent="0.2">
      <c r="A371">
        <v>5</v>
      </c>
      <c r="B371" t="str">
        <f>VLOOKUP(Tabla1[[#This Row],[Store Number]],Tabla3[],2)</f>
        <v>Satélite</v>
      </c>
      <c r="C371">
        <v>2</v>
      </c>
      <c r="D371" t="str">
        <f>VLOOKUP(Tabla1[[#This Row],[Region]],Tabla2[],2)</f>
        <v>North</v>
      </c>
      <c r="E371">
        <v>3006</v>
      </c>
      <c r="F371" t="str">
        <f>VLOOKUP(Tabla1[[#This Row],[Item No]],Tabla4[],2)</f>
        <v>101 Keyboard</v>
      </c>
      <c r="G371" s="1">
        <f>VLOOKUP(Tabla1[[#This Row],[Item No]],Tabla4[],3)</f>
        <v>12</v>
      </c>
      <c r="H371" s="1">
        <v>19.95</v>
      </c>
      <c r="I371">
        <v>75</v>
      </c>
      <c r="J371" s="3">
        <f>Tabla1[[#This Row],[UnitPrice]]*Tabla1[[#This Row],[Quantity]]</f>
        <v>1496.25</v>
      </c>
      <c r="K371" s="3">
        <f>Tabla1[[#This Row],[unit cost]]*Tabla1[[#This Row],[Quantity]]</f>
        <v>900</v>
      </c>
      <c r="L371" s="3">
        <f>Tabla1[[#This Row],[Sutbotal]]-Tabla1[[#This Row],[Total cost]]</f>
        <v>596.25</v>
      </c>
      <c r="M371" s="2">
        <v>43438</v>
      </c>
    </row>
    <row r="372" spans="1:13" x14ac:dyDescent="0.2">
      <c r="A372">
        <v>5</v>
      </c>
      <c r="B372" t="str">
        <f>VLOOKUP(Tabla1[[#This Row],[Store Number]],Tabla3[],2)</f>
        <v>Satélite</v>
      </c>
      <c r="C372">
        <v>2</v>
      </c>
      <c r="D372" t="str">
        <f>VLOOKUP(Tabla1[[#This Row],[Region]],Tabla2[],2)</f>
        <v>North</v>
      </c>
      <c r="E372">
        <v>6050</v>
      </c>
      <c r="F372" t="str">
        <f>VLOOKUP(Tabla1[[#This Row],[Item No]],Tabla4[],2)</f>
        <v>PC Mouse</v>
      </c>
      <c r="G372" s="1">
        <f>VLOOKUP(Tabla1[[#This Row],[Item No]],Tabla4[],3)</f>
        <v>4</v>
      </c>
      <c r="H372" s="1">
        <v>8.9499999999999993</v>
      </c>
      <c r="I372">
        <v>55</v>
      </c>
      <c r="J372" s="3">
        <f>Tabla1[[#This Row],[UnitPrice]]*Tabla1[[#This Row],[Quantity]]</f>
        <v>492.24999999999994</v>
      </c>
      <c r="K372" s="3">
        <f>Tabla1[[#This Row],[unit cost]]*Tabla1[[#This Row],[Quantity]]</f>
        <v>220</v>
      </c>
      <c r="L372" s="3">
        <f>Tabla1[[#This Row],[Sutbotal]]-Tabla1[[#This Row],[Total cost]]</f>
        <v>272.24999999999994</v>
      </c>
      <c r="M372" s="2">
        <v>43438</v>
      </c>
    </row>
    <row r="373" spans="1:13" x14ac:dyDescent="0.2">
      <c r="A373">
        <v>5</v>
      </c>
      <c r="B373" t="str">
        <f>VLOOKUP(Tabla1[[#This Row],[Store Number]],Tabla3[],2)</f>
        <v>Satélite</v>
      </c>
      <c r="C373">
        <v>2</v>
      </c>
      <c r="D373" t="str">
        <f>VLOOKUP(Tabla1[[#This Row],[Region]],Tabla2[],2)</f>
        <v>North</v>
      </c>
      <c r="E373">
        <v>8500</v>
      </c>
      <c r="F373" t="str">
        <f>VLOOKUP(Tabla1[[#This Row],[Item No]],Tabla4[],2)</f>
        <v>Desktop CPU</v>
      </c>
      <c r="G373" s="1">
        <f>VLOOKUP(Tabla1[[#This Row],[Item No]],Tabla4[],3)</f>
        <v>790</v>
      </c>
      <c r="H373" s="1">
        <v>849.95</v>
      </c>
      <c r="I373">
        <v>47</v>
      </c>
      <c r="J373" s="3">
        <f>Tabla1[[#This Row],[UnitPrice]]*Tabla1[[#This Row],[Quantity]]</f>
        <v>39947.65</v>
      </c>
      <c r="K373" s="3">
        <f>Tabla1[[#This Row],[unit cost]]*Tabla1[[#This Row],[Quantity]]</f>
        <v>37130</v>
      </c>
      <c r="L373" s="3">
        <f>Tabla1[[#This Row],[Sutbotal]]-Tabla1[[#This Row],[Total cost]]</f>
        <v>2817.6500000000015</v>
      </c>
      <c r="M373" s="2">
        <v>43438</v>
      </c>
    </row>
    <row r="374" spans="1:13" x14ac:dyDescent="0.2">
      <c r="A374">
        <v>6</v>
      </c>
      <c r="B374" t="str">
        <f>VLOOKUP(Tabla1[[#This Row],[Store Number]],Tabla3[],2)</f>
        <v>Centro</v>
      </c>
      <c r="C374">
        <v>3</v>
      </c>
      <c r="D374" t="str">
        <f>VLOOKUP(Tabla1[[#This Row],[Region]],Tabla2[],2)</f>
        <v>East</v>
      </c>
      <c r="E374">
        <v>2005</v>
      </c>
      <c r="F374" t="str">
        <f>VLOOKUP(Tabla1[[#This Row],[Item No]],Tabla4[],2)</f>
        <v>17" Monitor</v>
      </c>
      <c r="G374" s="1">
        <f>VLOOKUP(Tabla1[[#This Row],[Item No]],Tabla4[],3)</f>
        <v>200</v>
      </c>
      <c r="H374" s="1">
        <v>229</v>
      </c>
      <c r="I374">
        <v>56</v>
      </c>
      <c r="J374" s="3">
        <f>Tabla1[[#This Row],[UnitPrice]]*Tabla1[[#This Row],[Quantity]]</f>
        <v>12824</v>
      </c>
      <c r="K374" s="3">
        <f>Tabla1[[#This Row],[unit cost]]*Tabla1[[#This Row],[Quantity]]</f>
        <v>11200</v>
      </c>
      <c r="L374" s="3">
        <f>Tabla1[[#This Row],[Sutbotal]]-Tabla1[[#This Row],[Total cost]]</f>
        <v>1624</v>
      </c>
      <c r="M374" s="2">
        <v>43438</v>
      </c>
    </row>
    <row r="375" spans="1:13" x14ac:dyDescent="0.2">
      <c r="A375">
        <v>6</v>
      </c>
      <c r="B375" t="str">
        <f>VLOOKUP(Tabla1[[#This Row],[Store Number]],Tabla3[],2)</f>
        <v>Centro</v>
      </c>
      <c r="C375">
        <v>3</v>
      </c>
      <c r="D375" t="str">
        <f>VLOOKUP(Tabla1[[#This Row],[Region]],Tabla2[],2)</f>
        <v>East</v>
      </c>
      <c r="E375">
        <v>3006</v>
      </c>
      <c r="F375" t="str">
        <f>VLOOKUP(Tabla1[[#This Row],[Item No]],Tabla4[],2)</f>
        <v>101 Keyboard</v>
      </c>
      <c r="G375" s="1">
        <f>VLOOKUP(Tabla1[[#This Row],[Item No]],Tabla4[],3)</f>
        <v>12</v>
      </c>
      <c r="H375" s="1">
        <v>19.95</v>
      </c>
      <c r="I375">
        <v>69</v>
      </c>
      <c r="J375" s="3">
        <f>Tabla1[[#This Row],[UnitPrice]]*Tabla1[[#This Row],[Quantity]]</f>
        <v>1376.55</v>
      </c>
      <c r="K375" s="3">
        <f>Tabla1[[#This Row],[unit cost]]*Tabla1[[#This Row],[Quantity]]</f>
        <v>828</v>
      </c>
      <c r="L375" s="3">
        <f>Tabla1[[#This Row],[Sutbotal]]-Tabla1[[#This Row],[Total cost]]</f>
        <v>548.54999999999995</v>
      </c>
      <c r="M375" s="2">
        <v>43438</v>
      </c>
    </row>
    <row r="376" spans="1:13" x14ac:dyDescent="0.2">
      <c r="A376">
        <v>6</v>
      </c>
      <c r="B376" t="str">
        <f>VLOOKUP(Tabla1[[#This Row],[Store Number]],Tabla3[],2)</f>
        <v>Centro</v>
      </c>
      <c r="C376">
        <v>3</v>
      </c>
      <c r="D376" t="str">
        <f>VLOOKUP(Tabla1[[#This Row],[Region]],Tabla2[],2)</f>
        <v>East</v>
      </c>
      <c r="E376">
        <v>6050</v>
      </c>
      <c r="F376" t="str">
        <f>VLOOKUP(Tabla1[[#This Row],[Item No]],Tabla4[],2)</f>
        <v>PC Mouse</v>
      </c>
      <c r="G376" s="1">
        <f>VLOOKUP(Tabla1[[#This Row],[Item No]],Tabla4[],3)</f>
        <v>4</v>
      </c>
      <c r="H376" s="1">
        <v>8.9499999999999993</v>
      </c>
      <c r="I376">
        <v>44</v>
      </c>
      <c r="J376" s="3">
        <f>Tabla1[[#This Row],[UnitPrice]]*Tabla1[[#This Row],[Quantity]]</f>
        <v>393.79999999999995</v>
      </c>
      <c r="K376" s="3">
        <f>Tabla1[[#This Row],[unit cost]]*Tabla1[[#This Row],[Quantity]]</f>
        <v>176</v>
      </c>
      <c r="L376" s="3">
        <f>Tabla1[[#This Row],[Sutbotal]]-Tabla1[[#This Row],[Total cost]]</f>
        <v>217.79999999999995</v>
      </c>
      <c r="M376" s="2">
        <v>43438</v>
      </c>
    </row>
    <row r="377" spans="1:13" x14ac:dyDescent="0.2">
      <c r="A377">
        <v>6</v>
      </c>
      <c r="B377" t="str">
        <f>VLOOKUP(Tabla1[[#This Row],[Store Number]],Tabla3[],2)</f>
        <v>Centro</v>
      </c>
      <c r="C377">
        <v>3</v>
      </c>
      <c r="D377" t="str">
        <f>VLOOKUP(Tabla1[[#This Row],[Region]],Tabla2[],2)</f>
        <v>East</v>
      </c>
      <c r="E377">
        <v>8500</v>
      </c>
      <c r="F377" t="str">
        <f>VLOOKUP(Tabla1[[#This Row],[Item No]],Tabla4[],2)</f>
        <v>Desktop CPU</v>
      </c>
      <c r="G377" s="1">
        <f>VLOOKUP(Tabla1[[#This Row],[Item No]],Tabla4[],3)</f>
        <v>790</v>
      </c>
      <c r="H377" s="1">
        <v>849.95</v>
      </c>
      <c r="I377">
        <v>99</v>
      </c>
      <c r="J377" s="3">
        <f>Tabla1[[#This Row],[UnitPrice]]*Tabla1[[#This Row],[Quantity]]</f>
        <v>84145.05</v>
      </c>
      <c r="K377" s="3">
        <f>Tabla1[[#This Row],[unit cost]]*Tabla1[[#This Row],[Quantity]]</f>
        <v>78210</v>
      </c>
      <c r="L377" s="3">
        <f>Tabla1[[#This Row],[Sutbotal]]-Tabla1[[#This Row],[Total cost]]</f>
        <v>5935.0500000000029</v>
      </c>
      <c r="M377" s="2">
        <v>43438</v>
      </c>
    </row>
    <row r="378" spans="1:13" x14ac:dyDescent="0.2">
      <c r="A378">
        <v>7</v>
      </c>
      <c r="B378" t="str">
        <f>VLOOKUP(Tabla1[[#This Row],[Store Number]],Tabla3[],2)</f>
        <v>El Pueblito</v>
      </c>
      <c r="C378">
        <v>3</v>
      </c>
      <c r="D378" t="str">
        <f>VLOOKUP(Tabla1[[#This Row],[Region]],Tabla2[],2)</f>
        <v>East</v>
      </c>
      <c r="E378">
        <v>2005</v>
      </c>
      <c r="F378" t="str">
        <f>VLOOKUP(Tabla1[[#This Row],[Item No]],Tabla4[],2)</f>
        <v>17" Monitor</v>
      </c>
      <c r="G378" s="1">
        <f>VLOOKUP(Tabla1[[#This Row],[Item No]],Tabla4[],3)</f>
        <v>200</v>
      </c>
      <c r="H378" s="1">
        <v>229</v>
      </c>
      <c r="I378">
        <v>35</v>
      </c>
      <c r="J378" s="3">
        <f>Tabla1[[#This Row],[UnitPrice]]*Tabla1[[#This Row],[Quantity]]</f>
        <v>8015</v>
      </c>
      <c r="K378" s="3">
        <f>Tabla1[[#This Row],[unit cost]]*Tabla1[[#This Row],[Quantity]]</f>
        <v>7000</v>
      </c>
      <c r="L378" s="3">
        <f>Tabla1[[#This Row],[Sutbotal]]-Tabla1[[#This Row],[Total cost]]</f>
        <v>1015</v>
      </c>
      <c r="M378" s="2">
        <v>43438</v>
      </c>
    </row>
    <row r="379" spans="1:13" x14ac:dyDescent="0.2">
      <c r="A379">
        <v>7</v>
      </c>
      <c r="B379" t="str">
        <f>VLOOKUP(Tabla1[[#This Row],[Store Number]],Tabla3[],2)</f>
        <v>El Pueblito</v>
      </c>
      <c r="C379">
        <v>3</v>
      </c>
      <c r="D379" t="str">
        <f>VLOOKUP(Tabla1[[#This Row],[Region]],Tabla2[],2)</f>
        <v>East</v>
      </c>
      <c r="E379">
        <v>3006</v>
      </c>
      <c r="F379" t="str">
        <f>VLOOKUP(Tabla1[[#This Row],[Item No]],Tabla4[],2)</f>
        <v>101 Keyboard</v>
      </c>
      <c r="G379" s="1">
        <f>VLOOKUP(Tabla1[[#This Row],[Item No]],Tabla4[],3)</f>
        <v>12</v>
      </c>
      <c r="H379" s="1">
        <v>19.95</v>
      </c>
      <c r="I379">
        <v>48</v>
      </c>
      <c r="J379" s="3">
        <f>Tabla1[[#This Row],[UnitPrice]]*Tabla1[[#This Row],[Quantity]]</f>
        <v>957.59999999999991</v>
      </c>
      <c r="K379" s="3">
        <f>Tabla1[[#This Row],[unit cost]]*Tabla1[[#This Row],[Quantity]]</f>
        <v>576</v>
      </c>
      <c r="L379" s="3">
        <f>Tabla1[[#This Row],[Sutbotal]]-Tabla1[[#This Row],[Total cost]]</f>
        <v>381.59999999999991</v>
      </c>
      <c r="M379" s="2">
        <v>43438</v>
      </c>
    </row>
    <row r="380" spans="1:13" x14ac:dyDescent="0.2">
      <c r="A380">
        <v>7</v>
      </c>
      <c r="B380" t="str">
        <f>VLOOKUP(Tabla1[[#This Row],[Store Number]],Tabla3[],2)</f>
        <v>El Pueblito</v>
      </c>
      <c r="C380">
        <v>3</v>
      </c>
      <c r="D380" t="str">
        <f>VLOOKUP(Tabla1[[#This Row],[Region]],Tabla2[],2)</f>
        <v>East</v>
      </c>
      <c r="E380">
        <v>6050</v>
      </c>
      <c r="F380" t="str">
        <f>VLOOKUP(Tabla1[[#This Row],[Item No]],Tabla4[],2)</f>
        <v>PC Mouse</v>
      </c>
      <c r="G380" s="1">
        <f>VLOOKUP(Tabla1[[#This Row],[Item No]],Tabla4[],3)</f>
        <v>4</v>
      </c>
      <c r="H380" s="1">
        <v>8.9499999999999993</v>
      </c>
      <c r="I380">
        <v>45</v>
      </c>
      <c r="J380" s="3">
        <f>Tabla1[[#This Row],[UnitPrice]]*Tabla1[[#This Row],[Quantity]]</f>
        <v>402.74999999999994</v>
      </c>
      <c r="K380" s="3">
        <f>Tabla1[[#This Row],[unit cost]]*Tabla1[[#This Row],[Quantity]]</f>
        <v>180</v>
      </c>
      <c r="L380" s="3">
        <f>Tabla1[[#This Row],[Sutbotal]]-Tabla1[[#This Row],[Total cost]]</f>
        <v>222.74999999999994</v>
      </c>
      <c r="M380" s="2">
        <v>43438</v>
      </c>
    </row>
    <row r="381" spans="1:13" x14ac:dyDescent="0.2">
      <c r="A381">
        <v>7</v>
      </c>
      <c r="B381" t="str">
        <f>VLOOKUP(Tabla1[[#This Row],[Store Number]],Tabla3[],2)</f>
        <v>El Pueblito</v>
      </c>
      <c r="C381">
        <v>3</v>
      </c>
      <c r="D381" t="str">
        <f>VLOOKUP(Tabla1[[#This Row],[Region]],Tabla2[],2)</f>
        <v>East</v>
      </c>
      <c r="E381">
        <v>8500</v>
      </c>
      <c r="F381" t="str">
        <f>VLOOKUP(Tabla1[[#This Row],[Item No]],Tabla4[],2)</f>
        <v>Desktop CPU</v>
      </c>
      <c r="G381" s="1">
        <f>VLOOKUP(Tabla1[[#This Row],[Item No]],Tabla4[],3)</f>
        <v>790</v>
      </c>
      <c r="H381" s="1">
        <v>849.95</v>
      </c>
      <c r="I381">
        <v>55</v>
      </c>
      <c r="J381" s="3">
        <f>Tabla1[[#This Row],[UnitPrice]]*Tabla1[[#This Row],[Quantity]]</f>
        <v>46747.25</v>
      </c>
      <c r="K381" s="3">
        <f>Tabla1[[#This Row],[unit cost]]*Tabla1[[#This Row],[Quantity]]</f>
        <v>43450</v>
      </c>
      <c r="L381" s="3">
        <f>Tabla1[[#This Row],[Sutbotal]]-Tabla1[[#This Row],[Total cost]]</f>
        <v>3297.25</v>
      </c>
      <c r="M381" s="2">
        <v>43438</v>
      </c>
    </row>
    <row r="382" spans="1:13" x14ac:dyDescent="0.2">
      <c r="A382">
        <v>8</v>
      </c>
      <c r="B382" t="str">
        <f>VLOOKUP(Tabla1[[#This Row],[Store Number]],Tabla3[],2)</f>
        <v>Corregidora</v>
      </c>
      <c r="C382">
        <v>3</v>
      </c>
      <c r="D382" t="str">
        <f>VLOOKUP(Tabla1[[#This Row],[Region]],Tabla2[],2)</f>
        <v>East</v>
      </c>
      <c r="E382">
        <v>2005</v>
      </c>
      <c r="F382" t="str">
        <f>VLOOKUP(Tabla1[[#This Row],[Item No]],Tabla4[],2)</f>
        <v>17" Monitor</v>
      </c>
      <c r="G382" s="1">
        <f>VLOOKUP(Tabla1[[#This Row],[Item No]],Tabla4[],3)</f>
        <v>200</v>
      </c>
      <c r="H382" s="1">
        <v>229</v>
      </c>
      <c r="I382">
        <v>23</v>
      </c>
      <c r="J382" s="3">
        <f>Tabla1[[#This Row],[UnitPrice]]*Tabla1[[#This Row],[Quantity]]</f>
        <v>5267</v>
      </c>
      <c r="K382" s="3">
        <f>Tabla1[[#This Row],[unit cost]]*Tabla1[[#This Row],[Quantity]]</f>
        <v>4600</v>
      </c>
      <c r="L382" s="3">
        <f>Tabla1[[#This Row],[Sutbotal]]-Tabla1[[#This Row],[Total cost]]</f>
        <v>667</v>
      </c>
      <c r="M382" s="2">
        <v>43438</v>
      </c>
    </row>
    <row r="383" spans="1:13" x14ac:dyDescent="0.2">
      <c r="A383">
        <v>8</v>
      </c>
      <c r="B383" t="str">
        <f>VLOOKUP(Tabla1[[#This Row],[Store Number]],Tabla3[],2)</f>
        <v>Corregidora</v>
      </c>
      <c r="C383">
        <v>3</v>
      </c>
      <c r="D383" t="str">
        <f>VLOOKUP(Tabla1[[#This Row],[Region]],Tabla2[],2)</f>
        <v>East</v>
      </c>
      <c r="E383">
        <v>3006</v>
      </c>
      <c r="F383" t="str">
        <f>VLOOKUP(Tabla1[[#This Row],[Item No]],Tabla4[],2)</f>
        <v>101 Keyboard</v>
      </c>
      <c r="G383" s="1">
        <f>VLOOKUP(Tabla1[[#This Row],[Item No]],Tabla4[],3)</f>
        <v>12</v>
      </c>
      <c r="H383" s="1">
        <v>19.95</v>
      </c>
      <c r="I383">
        <v>22</v>
      </c>
      <c r="J383" s="3">
        <f>Tabla1[[#This Row],[UnitPrice]]*Tabla1[[#This Row],[Quantity]]</f>
        <v>438.9</v>
      </c>
      <c r="K383" s="3">
        <f>Tabla1[[#This Row],[unit cost]]*Tabla1[[#This Row],[Quantity]]</f>
        <v>264</v>
      </c>
      <c r="L383" s="3">
        <f>Tabla1[[#This Row],[Sutbotal]]-Tabla1[[#This Row],[Total cost]]</f>
        <v>174.89999999999998</v>
      </c>
      <c r="M383" s="2">
        <v>43438</v>
      </c>
    </row>
    <row r="384" spans="1:13" x14ac:dyDescent="0.2">
      <c r="A384">
        <v>8</v>
      </c>
      <c r="B384" t="str">
        <f>VLOOKUP(Tabla1[[#This Row],[Store Number]],Tabla3[],2)</f>
        <v>Corregidora</v>
      </c>
      <c r="C384">
        <v>3</v>
      </c>
      <c r="D384" t="str">
        <f>VLOOKUP(Tabla1[[#This Row],[Region]],Tabla2[],2)</f>
        <v>East</v>
      </c>
      <c r="E384">
        <v>6050</v>
      </c>
      <c r="F384" t="str">
        <f>VLOOKUP(Tabla1[[#This Row],[Item No]],Tabla4[],2)</f>
        <v>PC Mouse</v>
      </c>
      <c r="G384" s="1">
        <f>VLOOKUP(Tabla1[[#This Row],[Item No]],Tabla4[],3)</f>
        <v>4</v>
      </c>
      <c r="H384" s="1">
        <v>8.9499999999999993</v>
      </c>
      <c r="I384">
        <v>17</v>
      </c>
      <c r="J384" s="3">
        <f>Tabla1[[#This Row],[UnitPrice]]*Tabla1[[#This Row],[Quantity]]</f>
        <v>152.14999999999998</v>
      </c>
      <c r="K384" s="3">
        <f>Tabla1[[#This Row],[unit cost]]*Tabla1[[#This Row],[Quantity]]</f>
        <v>68</v>
      </c>
      <c r="L384" s="3">
        <f>Tabla1[[#This Row],[Sutbotal]]-Tabla1[[#This Row],[Total cost]]</f>
        <v>84.149999999999977</v>
      </c>
      <c r="M384" s="2">
        <v>43438</v>
      </c>
    </row>
    <row r="385" spans="1:13" x14ac:dyDescent="0.2">
      <c r="A385">
        <v>8</v>
      </c>
      <c r="B385" t="str">
        <f>VLOOKUP(Tabla1[[#This Row],[Store Number]],Tabla3[],2)</f>
        <v>Corregidora</v>
      </c>
      <c r="C385">
        <v>3</v>
      </c>
      <c r="D385" t="str">
        <f>VLOOKUP(Tabla1[[#This Row],[Region]],Tabla2[],2)</f>
        <v>East</v>
      </c>
      <c r="E385">
        <v>8500</v>
      </c>
      <c r="F385" t="str">
        <f>VLOOKUP(Tabla1[[#This Row],[Item No]],Tabla4[],2)</f>
        <v>Desktop CPU</v>
      </c>
      <c r="G385" s="1">
        <f>VLOOKUP(Tabla1[[#This Row],[Item No]],Tabla4[],3)</f>
        <v>790</v>
      </c>
      <c r="H385" s="1">
        <v>849.95</v>
      </c>
      <c r="I385">
        <v>30</v>
      </c>
      <c r="J385" s="3">
        <f>Tabla1[[#This Row],[UnitPrice]]*Tabla1[[#This Row],[Quantity]]</f>
        <v>25498.5</v>
      </c>
      <c r="K385" s="3">
        <f>Tabla1[[#This Row],[unit cost]]*Tabla1[[#This Row],[Quantity]]</f>
        <v>23700</v>
      </c>
      <c r="L385" s="3">
        <f>Tabla1[[#This Row],[Sutbotal]]-Tabla1[[#This Row],[Total cost]]</f>
        <v>1798.5</v>
      </c>
      <c r="M385" s="2">
        <v>43438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</cols>
  <sheetData>
    <row r="1" spans="1:2" x14ac:dyDescent="0.2">
      <c r="A1" t="s">
        <v>22</v>
      </c>
      <c r="B1" t="s">
        <v>23</v>
      </c>
    </row>
    <row r="2" spans="1:2" x14ac:dyDescent="0.2">
      <c r="A2">
        <v>1</v>
      </c>
      <c r="B2" t="s">
        <v>24</v>
      </c>
    </row>
    <row r="3" spans="1:2" x14ac:dyDescent="0.2">
      <c r="A3">
        <v>2</v>
      </c>
      <c r="B3" t="s">
        <v>25</v>
      </c>
    </row>
    <row r="4" spans="1:2" x14ac:dyDescent="0.2">
      <c r="A4">
        <v>3</v>
      </c>
      <c r="B4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baseColWidth="10" defaultColWidth="11.5" defaultRowHeight="15" x14ac:dyDescent="0.2"/>
  <cols>
    <col min="2" max="2" width="1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 t="s">
        <v>8</v>
      </c>
    </row>
    <row r="3" spans="1:2" x14ac:dyDescent="0.2">
      <c r="A3">
        <v>2</v>
      </c>
      <c r="B3" t="s">
        <v>9</v>
      </c>
    </row>
    <row r="4" spans="1:2" x14ac:dyDescent="0.2">
      <c r="A4">
        <v>3</v>
      </c>
      <c r="B4" t="s">
        <v>10</v>
      </c>
    </row>
    <row r="5" spans="1:2" x14ac:dyDescent="0.2">
      <c r="A5">
        <v>4</v>
      </c>
      <c r="B5" t="s">
        <v>11</v>
      </c>
    </row>
    <row r="6" spans="1:2" x14ac:dyDescent="0.2">
      <c r="A6">
        <v>5</v>
      </c>
      <c r="B6" t="s">
        <v>12</v>
      </c>
    </row>
    <row r="7" spans="1:2" x14ac:dyDescent="0.2">
      <c r="A7">
        <v>6</v>
      </c>
      <c r="B7" t="s">
        <v>13</v>
      </c>
    </row>
    <row r="8" spans="1:2" x14ac:dyDescent="0.2">
      <c r="A8">
        <v>7</v>
      </c>
      <c r="B8" t="s">
        <v>14</v>
      </c>
    </row>
    <row r="9" spans="1:2" x14ac:dyDescent="0.2">
      <c r="A9">
        <v>8</v>
      </c>
      <c r="B9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F20" sqref="F20"/>
    </sheetView>
  </sheetViews>
  <sheetFormatPr baseColWidth="10" defaultColWidth="11.5" defaultRowHeight="15" x14ac:dyDescent="0.2"/>
  <cols>
    <col min="1" max="1" width="13" customWidth="1"/>
    <col min="2" max="2" width="19.5" customWidth="1"/>
    <col min="3" max="3" width="18.33203125" customWidth="1"/>
  </cols>
  <sheetData>
    <row r="1" spans="1:3" x14ac:dyDescent="0.2">
      <c r="A1" t="s">
        <v>2</v>
      </c>
      <c r="B1" t="s">
        <v>16</v>
      </c>
      <c r="C1" t="s">
        <v>21</v>
      </c>
    </row>
    <row r="2" spans="1:3" x14ac:dyDescent="0.2">
      <c r="A2">
        <v>2005</v>
      </c>
      <c r="B2" t="s">
        <v>17</v>
      </c>
      <c r="C2" s="1">
        <v>200</v>
      </c>
    </row>
    <row r="3" spans="1:3" x14ac:dyDescent="0.2">
      <c r="A3">
        <v>3006</v>
      </c>
      <c r="B3" t="s">
        <v>18</v>
      </c>
      <c r="C3" s="1">
        <v>12</v>
      </c>
    </row>
    <row r="4" spans="1:3" x14ac:dyDescent="0.2">
      <c r="A4">
        <v>6050</v>
      </c>
      <c r="B4" t="s">
        <v>19</v>
      </c>
      <c r="C4" s="1">
        <v>4</v>
      </c>
    </row>
    <row r="5" spans="1:3" x14ac:dyDescent="0.2">
      <c r="A5">
        <v>8500</v>
      </c>
      <c r="B5" t="s">
        <v>20</v>
      </c>
      <c r="C5" s="1">
        <v>790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Monthly sales</vt:lpstr>
      <vt:lpstr>Regions</vt:lpstr>
      <vt:lpstr>Stores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Dorantes Dosamantes</dc:creator>
  <cp:lastModifiedBy>María de los Ángeles Hernández Toledo</cp:lastModifiedBy>
  <dcterms:created xsi:type="dcterms:W3CDTF">2016-01-19T23:41:11Z</dcterms:created>
  <dcterms:modified xsi:type="dcterms:W3CDTF">2022-07-28T05:23:23Z</dcterms:modified>
</cp:coreProperties>
</file>