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.alves\Downloads\"/>
    </mc:Choice>
  </mc:AlternateContent>
  <xr:revisionPtr revIDLastSave="0" documentId="13_ncr:1_{BFFE004B-B1D8-44DB-8CF9-7E3471D73C5E}" xr6:coauthVersionLast="47" xr6:coauthVersionMax="47" xr10:uidLastSave="{00000000-0000-0000-0000-000000000000}"/>
  <bookViews>
    <workbookView xWindow="-110" yWindow="-110" windowWidth="19420" windowHeight="10300" xr2:uid="{B5643699-82AB-4661-8946-A0FF4B06D6CA}"/>
  </bookViews>
  <sheets>
    <sheet name="Parâmetros de Entrada" sheetId="2" r:id="rId1"/>
    <sheet name="Simulação Mês a Mê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3" i="1"/>
  <c r="B4" i="1"/>
  <c r="B5" i="1"/>
  <c r="B6" i="1"/>
  <c r="B7" i="1"/>
  <c r="B8" i="1"/>
  <c r="B9" i="1"/>
  <c r="B10" i="1"/>
  <c r="B11" i="1"/>
  <c r="B12" i="1"/>
  <c r="B13" i="1"/>
  <c r="I2" i="1"/>
  <c r="D2" i="1"/>
  <c r="B2" i="1"/>
  <c r="E2" i="1" l="1"/>
  <c r="F2" i="1" s="1"/>
  <c r="D3" i="1" s="1"/>
  <c r="E3" i="1" s="1"/>
  <c r="F3" i="1" s="1"/>
  <c r="C11" i="1"/>
  <c r="C10" i="1"/>
  <c r="C13" i="1"/>
  <c r="C5" i="1"/>
  <c r="C4" i="1"/>
  <c r="C3" i="1"/>
  <c r="C9" i="1"/>
  <c r="C8" i="1"/>
  <c r="C2" i="1"/>
  <c r="C7" i="1"/>
  <c r="C6" i="1"/>
  <c r="C12" i="1"/>
  <c r="H2" i="1" l="1"/>
  <c r="I3" i="1"/>
  <c r="G2" i="1"/>
  <c r="G3" i="1"/>
  <c r="H3" i="1"/>
  <c r="D4" i="1"/>
  <c r="E4" i="1" s="1"/>
  <c r="F4" i="1" s="1"/>
  <c r="I4" i="1"/>
  <c r="D5" i="1" l="1"/>
  <c r="E5" i="1" s="1"/>
  <c r="F5" i="1" s="1"/>
  <c r="G4" i="1"/>
  <c r="I5" i="1"/>
  <c r="H4" i="1"/>
  <c r="D6" i="1" l="1"/>
  <c r="E6" i="1" s="1"/>
  <c r="F6" i="1" s="1"/>
  <c r="I6" i="1"/>
  <c r="G5" i="1"/>
  <c r="H5" i="1"/>
  <c r="D7" i="1" l="1"/>
  <c r="E7" i="1" s="1"/>
  <c r="F7" i="1" s="1"/>
  <c r="H6" i="1"/>
  <c r="G6" i="1"/>
  <c r="I7" i="1"/>
  <c r="D8" i="1" l="1"/>
  <c r="E8" i="1" s="1"/>
  <c r="F8" i="1" s="1"/>
  <c r="G7" i="1"/>
  <c r="I8" i="1"/>
  <c r="H7" i="1"/>
  <c r="D9" i="1" l="1"/>
  <c r="E9" i="1" s="1"/>
  <c r="F9" i="1" s="1"/>
  <c r="G8" i="1"/>
  <c r="H8" i="1"/>
  <c r="I9" i="1"/>
  <c r="D10" i="1" l="1"/>
  <c r="E10" i="1" s="1"/>
  <c r="F10" i="1" s="1"/>
  <c r="G9" i="1"/>
  <c r="H9" i="1"/>
  <c r="I10" i="1"/>
  <c r="D11" i="1" l="1"/>
  <c r="E11" i="1" s="1"/>
  <c r="F11" i="1" s="1"/>
  <c r="G10" i="1"/>
  <c r="H10" i="1"/>
  <c r="I11" i="1"/>
  <c r="D12" i="1" l="1"/>
  <c r="E12" i="1" s="1"/>
  <c r="F12" i="1" s="1"/>
  <c r="I12" i="1"/>
  <c r="G11" i="1"/>
  <c r="H11" i="1"/>
  <c r="D13" i="1" l="1"/>
  <c r="E13" i="1" s="1"/>
  <c r="F13" i="1" s="1"/>
  <c r="C18" i="1" s="1"/>
  <c r="C19" i="1" s="1"/>
  <c r="C21" i="1" s="1"/>
  <c r="I13" i="1"/>
  <c r="G12" i="1"/>
  <c r="H12" i="1"/>
  <c r="H13" i="1" l="1"/>
  <c r="C20" i="1" s="1"/>
  <c r="G13" i="1"/>
</calcChain>
</file>

<file path=xl/sharedStrings.xml><?xml version="1.0" encoding="utf-8"?>
<sst xmlns="http://schemas.openxmlformats.org/spreadsheetml/2006/main" count="20" uniqueCount="20">
  <si>
    <t>Valor Inicial de Investimento</t>
  </si>
  <si>
    <t>Aporte Mensal</t>
  </si>
  <si>
    <t>Tempo de Investimento (meses)</t>
  </si>
  <si>
    <t>Rentabilidade Média Mensal (%)</t>
  </si>
  <si>
    <t>Preço Atual da Cota do FII</t>
  </si>
  <si>
    <t>Mês</t>
  </si>
  <si>
    <t>Valor Investido no Mês</t>
  </si>
  <si>
    <t>Total Investido Acumulado</t>
  </si>
  <si>
    <t>Patrimônio Mês Anterior</t>
  </si>
  <si>
    <t>Aportes + Patrimônio Mês Anterior</t>
  </si>
  <si>
    <t>Patrimônio Final do Mês</t>
  </si>
  <si>
    <t>Rendimento do Mês</t>
  </si>
  <si>
    <t>Dividendos Recebidos (no mês)</t>
  </si>
  <si>
    <t>Cotas Acumuladas</t>
  </si>
  <si>
    <t>Total Investido</t>
  </si>
  <si>
    <t>Patrimônio Final</t>
  </si>
  <si>
    <t>Total de Rendimentos</t>
  </si>
  <si>
    <t>Total de Dividendos Acumulados</t>
  </si>
  <si>
    <t>Rentabilidade Total (%)</t>
  </si>
  <si>
    <t>Insira os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</si>
</sst>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13">
    <xf numFmtId="0" fontId="0" fillId="0" borderId="0" xfId="0"/>
    <xf numFmtId="44" fontId="0" fillId="0" borderId="0" xfId="1" applyFont="1"/>
    <xf numFmtId="0" fontId="4" fillId="4" borderId="3" xfId="4" applyFont="1" applyFill="1"/>
    <xf numFmtId="44" fontId="1" fillId="2" borderId="2" xfId="3" applyNumberFormat="1" applyFont="1"/>
    <xf numFmtId="1" fontId="1" fillId="2" borderId="2" xfId="3" applyNumberFormat="1" applyFont="1"/>
    <xf numFmtId="10" fontId="1" fillId="2" borderId="2" xfId="3" applyNumberFormat="1" applyFont="1"/>
    <xf numFmtId="0" fontId="2" fillId="0" borderId="1" xfId="2"/>
    <xf numFmtId="2" fontId="2" fillId="0" borderId="1" xfId="2" applyNumberFormat="1"/>
    <xf numFmtId="44" fontId="2" fillId="0" borderId="1" xfId="2" applyNumberFormat="1"/>
    <xf numFmtId="0" fontId="4" fillId="4" borderId="4" xfId="0" applyFont="1" applyFill="1" applyBorder="1"/>
    <xf numFmtId="0" fontId="0" fillId="0" borderId="4" xfId="0" applyBorder="1"/>
    <xf numFmtId="44" fontId="0" fillId="0" borderId="4" xfId="1" applyFont="1" applyBorder="1"/>
    <xf numFmtId="0" fontId="0" fillId="0" borderId="4" xfId="0" applyFont="1" applyBorder="1"/>
  </cellXfs>
  <cellStyles count="5">
    <cellStyle name="Célula de Verificação" xfId="4" builtinId="23"/>
    <cellStyle name="Entrada" xfId="3" builtinId="20"/>
    <cellStyle name="Moeda" xfId="1" builtinId="4"/>
    <cellStyle name="Normal" xfId="0" builtinId="0"/>
    <cellStyle name="Título 1" xfId="2" builtinId="16"/>
  </cellStyles>
  <dxfs count="2">
    <dxf>
      <font>
        <b val="0"/>
        <i val="0"/>
        <color rgb="FF0F9D16"/>
      </font>
      <numFmt numFmtId="34" formatCode="_-&quot;R$&quot;\ * #,##0.00_-;\-&quot;R$&quot;\ * #,##0.00_-;_-&quot;R$&quot;\ * &quot;-&quot;??_-;_-@_-"/>
      <fill>
        <patternFill>
          <bgColor theme="9" tint="0.79998168889431442"/>
        </patternFill>
      </fill>
    </dxf>
    <dxf>
      <font>
        <color rgb="FF860000"/>
      </font>
      <numFmt numFmtId="34" formatCode="_-&quot;R$&quot;\ * #,##0.00_-;\-&quot;R$&quot;\ * #,##0.00_-;_-&quot;R$&quot;\ * &quot;-&quot;??_-;_-@_-"/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0F9D16"/>
      <color rgb="FF860000"/>
      <color rgb="FFF20000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E565-3C2B-441B-9908-CDFF5D421FB5}">
  <dimension ref="B2:C12"/>
  <sheetViews>
    <sheetView showGridLines="0" showRowColHeaders="0" tabSelected="1" workbookViewId="0">
      <selection activeCell="H35" sqref="H35"/>
    </sheetView>
  </sheetViews>
  <sheetFormatPr defaultRowHeight="14.5" x14ac:dyDescent="0.35"/>
  <cols>
    <col min="1" max="1" width="26.90625" bestFit="1" customWidth="1"/>
    <col min="2" max="2" width="28" bestFit="1" customWidth="1"/>
    <col min="3" max="3" width="18.81640625" customWidth="1"/>
  </cols>
  <sheetData>
    <row r="2" spans="2:3" x14ac:dyDescent="0.35">
      <c r="C2" s="1"/>
    </row>
    <row r="3" spans="2:3" x14ac:dyDescent="0.35">
      <c r="C3" s="1"/>
    </row>
    <row r="4" spans="2:3" ht="20" thickBot="1" x14ac:dyDescent="0.5">
      <c r="B4" s="6"/>
      <c r="C4" s="8"/>
    </row>
    <row r="5" spans="2:3" ht="20.5" thickTop="1" thickBot="1" x14ac:dyDescent="0.5">
      <c r="B5" s="6" t="s">
        <v>19</v>
      </c>
      <c r="C5" s="7"/>
    </row>
    <row r="6" spans="2:3" ht="15.5" thickTop="1" thickBot="1" x14ac:dyDescent="0.4"/>
    <row r="7" spans="2:3" ht="15.5" thickTop="1" thickBot="1" x14ac:dyDescent="0.4">
      <c r="B7" s="2" t="s">
        <v>0</v>
      </c>
      <c r="C7" s="3">
        <v>100</v>
      </c>
    </row>
    <row r="8" spans="2:3" ht="15.5" thickTop="1" thickBot="1" x14ac:dyDescent="0.4">
      <c r="B8" s="2" t="s">
        <v>1</v>
      </c>
      <c r="C8" s="3">
        <v>250</v>
      </c>
    </row>
    <row r="9" spans="2:3" ht="15.5" thickTop="1" thickBot="1" x14ac:dyDescent="0.4">
      <c r="B9" s="2" t="s">
        <v>2</v>
      </c>
      <c r="C9" s="4">
        <v>12</v>
      </c>
    </row>
    <row r="10" spans="2:3" ht="15.5" thickTop="1" thickBot="1" x14ac:dyDescent="0.4">
      <c r="B10" s="2" t="s">
        <v>3</v>
      </c>
      <c r="C10" s="5">
        <v>1.2</v>
      </c>
    </row>
    <row r="11" spans="2:3" ht="15.5" thickTop="1" thickBot="1" x14ac:dyDescent="0.4">
      <c r="B11" s="2" t="s">
        <v>4</v>
      </c>
      <c r="C11" s="3">
        <v>14</v>
      </c>
    </row>
    <row r="12" spans="2:3" ht="15" thickTop="1" x14ac:dyDescent="0.3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25F7-C54D-403C-9A5B-69E3A6923F17}">
  <dimension ref="A1:I21"/>
  <sheetViews>
    <sheetView showGridLines="0" zoomScale="85" zoomScaleNormal="85" workbookViewId="0">
      <selection activeCell="E19" sqref="E19"/>
    </sheetView>
  </sheetViews>
  <sheetFormatPr defaultRowHeight="14.5" x14ac:dyDescent="0.35"/>
  <cols>
    <col min="1" max="1" width="4.453125" bestFit="1" customWidth="1"/>
    <col min="2" max="2" width="28.08984375" bestFit="1" customWidth="1"/>
    <col min="3" max="3" width="23.36328125" bestFit="1" customWidth="1"/>
    <col min="4" max="4" width="21.36328125" bestFit="1" customWidth="1"/>
    <col min="5" max="5" width="29.90625" bestFit="1" customWidth="1"/>
    <col min="6" max="6" width="21.08984375" bestFit="1" customWidth="1"/>
    <col min="7" max="7" width="17.7265625" bestFit="1" customWidth="1"/>
    <col min="8" max="8" width="27.90625" bestFit="1" customWidth="1"/>
    <col min="9" max="9" width="16.6328125" bestFit="1" customWidth="1"/>
  </cols>
  <sheetData>
    <row r="1" spans="1:9" x14ac:dyDescent="0.3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</row>
    <row r="2" spans="1:9" x14ac:dyDescent="0.35">
      <c r="A2" s="10">
        <v>1</v>
      </c>
      <c r="B2" s="11">
        <f>IF(A2=1, 'Parâmetros de Entrada'!$C$7, 'Parâmetros de Entrada'!$C$8)</f>
        <v>100</v>
      </c>
      <c r="C2" s="11">
        <f>SUM($B$2:B2)</f>
        <v>100</v>
      </c>
      <c r="D2" s="11">
        <f>IF(A2=1, 'Parâmetros de Entrada'!$C$7, F1)</f>
        <v>100</v>
      </c>
      <c r="E2" s="11">
        <f>D2 + B2</f>
        <v>200</v>
      </c>
      <c r="F2" s="11">
        <f>E2 * (1 + 'Parâmetros de Entrada'!$C$10)</f>
        <v>440.00000000000006</v>
      </c>
      <c r="G2" s="11">
        <f>F2 - E2</f>
        <v>240.00000000000006</v>
      </c>
      <c r="H2" s="11">
        <f>F2 * ('Parâmetros de Entrada'!$C$10)</f>
        <v>528</v>
      </c>
      <c r="I2" s="11">
        <f>IF(A2=1,'Parâmetros de Entrada'!$C$7/'Parâmetros de Entrada'!$C$11,(F1/'Parâmetros de Entrada'!$C$11)+(B2/'Parâmetros de Entrada'!$C$11))</f>
        <v>7.1428571428571432</v>
      </c>
    </row>
    <row r="3" spans="1:9" x14ac:dyDescent="0.35">
      <c r="A3" s="10">
        <v>2</v>
      </c>
      <c r="B3" s="11">
        <f>IF(A3=1, 'Parâmetros de Entrada'!$C$7, 'Parâmetros de Entrada'!$C$8)</f>
        <v>250</v>
      </c>
      <c r="C3" s="11">
        <f>SUM($B$2:B3)</f>
        <v>350</v>
      </c>
      <c r="D3" s="11">
        <f>IF(A3=1, 'Parâmetros de Entrada'!$C$7, F2)</f>
        <v>440.00000000000006</v>
      </c>
      <c r="E3" s="11">
        <f t="shared" ref="E3:E13" si="0">D3 + B3</f>
        <v>690</v>
      </c>
      <c r="F3" s="11">
        <f>E3 * (1 + 'Parâmetros de Entrada'!$C$10)</f>
        <v>1518.0000000000002</v>
      </c>
      <c r="G3" s="11">
        <f t="shared" ref="G3:G13" si="1">F3 - E3</f>
        <v>828.00000000000023</v>
      </c>
      <c r="H3" s="11">
        <f>F3 * ('Parâmetros de Entrada'!$C$10)</f>
        <v>1821.6000000000001</v>
      </c>
      <c r="I3" s="11">
        <f>IF(A3=1,'Parâmetros de Entrada'!$C$7/'Parâmetros de Entrada'!$C$11,(F2/'Parâmetros de Entrada'!$C$11)+(B3/'Parâmetros de Entrada'!$C$11))</f>
        <v>49.285714285714292</v>
      </c>
    </row>
    <row r="4" spans="1:9" x14ac:dyDescent="0.35">
      <c r="A4" s="10">
        <v>3</v>
      </c>
      <c r="B4" s="11">
        <f>IF(A4=1, 'Parâmetros de Entrada'!$C$7, 'Parâmetros de Entrada'!$C$8)</f>
        <v>250</v>
      </c>
      <c r="C4" s="11">
        <f>SUM($B$2:B4)</f>
        <v>600</v>
      </c>
      <c r="D4" s="11">
        <f>IF(A4=1, 'Parâmetros de Entrada'!$C$7, F3)</f>
        <v>1518.0000000000002</v>
      </c>
      <c r="E4" s="11">
        <f t="shared" si="0"/>
        <v>1768.0000000000002</v>
      </c>
      <c r="F4" s="11">
        <f>E4 * (1 + 'Parâmetros de Entrada'!$C$10)</f>
        <v>3889.6000000000008</v>
      </c>
      <c r="G4" s="11">
        <f t="shared" si="1"/>
        <v>2121.6000000000004</v>
      </c>
      <c r="H4" s="11">
        <f>F4 * ('Parâmetros de Entrada'!$C$10)</f>
        <v>4667.5200000000004</v>
      </c>
      <c r="I4" s="11">
        <f>IF(A4=1,'Parâmetros de Entrada'!$C$7/'Parâmetros de Entrada'!$C$11,(F3/'Parâmetros de Entrada'!$C$11)+(B4/'Parâmetros de Entrada'!$C$11))</f>
        <v>126.28571428571431</v>
      </c>
    </row>
    <row r="5" spans="1:9" x14ac:dyDescent="0.35">
      <c r="A5" s="10">
        <v>4</v>
      </c>
      <c r="B5" s="11">
        <f>IF(A5=1, 'Parâmetros de Entrada'!$C$7, 'Parâmetros de Entrada'!$C$8)</f>
        <v>250</v>
      </c>
      <c r="C5" s="11">
        <f>SUM($B$2:B5)</f>
        <v>850</v>
      </c>
      <c r="D5" s="11">
        <f>IF(A5=1, 'Parâmetros de Entrada'!$C$7, F4)</f>
        <v>3889.6000000000008</v>
      </c>
      <c r="E5" s="11">
        <f t="shared" si="0"/>
        <v>4139.6000000000004</v>
      </c>
      <c r="F5" s="11">
        <f>E5 * (1 + 'Parâmetros de Entrada'!$C$10)</f>
        <v>9107.1200000000008</v>
      </c>
      <c r="G5" s="11">
        <f t="shared" si="1"/>
        <v>4967.5200000000004</v>
      </c>
      <c r="H5" s="11">
        <f>F5 * ('Parâmetros de Entrada'!$C$10)</f>
        <v>10928.544</v>
      </c>
      <c r="I5" s="11">
        <f>IF(A5=1,'Parâmetros de Entrada'!$C$7/'Parâmetros de Entrada'!$C$11,(F4/'Parâmetros de Entrada'!$C$11)+(B5/'Parâmetros de Entrada'!$C$11))</f>
        <v>295.68571428571431</v>
      </c>
    </row>
    <row r="6" spans="1:9" x14ac:dyDescent="0.35">
      <c r="A6" s="10">
        <v>5</v>
      </c>
      <c r="B6" s="11">
        <f>IF(A6=1, 'Parâmetros de Entrada'!$C$7, 'Parâmetros de Entrada'!$C$8)</f>
        <v>250</v>
      </c>
      <c r="C6" s="11">
        <f>SUM($B$2:B6)</f>
        <v>1100</v>
      </c>
      <c r="D6" s="11">
        <f>IF(A6=1, 'Parâmetros de Entrada'!$C$7, F5)</f>
        <v>9107.1200000000008</v>
      </c>
      <c r="E6" s="11">
        <f t="shared" si="0"/>
        <v>9357.1200000000008</v>
      </c>
      <c r="F6" s="11">
        <f>E6 * (1 + 'Parâmetros de Entrada'!$C$10)</f>
        <v>20585.664000000004</v>
      </c>
      <c r="G6" s="11">
        <f t="shared" si="1"/>
        <v>11228.544000000004</v>
      </c>
      <c r="H6" s="11">
        <f>F6 * ('Parâmetros de Entrada'!$C$10)</f>
        <v>24702.796800000004</v>
      </c>
      <c r="I6" s="11">
        <f>IF(A6=1,'Parâmetros de Entrada'!$C$7/'Parâmetros de Entrada'!$C$11,(F5/'Parâmetros de Entrada'!$C$11)+(B6/'Parâmetros de Entrada'!$C$11))</f>
        <v>668.36571428571438</v>
      </c>
    </row>
    <row r="7" spans="1:9" x14ac:dyDescent="0.35">
      <c r="A7" s="10">
        <v>6</v>
      </c>
      <c r="B7" s="11">
        <f>IF(A7=1, 'Parâmetros de Entrada'!$C$7, 'Parâmetros de Entrada'!$C$8)</f>
        <v>250</v>
      </c>
      <c r="C7" s="11">
        <f>SUM($B$2:B7)</f>
        <v>1350</v>
      </c>
      <c r="D7" s="11">
        <f>IF(A7=1, 'Parâmetros de Entrada'!$C$7, F6)</f>
        <v>20585.664000000004</v>
      </c>
      <c r="E7" s="11">
        <f t="shared" si="0"/>
        <v>20835.664000000004</v>
      </c>
      <c r="F7" s="11">
        <f>E7 * (1 + 'Parâmetros de Entrada'!$C$10)</f>
        <v>45838.460800000015</v>
      </c>
      <c r="G7" s="11">
        <f t="shared" si="1"/>
        <v>25002.796800000011</v>
      </c>
      <c r="H7" s="11">
        <f>F7 * ('Parâmetros de Entrada'!$C$10)</f>
        <v>55006.152960000014</v>
      </c>
      <c r="I7" s="11">
        <f>IF(A7=1,'Parâmetros de Entrada'!$C$7/'Parâmetros de Entrada'!$C$11,(F6/'Parâmetros de Entrada'!$C$11)+(B7/'Parâmetros de Entrada'!$C$11))</f>
        <v>1488.2617142857146</v>
      </c>
    </row>
    <row r="8" spans="1:9" x14ac:dyDescent="0.35">
      <c r="A8" s="10">
        <v>7</v>
      </c>
      <c r="B8" s="11">
        <f>IF(A8=1, 'Parâmetros de Entrada'!$C$7, 'Parâmetros de Entrada'!$C$8)</f>
        <v>250</v>
      </c>
      <c r="C8" s="11">
        <f>SUM($B$2:B8)</f>
        <v>1600</v>
      </c>
      <c r="D8" s="11">
        <f>IF(A8=1, 'Parâmetros de Entrada'!$C$7, F7)</f>
        <v>45838.460800000015</v>
      </c>
      <c r="E8" s="11">
        <f t="shared" si="0"/>
        <v>46088.460800000015</v>
      </c>
      <c r="F8" s="11">
        <f>E8 * (1 + 'Parâmetros de Entrada'!$C$10)</f>
        <v>101394.61376000004</v>
      </c>
      <c r="G8" s="11">
        <f t="shared" si="1"/>
        <v>55306.152960000021</v>
      </c>
      <c r="H8" s="11">
        <f>F8 * ('Parâmetros de Entrada'!$C$10)</f>
        <v>121673.53651200004</v>
      </c>
      <c r="I8" s="11">
        <f>IF(A8=1,'Parâmetros de Entrada'!$C$7/'Parâmetros de Entrada'!$C$11,(F7/'Parâmetros de Entrada'!$C$11)+(B8/'Parâmetros de Entrada'!$C$11))</f>
        <v>3292.0329142857154</v>
      </c>
    </row>
    <row r="9" spans="1:9" x14ac:dyDescent="0.35">
      <c r="A9" s="10">
        <v>8</v>
      </c>
      <c r="B9" s="11">
        <f>IF(A9=1, 'Parâmetros de Entrada'!$C$7, 'Parâmetros de Entrada'!$C$8)</f>
        <v>250</v>
      </c>
      <c r="C9" s="11">
        <f>SUM($B$2:B9)</f>
        <v>1850</v>
      </c>
      <c r="D9" s="11">
        <f>IF(A9=1, 'Parâmetros de Entrada'!$C$7, F8)</f>
        <v>101394.61376000004</v>
      </c>
      <c r="E9" s="11">
        <f t="shared" si="0"/>
        <v>101644.61376000004</v>
      </c>
      <c r="F9" s="11">
        <f>E9 * (1 + 'Parâmetros de Entrada'!$C$10)</f>
        <v>223618.15027200009</v>
      </c>
      <c r="G9" s="11">
        <f t="shared" si="1"/>
        <v>121973.53651200005</v>
      </c>
      <c r="H9" s="11">
        <f>F9 * ('Parâmetros de Entrada'!$C$10)</f>
        <v>268341.78032640007</v>
      </c>
      <c r="I9" s="11">
        <f>IF(A9=1,'Parâmetros de Entrada'!$C$7/'Parâmetros de Entrada'!$C$11,(F8/'Parâmetros de Entrada'!$C$11)+(B9/'Parâmetros de Entrada'!$C$11))</f>
        <v>7260.3295542857168</v>
      </c>
    </row>
    <row r="10" spans="1:9" x14ac:dyDescent="0.35">
      <c r="A10" s="10">
        <v>9</v>
      </c>
      <c r="B10" s="11">
        <f>IF(A10=1, 'Parâmetros de Entrada'!$C$7, 'Parâmetros de Entrada'!$C$8)</f>
        <v>250</v>
      </c>
      <c r="C10" s="11">
        <f>SUM($B$2:B10)</f>
        <v>2100</v>
      </c>
      <c r="D10" s="11">
        <f>IF(A10=1, 'Parâmetros de Entrada'!$C$7, F9)</f>
        <v>223618.15027200009</v>
      </c>
      <c r="E10" s="11">
        <f t="shared" si="0"/>
        <v>223868.15027200009</v>
      </c>
      <c r="F10" s="11">
        <f>E10 * (1 + 'Parâmetros de Entrada'!$C$10)</f>
        <v>492509.93059840024</v>
      </c>
      <c r="G10" s="11">
        <f t="shared" si="1"/>
        <v>268641.78032640019</v>
      </c>
      <c r="H10" s="11">
        <f>F10 * ('Parâmetros de Entrada'!$C$10)</f>
        <v>591011.91671808029</v>
      </c>
      <c r="I10" s="11">
        <f>IF(A10=1,'Parâmetros de Entrada'!$C$7/'Parâmetros de Entrada'!$C$11,(F9/'Parâmetros de Entrada'!$C$11)+(B10/'Parâmetros de Entrada'!$C$11))</f>
        <v>15990.58216228572</v>
      </c>
    </row>
    <row r="11" spans="1:9" x14ac:dyDescent="0.35">
      <c r="A11" s="10">
        <v>10</v>
      </c>
      <c r="B11" s="11">
        <f>IF(A11=1, 'Parâmetros de Entrada'!$C$7, 'Parâmetros de Entrada'!$C$8)</f>
        <v>250</v>
      </c>
      <c r="C11" s="11">
        <f>SUM($B$2:B11)</f>
        <v>2350</v>
      </c>
      <c r="D11" s="11">
        <f>IF(A11=1, 'Parâmetros de Entrada'!$C$7, F10)</f>
        <v>492509.93059840024</v>
      </c>
      <c r="E11" s="11">
        <f t="shared" si="0"/>
        <v>492759.93059840024</v>
      </c>
      <c r="F11" s="11">
        <f>E11 * (1 + 'Parâmetros de Entrada'!$C$10)</f>
        <v>1084071.8473164807</v>
      </c>
      <c r="G11" s="11">
        <f t="shared" si="1"/>
        <v>591311.91671808041</v>
      </c>
      <c r="H11" s="11">
        <f>F11 * ('Parâmetros de Entrada'!$C$10)</f>
        <v>1300886.2167797768</v>
      </c>
      <c r="I11" s="11">
        <f>IF(A11=1,'Parâmetros de Entrada'!$C$7/'Parâmetros de Entrada'!$C$11,(F10/'Parâmetros de Entrada'!$C$11)+(B11/'Parâmetros de Entrada'!$C$11))</f>
        <v>35197.137899885733</v>
      </c>
    </row>
    <row r="12" spans="1:9" x14ac:dyDescent="0.35">
      <c r="A12" s="10">
        <v>11</v>
      </c>
      <c r="B12" s="11">
        <f>IF(A12=1, 'Parâmetros de Entrada'!$C$7, 'Parâmetros de Entrada'!$C$8)</f>
        <v>250</v>
      </c>
      <c r="C12" s="11">
        <f>SUM($B$2:B12)</f>
        <v>2600</v>
      </c>
      <c r="D12" s="11">
        <f>IF(A12=1, 'Parâmetros de Entrada'!$C$7, F11)</f>
        <v>1084071.8473164807</v>
      </c>
      <c r="E12" s="11">
        <f t="shared" si="0"/>
        <v>1084321.8473164807</v>
      </c>
      <c r="F12" s="11">
        <f>E12 * (1 + 'Parâmetros de Entrada'!$C$10)</f>
        <v>2385508.0640962576</v>
      </c>
      <c r="G12" s="11">
        <f t="shared" si="1"/>
        <v>1301186.2167797768</v>
      </c>
      <c r="H12" s="11">
        <f>F12 * ('Parâmetros de Entrada'!$C$10)</f>
        <v>2862609.6769155092</v>
      </c>
      <c r="I12" s="11">
        <f>IF(A12=1,'Parâmetros de Entrada'!$C$7/'Parâmetros de Entrada'!$C$11,(F11/'Parâmetros de Entrada'!$C$11)+(B12/'Parâmetros de Entrada'!$C$11))</f>
        <v>77451.560522605767</v>
      </c>
    </row>
    <row r="13" spans="1:9" x14ac:dyDescent="0.35">
      <c r="A13" s="10">
        <v>12</v>
      </c>
      <c r="B13" s="11">
        <f>IF(A13=1, 'Parâmetros de Entrada'!$C$7, 'Parâmetros de Entrada'!$C$8)</f>
        <v>250</v>
      </c>
      <c r="C13" s="11">
        <f>SUM($B$2:B13)</f>
        <v>2850</v>
      </c>
      <c r="D13" s="11">
        <f>IF(A13=1, 'Parâmetros de Entrada'!$C$7, F12)</f>
        <v>2385508.0640962576</v>
      </c>
      <c r="E13" s="11">
        <f t="shared" si="0"/>
        <v>2385758.0640962576</v>
      </c>
      <c r="F13" s="11">
        <f>E13 * (1 + 'Parâmetros de Entrada'!$C$10)</f>
        <v>5248667.7410117667</v>
      </c>
      <c r="G13" s="11">
        <f t="shared" si="1"/>
        <v>2862909.6769155092</v>
      </c>
      <c r="H13" s="11">
        <f>F13 * ('Parâmetros de Entrada'!$C$10)</f>
        <v>6298401.2892141202</v>
      </c>
      <c r="I13" s="11">
        <f>IF(A13=1,'Parâmetros de Entrada'!$C$7/'Parâmetros de Entrada'!$C$11,(F12/'Parâmetros de Entrada'!$C$11)+(B13/'Parâmetros de Entrada'!$C$11))</f>
        <v>170411.29029258981</v>
      </c>
    </row>
    <row r="17" spans="2:3" x14ac:dyDescent="0.35">
      <c r="B17" s="10" t="s">
        <v>14</v>
      </c>
      <c r="C17" s="11">
        <f>'Parâmetros de Entrada'!$C$7 + ('Parâmetros de Entrada'!$C$8 * 'Parâmetros de Entrada'!$C$9)</f>
        <v>3100</v>
      </c>
    </row>
    <row r="18" spans="2:3" x14ac:dyDescent="0.35">
      <c r="B18" s="10" t="s">
        <v>15</v>
      </c>
      <c r="C18" s="11">
        <f>VLOOKUP('Parâmetros de Entrada'!$C$9,A:F,6,FALSE)</f>
        <v>5248667.7410117667</v>
      </c>
    </row>
    <row r="19" spans="2:3" x14ac:dyDescent="0.35">
      <c r="B19" s="10" t="s">
        <v>16</v>
      </c>
      <c r="C19" s="11">
        <f>C18 - C17</f>
        <v>5245567.7410117667</v>
      </c>
    </row>
    <row r="20" spans="2:3" x14ac:dyDescent="0.35">
      <c r="B20" s="12" t="s">
        <v>17</v>
      </c>
      <c r="C20" s="11">
        <f>SUM(H:H)</f>
        <v>11540579.030225888</v>
      </c>
    </row>
    <row r="21" spans="2:3" x14ac:dyDescent="0.35">
      <c r="B21" s="10" t="s">
        <v>18</v>
      </c>
      <c r="C21" s="11">
        <f>(C19 / C17)</f>
        <v>1692.118626132828</v>
      </c>
    </row>
  </sheetData>
  <conditionalFormatting sqref="C17:C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Parâmetros de Entrada</vt:lpstr>
      <vt:lpstr>Simulação Mês a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Teixeira Alves</dc:creator>
  <cp:lastModifiedBy>Guilherme Teixeira Alves</cp:lastModifiedBy>
  <dcterms:created xsi:type="dcterms:W3CDTF">2025-05-22T14:13:31Z</dcterms:created>
  <dcterms:modified xsi:type="dcterms:W3CDTF">2025-05-22T15:15:26Z</dcterms:modified>
</cp:coreProperties>
</file>