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5f1db4cf6389ec/Desktop/BC Class Folder/CrowdFunding Analysis/Instructions/"/>
    </mc:Choice>
  </mc:AlternateContent>
  <xr:revisionPtr revIDLastSave="642" documentId="13_ncr:40009_{11C9D2FE-BDF6-5C46-B9DE-A4DF0C4A6734}" xr6:coauthVersionLast="47" xr6:coauthVersionMax="47" xr10:uidLastSave="{ACCDE705-757B-4D47-96FC-46EAD19F497A}"/>
  <bookViews>
    <workbookView xWindow="-98" yWindow="-98" windowWidth="23236" windowHeight="13875" xr2:uid="{00000000-000D-0000-FFFF-FFFF00000000}"/>
  </bookViews>
  <sheets>
    <sheet name="Crowdfunding" sheetId="1" r:id="rId1"/>
    <sheet name="CategoryStats" sheetId="3" r:id="rId2"/>
    <sheet name="SubCategoryStats" sheetId="4" r:id="rId3"/>
    <sheet name="LaunchDateOutcomes" sheetId="5" r:id="rId4"/>
    <sheet name="GoalOutcomes" sheetId="6" r:id="rId5"/>
    <sheet name="BackersStats" sheetId="9" r:id="rId6"/>
  </sheets>
  <definedNames>
    <definedName name="_xlnm._FilterDatabase" localSheetId="0" hidden="1">Crowdfunding!$A$1:$T$1001</definedName>
  </definedNames>
  <calcPr calcId="191029"/>
  <pivotCaches>
    <pivotCache cacheId="4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9" l="1"/>
  <c r="G9" i="9"/>
  <c r="G24" i="9"/>
  <c r="G13" i="9"/>
  <c r="G23" i="9"/>
  <c r="G12" i="9"/>
  <c r="G19" i="9"/>
  <c r="G17" i="9"/>
  <c r="G6" i="9"/>
  <c r="G11" i="9" l="1"/>
  <c r="G10" i="9"/>
  <c r="G22" i="9"/>
  <c r="G21" i="9"/>
  <c r="G8" i="9"/>
  <c r="G18" i="9"/>
  <c r="G7" i="9"/>
  <c r="D4" i="6"/>
  <c r="D5" i="6"/>
  <c r="D6" i="6"/>
  <c r="D7" i="6"/>
  <c r="D8" i="6"/>
  <c r="D9" i="6"/>
  <c r="D10" i="6"/>
  <c r="D11" i="6"/>
  <c r="D12" i="6"/>
  <c r="D3" i="6"/>
  <c r="C2" i="6"/>
  <c r="D2" i="6"/>
  <c r="C4" i="6"/>
  <c r="C5" i="6"/>
  <c r="C6" i="6"/>
  <c r="C7" i="6"/>
  <c r="C8" i="6"/>
  <c r="C9" i="6"/>
  <c r="C10" i="6"/>
  <c r="C11" i="6"/>
  <c r="C12" i="6"/>
  <c r="C3" i="6"/>
  <c r="B3" i="6"/>
  <c r="N4" i="6" l="1"/>
  <c r="B4" i="6" s="1"/>
  <c r="M6" i="6"/>
  <c r="M7" i="6" s="1"/>
  <c r="M8" i="6" s="1"/>
  <c r="M9" i="6" s="1"/>
  <c r="M10" i="6" s="1"/>
  <c r="M11" i="6" s="1"/>
  <c r="M12" i="6" s="1"/>
  <c r="M13" i="6" s="1"/>
  <c r="M5" i="6"/>
  <c r="D13" i="6"/>
  <c r="C13" i="6"/>
  <c r="B13" i="6"/>
  <c r="B2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2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976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N5" i="6" l="1"/>
  <c r="E2" i="6"/>
  <c r="E13" i="6"/>
  <c r="F13" i="6" s="1"/>
  <c r="E4" i="6"/>
  <c r="E3" i="6"/>
  <c r="H13" i="6" l="1"/>
  <c r="G13" i="6"/>
  <c r="H2" i="6"/>
  <c r="G2" i="6"/>
  <c r="F3" i="6"/>
  <c r="G3" i="6"/>
  <c r="H3" i="6"/>
  <c r="F2" i="6"/>
  <c r="H4" i="6"/>
  <c r="G4" i="6"/>
  <c r="F4" i="6"/>
  <c r="N6" i="6"/>
  <c r="B5" i="6"/>
  <c r="E5" i="6" l="1"/>
  <c r="F5" i="6" s="1"/>
  <c r="N7" i="6"/>
  <c r="B6" i="6"/>
  <c r="E6" i="6" l="1"/>
  <c r="F6" i="6" s="1"/>
  <c r="G5" i="6"/>
  <c r="H5" i="6"/>
  <c r="N8" i="6"/>
  <c r="B7" i="6"/>
  <c r="E7" i="6" l="1"/>
  <c r="F7" i="6" s="1"/>
  <c r="G6" i="6"/>
  <c r="H6" i="6"/>
  <c r="N9" i="6"/>
  <c r="B8" i="6"/>
  <c r="E8" i="6" l="1"/>
  <c r="F8" i="6" s="1"/>
  <c r="H7" i="6"/>
  <c r="G7" i="6"/>
  <c r="N10" i="6"/>
  <c r="B9" i="6"/>
  <c r="E9" i="6" l="1"/>
  <c r="F9" i="6" s="1"/>
  <c r="H8" i="6"/>
  <c r="G8" i="6"/>
  <c r="N11" i="6"/>
  <c r="B10" i="6"/>
  <c r="E10" i="6" l="1"/>
  <c r="F10" i="6" s="1"/>
  <c r="H9" i="6"/>
  <c r="G9" i="6"/>
  <c r="N12" i="6"/>
  <c r="B12" i="6" s="1"/>
  <c r="B11" i="6"/>
  <c r="E11" i="6" l="1"/>
  <c r="E12" i="6"/>
  <c r="H10" i="6"/>
  <c r="G10" i="6"/>
  <c r="G12" i="6" l="1"/>
  <c r="H12" i="6"/>
  <c r="G11" i="6"/>
  <c r="H11" i="6"/>
  <c r="F12" i="6"/>
  <c r="F11" i="6"/>
</calcChain>
</file>

<file path=xl/sharedStrings.xml><?xml version="1.0" encoding="utf-8"?>
<sst xmlns="http://schemas.openxmlformats.org/spreadsheetml/2006/main" count="9087" uniqueCount="2129">
  <si>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</si>
  <si>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</si>
  <si>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</si>
  <si>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</si>
  <si>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</si>
  <si>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</si>
  <si>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</si>
  <si>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</si>
  <si>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</si>
  <si>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</si>
  <si>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</si>
  <si>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</si>
  <si>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</si>
  <si>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</si>
  <si>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</si>
  <si>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</si>
  <si>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</si>
  <si>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</si>
  <si>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</si>
  <si>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</si>
  <si>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</si>
  <si>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</si>
  <si>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</si>
  <si>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</si>
  <si>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</si>
  <si>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</si>
  <si>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</si>
  <si>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</si>
  <si>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</si>
  <si>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</si>
  <si>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</si>
  <si>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</si>
  <si>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</si>
  <si>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</si>
  <si>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</si>
  <si>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</si>
  <si>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</si>
  <si>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</si>
  <si>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</si>
  <si>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</si>
  <si>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</si>
  <si>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</si>
  <si>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</si>
  <si>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</si>
  <si>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</si>
  <si>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</si>
  <si>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</si>
  <si>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</si>
  <si>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</si>
  <si>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</si>
  <si>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</si>
  <si>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</si>
  <si>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</si>
  <si>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</si>
  <si>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</si>
  <si>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</si>
  <si>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</si>
  <si>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</si>
  <si>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</si>
  <si>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</si>
  <si>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</si>
  <si>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</si>
  <si>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</si>
  <si>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</si>
  <si>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</si>
  <si>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</si>
  <si>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</si>
  <si>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</si>
  <si>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</si>
  <si>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</si>
  <si>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</si>
  <si>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</si>
  <si>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</si>
  <si>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</si>
  <si>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</si>
  <si>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</si>
  <si>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</si>
  <si>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</si>
  <si>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</si>
  <si>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</si>
  <si>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</si>
  <si>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</si>
  <si>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</si>
  <si>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</si>
  <si>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</si>
  <si>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</si>
  <si>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</si>
  <si>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</si>
  <si>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</si>
  <si>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</si>
  <si>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</si>
  <si>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</si>
  <si>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</si>
  <si>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</si>
  <si>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</si>
  <si>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</si>
  <si>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</si>
  <si>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</si>
  <si>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</si>
  <si>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</si>
  <si>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</si>
  <si>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</si>
  <si>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</si>
  <si>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</si>
  <si>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</si>
  <si>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</si>
  <si>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</si>
  <si>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</si>
  <si>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</si>
  <si>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</si>
  <si>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</si>
  <si>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</si>
  <si>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</si>
  <si>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</si>
  <si>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</si>
  <si>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</si>
  <si>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</si>
  <si>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</si>
  <si>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</si>
  <si>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</si>
  <si>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</si>
  <si>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</si>
  <si>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</si>
  <si>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</si>
  <si>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</si>
  <si>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</si>
  <si>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</si>
  <si>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</si>
  <si>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</si>
  <si>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</si>
  <si>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</si>
  <si>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</si>
  <si>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</si>
  <si>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</si>
  <si>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</si>
  <si>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</si>
  <si>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</si>
  <si>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</si>
  <si>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</si>
  <si>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</si>
  <si>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</si>
  <si>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</si>
  <si>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</si>
  <si>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</si>
  <si>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</si>
  <si>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</si>
  <si>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</si>
  <si>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</si>
  <si>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</si>
  <si>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</si>
  <si>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</si>
  <si>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</si>
  <si>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</si>
  <si>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</si>
  <si>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</si>
  <si>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</si>
  <si>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</si>
  <si>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</si>
  <si>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</si>
  <si>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</si>
  <si>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</si>
  <si>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</si>
  <si>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</si>
  <si>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</si>
  <si>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</si>
  <si>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</si>
  <si>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</si>
  <si>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</si>
  <si>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</si>
  <si>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</si>
  <si>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</si>
  <si>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</si>
  <si>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</si>
  <si>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</si>
  <si>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</si>
  <si>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</si>
  <si>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</si>
  <si>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</si>
  <si>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</si>
  <si>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</si>
  <si>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</si>
  <si>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</si>
  <si>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</si>
  <si>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</si>
  <si>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</si>
  <si>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</si>
  <si>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</si>
  <si>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</si>
  <si>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</si>
  <si>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</si>
  <si>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</si>
  <si>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</si>
  <si>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</si>
  <si>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</si>
  <si>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</si>
  <si>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</si>
  <si>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</si>
  <si>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</si>
  <si>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</si>
  <si>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</si>
  <si>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</si>
  <si>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</si>
  <si>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</si>
  <si>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</si>
  <si>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</si>
  <si>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</si>
  <si>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</si>
  <si>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</si>
  <si>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</si>
  <si>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</si>
  <si>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</si>
  <si>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</si>
  <si>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</si>
  <si>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</si>
  <si>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</si>
  <si>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</si>
  <si>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</si>
  <si>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</si>
  <si>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</si>
  <si>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</si>
  <si>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</si>
  <si>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</si>
  <si>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</si>
  <si>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</si>
  <si>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</si>
  <si>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</si>
  <si>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</si>
  <si>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</si>
  <si>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</si>
  <si>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</si>
  <si>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</si>
  <si>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</si>
  <si>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</si>
  <si>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</si>
  <si>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</si>
  <si>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</si>
  <si>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</si>
  <si>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</si>
  <si>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</si>
  <si>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</si>
  <si>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</si>
  <si>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</si>
  <si>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</si>
  <si>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</si>
  <si>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</si>
  <si>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</si>
  <si>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</si>
  <si>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</si>
  <si>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</si>
  <si>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</si>
  <si>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</si>
  <si>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</si>
  <si>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</si>
  <si>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</si>
  <si>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</si>
  <si>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</si>
  <si>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</si>
  <si>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</si>
  <si>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</si>
  <si>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</si>
  <si>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</si>
  <si>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</si>
  <si>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</si>
  <si>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</si>
  <si>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</si>
  <si>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</si>
  <si>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</si>
  <si>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</si>
  <si>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</si>
  <si>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</si>
  <si>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</si>
  <si>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</si>
  <si>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</si>
  <si>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</si>
  <si>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</si>
  <si>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</si>
  <si>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</si>
  <si>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</si>
  <si>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</si>
  <si>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</si>
  <si>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</si>
  <si>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</si>
  <si>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</si>
  <si>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</si>
  <si>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</si>
  <si>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</si>
  <si>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</si>
  <si>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</si>
  <si>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</si>
  <si>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</si>
  <si>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</si>
  <si>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</si>
  <si>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</si>
  <si>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</si>
  <si>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</si>
  <si>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</si>
  <si>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</si>
  <si>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</si>
  <si>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</si>
  <si>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</si>
  <si>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</si>
  <si>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</si>
  <si>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</si>
  <si>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</si>
  <si>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</si>
  <si>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</si>
  <si>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</si>
  <si>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</si>
  <si>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</si>
  <si>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</si>
  <si>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</si>
  <si>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</si>
  <si>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</si>
  <si>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</si>
  <si>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</si>
  <si>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</si>
  <si>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</si>
  <si>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</si>
  <si>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</si>
  <si>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</si>
  <si>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</si>
  <si>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</si>
  <si>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</si>
  <si>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</si>
  <si>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</si>
  <si>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</si>
  <si>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</si>
  <si>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</si>
  <si>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</si>
  <si>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</si>
  <si>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</si>
  <si>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</si>
  <si>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</si>
  <si>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</si>
  <si>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</si>
  <si>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</si>
  <si>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</si>
  <si>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</si>
  <si>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</si>
  <si>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</si>
  <si>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</si>
  <si>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</si>
  <si>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</si>
  <si>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</si>
  <si>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</si>
  <si>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</si>
  <si>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</si>
  <si>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</si>
  <si>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</si>
  <si>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</si>
  <si>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</si>
  <si>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</si>
  <si>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</si>
  <si>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</si>
  <si>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</si>
  <si>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</si>
  <si>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</si>
  <si>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</si>
  <si>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</si>
  <si>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</si>
  <si>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</si>
  <si>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</si>
  <si>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</si>
  <si>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</si>
  <si>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</si>
  <si>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</si>
  <si>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</si>
  <si>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</si>
  <si>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</si>
  <si>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</si>
  <si>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</si>
  <si>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</si>
  <si>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</si>
  <si>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</si>
  <si>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</si>
  <si>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</si>
  <si>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</si>
  <si>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</si>
  <si>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</si>
  <si>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</si>
  <si>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</si>
  <si>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</si>
  <si>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</si>
  <si>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</si>
  <si>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</si>
  <si>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</si>
  <si>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</si>
  <si>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</si>
  <si>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</si>
  <si>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</si>
  <si>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</si>
  <si>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</si>
  <si>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</si>
  <si>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</si>
  <si>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</si>
  <si>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</si>
  <si>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</si>
  <si>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</si>
  <si>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</si>
  <si>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</si>
  <si>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</si>
  <si>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</si>
  <si>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</si>
  <si>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</si>
  <si>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</si>
  <si>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</si>
  <si>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</si>
  <si>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</si>
  <si>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</si>
  <si>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</si>
  <si>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</si>
  <si>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</si>
  <si>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</si>
  <si>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</si>
  <si>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</si>
  <si>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</si>
  <si>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</si>
  <si>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</si>
  <si>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</si>
  <si>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</si>
  <si>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</si>
  <si>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</si>
  <si>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</si>
  <si>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</si>
  <si>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</si>
  <si>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</si>
  <si>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</si>
  <si>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</si>
  <si>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</si>
  <si>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</si>
  <si>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</si>
  <si>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</si>
  <si>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</si>
  <si>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</si>
  <si>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</si>
  <si>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</si>
  <si>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</si>
  <si>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</si>
  <si>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</si>
  <si>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</si>
  <si>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</si>
  <si>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</si>
  <si>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</si>
  <si>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</si>
  <si>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</si>
  <si>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</si>
  <si>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</si>
  <si>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</si>
  <si>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</si>
  <si>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</si>
  <si>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</si>
  <si>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</si>
  <si>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</si>
  <si>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</si>
  <si>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</si>
  <si>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</si>
  <si>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</si>
  <si>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</si>
  <si>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</si>
  <si>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</si>
  <si>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</si>
  <si>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</si>
  <si>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</si>
  <si>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</si>
  <si>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</si>
  <si>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</si>
  <si>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</si>
  <si>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</si>
  <si>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</si>
  <si>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</si>
  <si>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</si>
  <si>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</si>
  <si>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</si>
  <si>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</si>
  <si>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</si>
  <si>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</si>
  <si>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</si>
  <si>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</si>
  <si>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</si>
  <si>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</si>
  <si>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</si>
  <si>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</si>
  <si>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</si>
  <si>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</si>
  <si>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</si>
  <si>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</si>
  <si>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</si>
  <si>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</si>
  <si>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</si>
  <si>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</si>
  <si>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</si>
  <si>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</si>
  <si>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</si>
  <si>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</si>
  <si>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</si>
  <si>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</si>
  <si>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</si>
  <si>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</si>
  <si>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</si>
  <si>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</si>
  <si>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</si>
  <si>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</si>
  <si>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</si>
  <si>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</si>
  <si>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</si>
  <si>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</si>
  <si>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</si>
  <si>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</si>
  <si>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</si>
  <si>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</si>
  <si>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</si>
  <si>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</si>
  <si>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</si>
  <si>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</si>
  <si>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</si>
  <si>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</si>
  <si>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</si>
  <si>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</si>
  <si>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</si>
  <si>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</si>
  <si>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</si>
  <si>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</si>
  <si>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</si>
  <si>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</si>
  <si>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</si>
  <si>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</si>
  <si>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</si>
  <si>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</si>
  <si>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</si>
  <si>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</si>
  <si>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</si>
  <si>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</si>
  <si>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</si>
  <si>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</si>
  <si>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</si>
  <si>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</si>
  <si>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</si>
  <si>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</si>
  <si>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</si>
  <si>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</si>
  <si>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</si>
  <si>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</si>
  <si>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</si>
  <si>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</si>
  <si>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</si>
  <si>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</si>
  <si>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</si>
  <si>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</si>
  <si>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</si>
  <si>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</si>
  <si>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</si>
  <si>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</si>
  <si>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</si>
  <si>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</si>
  <si>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</si>
  <si>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</si>
  <si>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</si>
  <si>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</si>
  <si>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</si>
  <si>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</si>
  <si>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</si>
  <si>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</si>
  <si>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</si>
  <si>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</si>
  <si>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</si>
  <si>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</si>
  <si>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</si>
  <si>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</si>
  <si>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</si>
  <si>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</si>
  <si>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</si>
  <si>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</si>
  <si>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</si>
  <si>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</si>
  <si>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</si>
  <si>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</si>
  <si>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</si>
  <si>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</si>
  <si>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</si>
  <si>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</si>
  <si>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</si>
  <si>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</si>
  <si>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</si>
  <si>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</si>
  <si>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</si>
  <si>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</si>
  <si>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</si>
  <si>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</si>
  <si>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</si>
  <si>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</si>
  <si>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</si>
  <si>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</si>
  <si>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</si>
  <si>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</si>
  <si>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</si>
  <si>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</si>
  <si>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</si>
  <si>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</si>
  <si>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</si>
  <si>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</si>
  <si>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</si>
  <si>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</si>
  <si>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</si>
  <si>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</si>
  <si>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</si>
  <si>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</si>
  <si>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</si>
  <si>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</si>
  <si>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</si>
  <si>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</si>
  <si>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</si>
  <si>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</si>
  <si>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</si>
  <si>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</si>
  <si>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</si>
  <si>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</si>
  <si>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</si>
  <si>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</si>
  <si>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</si>
  <si>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</si>
  <si>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</si>
  <si>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</si>
  <si>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</si>
  <si>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</si>
  <si>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</si>
  <si>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</si>
  <si>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</si>
  <si>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</si>
  <si>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</si>
  <si>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</si>
  <si>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</si>
  <si>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</si>
  <si>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</si>
  <si>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</si>
  <si>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</si>
  <si>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</si>
  <si>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</si>
  <si>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</si>
  <si>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</si>
  <si>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</si>
  <si>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</si>
  <si>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</si>
  <si>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</si>
  <si>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</si>
  <si>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</si>
  <si>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</si>
  <si>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</si>
  <si>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</si>
  <si>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</si>
  <si>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</si>
  <si>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</si>
  <si>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</si>
  <si>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</si>
  <si>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</si>
  <si>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</si>
  <si>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</si>
  <si>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</si>
  <si>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</si>
  <si>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</si>
  <si>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</si>
  <si>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</si>
  <si>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</si>
  <si>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</si>
  <si>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</si>
  <si>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</si>
  <si>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</si>
  <si>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</si>
  <si>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</si>
  <si>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</si>
  <si>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</si>
  <si>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</si>
  <si>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</si>
  <si>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</si>
  <si>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</si>
  <si>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</si>
  <si>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</si>
  <si>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</si>
  <si>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</si>
  <si>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</si>
  <si>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</si>
  <si>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</si>
  <si>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</si>
  <si>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</si>
  <si>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</si>
  <si>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</si>
  <si>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</si>
  <si>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</si>
  <si>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</si>
  <si>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</si>
  <si>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</si>
  <si>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</si>
  <si>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</si>
  <si>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</si>
  <si>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</si>
  <si>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</si>
  <si>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</si>
  <si>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</si>
  <si>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</si>
  <si>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</si>
  <si>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</si>
  <si>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</si>
  <si>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</si>
  <si>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</si>
  <si>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</si>
  <si>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</si>
  <si>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</si>
  <si>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</si>
  <si>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</si>
  <si>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</si>
  <si>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</si>
  <si>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</si>
  <si>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</si>
  <si>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</si>
  <si>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</si>
  <si>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</si>
  <si>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</si>
  <si>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</si>
  <si>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</si>
  <si>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</si>
  <si>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</si>
  <si>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</si>
  <si>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</si>
  <si>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</si>
  <si>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</si>
  <si>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</si>
  <si>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</si>
  <si>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</si>
  <si>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</si>
  <si>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</si>
  <si>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</si>
  <si>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</si>
  <si>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</si>
  <si>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</si>
  <si>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</si>
  <si>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</si>
  <si>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</si>
  <si>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</si>
  <si>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</si>
  <si>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</si>
  <si>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</si>
  <si>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</si>
  <si>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</si>
  <si>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</si>
  <si>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</si>
  <si>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</si>
  <si>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</si>
  <si>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</si>
  <si>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</si>
  <si>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</si>
  <si>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</si>
  <si>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</si>
  <si>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</si>
  <si>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</si>
  <si>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</si>
  <si>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</si>
  <si>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</si>
  <si>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</si>
  <si>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</si>
  <si>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</si>
  <si>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</si>
  <si>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</si>
  <si>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</si>
  <si>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</si>
  <si>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</si>
  <si>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</si>
  <si>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</si>
  <si>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</si>
  <si>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</si>
  <si>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</si>
  <si>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</si>
  <si>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</si>
  <si>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</si>
  <si>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</si>
  <si>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</si>
  <si>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</si>
  <si>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</si>
  <si>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</si>
  <si>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</si>
  <si>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</si>
  <si>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</si>
  <si>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</si>
  <si>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</si>
  <si>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</si>
  <si>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</si>
  <si>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</si>
  <si>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</si>
  <si>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</si>
  <si>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</si>
  <si>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</si>
  <si>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</si>
  <si>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</si>
  <si>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</si>
  <si>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</si>
  <si>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</si>
  <si>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</si>
  <si>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</si>
  <si>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</si>
  <si>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</si>
  <si>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</si>
  <si>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</si>
  <si>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</si>
  <si>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</si>
  <si>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</si>
  <si>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</si>
  <si>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</si>
  <si>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</si>
  <si>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</si>
  <si>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</si>
  <si>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</si>
  <si>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</si>
  <si>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</si>
  <si>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</si>
  <si>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</si>
  <si>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</si>
  <si>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</si>
  <si>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</si>
  <si>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</si>
  <si>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</si>
  <si>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</si>
  <si>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</si>
  <si>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</si>
  <si>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</si>
  <si>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</si>
  <si>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</si>
  <si>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</si>
  <si>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</si>
  <si>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</si>
  <si>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</si>
  <si>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</si>
  <si>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</si>
  <si>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</si>
  <si>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</si>
  <si>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</si>
  <si>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</si>
  <si>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</si>
  <si>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</si>
  <si>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</si>
  <si>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</si>
  <si>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</si>
  <si>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</si>
  <si>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</si>
  <si>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</si>
  <si>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</si>
  <si>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</si>
  <si>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</si>
  <si>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</si>
  <si>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</si>
  <si>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</si>
  <si>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</si>
  <si>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</si>
  <si>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</si>
  <si>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</si>
  <si>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</si>
  <si>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</si>
  <si>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</si>
  <si>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</si>
  <si>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</si>
  <si>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</si>
  <si>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</si>
  <si>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</si>
  <si>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</si>
  <si>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</si>
  <si>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</si>
  <si>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</si>
  <si>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</si>
  <si>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</si>
  <si>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</si>
  <si>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</si>
  <si>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</si>
  <si>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</si>
  <si>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</si>
  <si>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</si>
  <si>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</si>
  <si>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</si>
  <si>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</si>
  <si>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</si>
  <si>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</si>
  <si>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</si>
  <si>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</si>
  <si>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</si>
  <si>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</si>
  <si>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</si>
  <si>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</si>
  <si>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</si>
  <si>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</si>
  <si>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</si>
  <si>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</si>
  <si>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</si>
  <si>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</si>
  <si>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</si>
  <si>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</si>
  <si>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</si>
  <si>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</si>
  <si>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</si>
  <si>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</si>
  <si>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</si>
  <si>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</si>
  <si>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</si>
  <si>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</si>
  <si>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</si>
  <si>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</si>
  <si>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</si>
  <si>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</si>
  <si>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</si>
  <si>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</si>
  <si>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</si>
  <si>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</si>
  <si>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</si>
  <si>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</si>
  <si>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</si>
  <si>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</si>
  <si>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</si>
  <si>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</si>
  <si>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</si>
  <si>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</si>
  <si>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</si>
  <si>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</si>
  <si>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</si>
  <si>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</si>
  <si>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</si>
  <si>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</si>
  <si>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</si>
  <si>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</si>
  <si>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</si>
  <si>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</si>
  <si>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</si>
  <si>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</si>
  <si>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</si>
  <si>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</si>
  <si>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</si>
  <si>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</si>
  <si>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</si>
  <si>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</si>
  <si>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</si>
  <si>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</si>
  <si>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</si>
  <si>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</si>
  <si>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</si>
  <si>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</si>
  <si>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</si>
  <si>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</si>
  <si>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</si>
  <si>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</si>
  <si>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</si>
  <si>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</si>
  <si>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</si>
  <si>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</si>
  <si>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</si>
  <si>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</si>
  <si>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</si>
  <si>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</si>
  <si>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</si>
  <si>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</si>
  <si>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</si>
  <si>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</si>
  <si>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</si>
  <si>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</si>
  <si>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</si>
  <si>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</si>
  <si>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</si>
  <si>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</si>
  <si>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</si>
  <si>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</si>
  <si>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</si>
  <si>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</si>
  <si>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</si>
  <si>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</si>
  <si>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</si>
  <si>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</si>
  <si>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</si>
  <si>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</si>
  <si>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</si>
  <si>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</si>
  <si>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</si>
  <si>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</si>
  <si>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</si>
  <si>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</si>
  <si>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</si>
  <si>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</si>
  <si>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</si>
  <si>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</si>
  <si>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</si>
  <si>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</si>
  <si>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</si>
  <si>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</si>
  <si>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</si>
  <si>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</si>
  <si>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</si>
  <si>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</si>
  <si>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</si>
  <si>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</si>
  <si>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</si>
  <si>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</si>
  <si>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</si>
  <si>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</si>
  <si>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</si>
  <si>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</si>
  <si>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</si>
  <si>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</si>
  <si>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</si>
  <si>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</si>
  <si>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</si>
  <si>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</si>
  <si>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</si>
  <si>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</si>
  <si>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</si>
  <si>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</si>
  <si>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</si>
  <si>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</si>
  <si>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</si>
  <si>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</si>
  <si>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</si>
  <si>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</si>
  <si>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</si>
  <si>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</si>
  <si>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</si>
  <si>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</si>
  <si>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</si>
  <si>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</si>
  <si>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</si>
  <si>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</si>
  <si>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</si>
  <si>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</si>
  <si>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</si>
  <si>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</si>
  <si>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</si>
  <si>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</si>
  <si>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</si>
  <si>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</si>
  <si>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</si>
  <si>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</si>
  <si>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</si>
  <si>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</si>
  <si>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</si>
  <si>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</si>
  <si>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</si>
  <si>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</si>
  <si>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</si>
  <si>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</si>
  <si>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</si>
  <si>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</si>
  <si>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</si>
  <si>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</si>
  <si>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</si>
  <si>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</si>
  <si>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</si>
  <si>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</si>
  <si>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</si>
  <si>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</si>
  <si>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</si>
  <si>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</si>
  <si>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</si>
  <si>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</si>
  <si>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</si>
  <si>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</si>
  <si>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</si>
  <si>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</si>
  <si>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</si>
  <si>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</si>
  <si>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</si>
  <si>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</si>
  <si>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</si>
  <si>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</si>
  <si>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</si>
  <si>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</si>
  <si>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</si>
  <si>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</si>
  <si>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</si>
  <si>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</si>
  <si>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</si>
  <si>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</si>
  <si>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</si>
  <si>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</si>
  <si>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</si>
  <si>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</si>
  <si>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</si>
  <si>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</si>
  <si>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</si>
  <si>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</si>
  <si>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</si>
  <si>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</si>
  <si>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</si>
  <si>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</si>
  <si>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</si>
  <si>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</si>
  <si>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</si>
  <si>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</si>
  <si>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</si>
  <si>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</si>
  <si>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</si>
  <si>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</si>
  <si>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</si>
  <si>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</si>
  <si>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</si>
  <si>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</si>
  <si>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</si>
  <si>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</si>
  <si>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</si>
  <si>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</si>
  <si>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</si>
  <si>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</si>
  <si>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</si>
  <si>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</si>
  <si>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</si>
  <si>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</si>
  <si>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</si>
  <si>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</si>
  <si>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</si>
  <si>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</si>
  <si>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</si>
  <si>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</si>
  <si>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</si>
  <si>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</si>
  <si>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</si>
  <si>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</si>
  <si>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</si>
  <si>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</si>
  <si>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</si>
  <si>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</si>
  <si>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</si>
  <si>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</si>
  <si>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</si>
  <si>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</si>
  <si>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</si>
  <si>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</si>
  <si>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</si>
  <si>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</si>
  <si>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</si>
  <si>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</si>
  <si>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</si>
  <si>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</si>
  <si>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</si>
  <si>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</si>
  <si>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</si>
  <si>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</si>
  <si>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</si>
  <si>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</si>
  <si>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</si>
  <si>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</si>
  <si>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</si>
  <si>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</si>
  <si>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</si>
  <si>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</si>
  <si>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</si>
  <si>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</si>
  <si>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</si>
  <si>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</si>
  <si>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</si>
  <si>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</si>
  <si>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</si>
  <si>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</si>
  <si>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</si>
  <si>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</si>
  <si>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</si>
  <si>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</si>
  <si>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</si>
  <si>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</si>
  <si>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</si>
  <si>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</si>
  <si>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</si>
  <si>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</si>
  <si>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</si>
  <si>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</si>
  <si>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</si>
  <si>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</si>
  <si>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</si>
  <si>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</si>
  <si>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</si>
  <si>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</si>
  <si>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</si>
  <si>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</si>
  <si>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</si>
  <si>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</si>
  <si>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</si>
  <si>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</si>
  <si>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</si>
  <si>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</si>
  <si>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</si>
  <si>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</si>
  <si>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</si>
  <si>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</si>
  <si>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</si>
  <si>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</si>
  <si>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</si>
  <si>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</si>
  <si>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</si>
  <si>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</si>
  <si>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</si>
  <si>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</si>
  <si>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</si>
  <si>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</si>
  <si>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</si>
  <si>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</si>
  <si>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</si>
  <si>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</si>
  <si>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</si>
  <si>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</si>
  <si>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</si>
  <si>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</si>
  <si>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</si>
  <si>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</si>
  <si>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</si>
  <si>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</si>
  <si>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</si>
  <si>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</si>
  <si>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</si>
  <si>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</si>
  <si>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</si>
  <si>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</si>
  <si>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</si>
  <si>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</si>
  <si>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</si>
  <si>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</si>
  <si>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</si>
  <si>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</si>
  <si>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</si>
  <si>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</si>
  <si>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</si>
  <si>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</si>
  <si>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</si>
  <si>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</si>
  <si>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</si>
  <si>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</si>
  <si>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</si>
  <si>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</si>
  <si>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</si>
  <si>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</si>
  <si>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</si>
  <si>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</si>
  <si>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</si>
  <si>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</si>
  <si>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</si>
  <si>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</si>
  <si>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</si>
  <si>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</si>
  <si>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</si>
  <si>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</si>
  <si>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</si>
  <si>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</si>
  <si>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</si>
  <si>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</si>
  <si>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</si>
  <si>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</si>
  <si>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</si>
  <si>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</si>
  <si>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</si>
  <si>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</si>
  <si>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</si>
  <si>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</si>
  <si>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</si>
  <si>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</si>
  <si>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</si>
  <si>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</si>
  <si>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</si>
  <si>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</si>
  <si>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</si>
  <si>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</si>
  <si>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</si>
  <si>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</si>
  <si>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</si>
  <si>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</si>
  <si>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</si>
  <si>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</si>
  <si>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</si>
  <si>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</si>
  <si>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</si>
  <si>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</si>
  <si>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</si>
  <si>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</si>
  <si>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</si>
  <si>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</si>
  <si>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</si>
  <si>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</si>
  <si>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</si>
  <si>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</si>
  <si>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</si>
  <si>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</si>
  <si>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</si>
  <si>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</si>
  <si>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</si>
  <si>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</si>
  <si>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</si>
  <si>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</si>
  <si>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</si>
  <si>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</si>
  <si>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</si>
  <si>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</si>
  <si>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</si>
  <si>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</si>
  <si>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</si>
  <si>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</si>
  <si>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</si>
  <si>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</si>
  <si>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</si>
  <si>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</si>
  <si>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</si>
  <si>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</si>
  <si>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</si>
  <si>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</si>
  <si>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</si>
  <si>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</si>
  <si>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</si>
  <si>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</si>
  <si>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</si>
  <si>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</si>
  <si>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</si>
  <si>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</si>
  <si>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</si>
  <si>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</si>
  <si>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</si>
  <si>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</si>
  <si>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</si>
  <si>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</si>
  <si>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</si>
  <si>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</si>
  <si>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</si>
  <si>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</si>
  <si>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</si>
  <si>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</si>
  <si>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</si>
  <si>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</si>
  <si>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</si>
  <si>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</si>
  <si>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</si>
  <si>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</si>
  <si>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</si>
  <si>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</si>
  <si>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</si>
  <si>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</si>
  <si>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</si>
  <si>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</si>
  <si>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</si>
  <si>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</si>
  <si>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</si>
  <si>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</si>
  <si>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</si>
  <si>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</si>
  <si>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</si>
  <si>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</si>
  <si>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</si>
  <si>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</si>
  <si>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</si>
  <si>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</si>
  <si>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</si>
  <si>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</si>
  <si>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</si>
  <si>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</si>
  <si>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</si>
  <si>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</si>
  <si>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</si>
  <si>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</si>
  <si>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</si>
  <si>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</si>
  <si>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</si>
  <si>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</si>
  <si>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</si>
  <si>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</si>
  <si>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</si>
  <si>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</si>
  <si>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</si>
  <si>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</si>
  <si>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</si>
  <si>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</si>
  <si>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</si>
  <si>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</si>
  <si>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</si>
  <si>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</si>
  <si>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</si>
  <si>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</si>
  <si>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</si>
  <si>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</si>
  <si>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</si>
  <si>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</si>
  <si>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</si>
  <si>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</si>
  <si>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</si>
  <si>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</si>
  <si>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</si>
  <si>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</si>
  <si>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</si>
  <si>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</si>
  <si>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</si>
  <si>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</si>
  <si>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</si>
  <si>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</si>
  <si>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</si>
  <si>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</si>
  <si>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</si>
  <si>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</si>
  <si>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</si>
  <si>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</si>
  <si>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</si>
  <si>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</si>
  <si>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</si>
  <si>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</si>
  <si>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</si>
  <si>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</si>
  <si>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</si>
  <si>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</si>
  <si>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</si>
  <si>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</si>
  <si>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</si>
  <si>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</si>
  <si>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</si>
  <si>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</si>
  <si>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</si>
  <si>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</si>
  <si>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</si>
  <si>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</si>
  <si>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</si>
  <si>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</si>
  <si>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</si>
  <si>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</si>
  <si>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</si>
  <si>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</si>
  <si>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</si>
  <si>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</si>
  <si>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</si>
  <si>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</si>
  <si>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</si>
  <si>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</si>
  <si>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</si>
  <si>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</si>
  <si>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</si>
  <si>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</si>
  <si>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</si>
  <si>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</si>
  <si>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</si>
  <si>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</si>
  <si>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</si>
  <si>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</si>
  <si>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</si>
  <si>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</si>
  <si>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</si>
  <si>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</si>
  <si>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</si>
  <si>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</si>
  <si>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</si>
  <si>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</si>
  <si>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</si>
  <si>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</si>
  <si>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</si>
  <si>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</si>
  <si>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</si>
  <si>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</si>
  <si>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</si>
  <si>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</si>
  <si>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</si>
  <si>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</si>
  <si>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</si>
  <si>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</si>
  <si>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</si>
  <si>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</si>
  <si>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</si>
  <si>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</si>
  <si>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</si>
  <si>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</si>
  <si>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</si>
  <si>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</si>
  <si>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</si>
  <si>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</si>
  <si>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</si>
  <si>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</si>
  <si>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</si>
  <si>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</si>
  <si>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</si>
  <si>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</si>
  <si>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</si>
  <si>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</si>
  <si>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</si>
  <si>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</si>
  <si>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</si>
  <si>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</si>
  <si>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</si>
  <si>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</si>
  <si>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</si>
  <si>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</si>
  <si>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</si>
  <si>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</si>
  <si>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</si>
  <si>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</si>
  <si>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</si>
  <si>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</si>
  <si>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</si>
  <si>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</si>
  <si>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</si>
  <si>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</si>
  <si>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</si>
  <si>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</si>
  <si>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</si>
  <si>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</si>
  <si>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</si>
  <si>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</si>
  <si>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</si>
  <si>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</si>
  <si>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</si>
  <si>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</si>
  <si>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</si>
  <si>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</si>
  <si>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</si>
  <si>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</si>
  <si>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</si>
  <si>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</si>
  <si>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</si>
  <si>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</si>
  <si>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</si>
  <si>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</si>
  <si>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</si>
  <si>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</si>
  <si>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</si>
  <si>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</si>
  <si>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</si>
  <si>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</si>
  <si>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</si>
  <si>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</si>
  <si>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</si>
  <si>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</si>
  <si>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</si>
  <si>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</si>
  <si>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</si>
  <si>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</si>
  <si>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</si>
  <si>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</si>
  <si>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</si>
  <si>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</si>
  <si>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</si>
  <si>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</si>
  <si>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</si>
  <si>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</si>
  <si>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</si>
  <si>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</si>
  <si>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</si>
  <si>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</si>
  <si>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</si>
  <si>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</si>
  <si>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</si>
  <si>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</si>
  <si>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</si>
  <si>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</si>
  <si>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</si>
  <si>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</si>
  <si>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</si>
  <si>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</si>
  <si>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</si>
  <si>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</si>
  <si>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</si>
  <si>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</si>
  <si>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</si>
  <si>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</si>
  <si>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</si>
  <si>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</si>
  <si>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</si>
  <si>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</si>
  <si>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</si>
  <si>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</si>
  <si>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</si>
  <si>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</si>
  <si>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</si>
  <si>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</si>
  <si>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</si>
  <si>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</si>
  <si>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</si>
  <si>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</si>
  <si>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</si>
  <si>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</si>
  <si>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</si>
  <si>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</si>
  <si>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</si>
  <si>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</si>
  <si>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</si>
  <si>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</si>
  <si>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</si>
  <si>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</si>
  <si>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</si>
  <si>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</si>
  <si>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</si>
  <si>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</si>
  <si>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</si>
  <si>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</si>
  <si>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</si>
  <si>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</si>
  <si>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</si>
  <si>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</si>
  <si>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</si>
  <si>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</si>
  <si>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</si>
  <si>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</si>
  <si>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</si>
  <si>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</si>
  <si>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</si>
  <si>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</si>
  <si>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</si>
  <si>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</si>
  <si>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</si>
  <si>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</si>
  <si>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</si>
  <si>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</si>
  <si>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</si>
  <si>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</si>
  <si>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</si>
  <si>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</si>
  <si>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</si>
  <si>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</si>
  <si>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</si>
  <si>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</si>
  <si>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</si>
  <si>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</si>
  <si>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</si>
  <si>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</si>
  <si>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</si>
  <si>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</si>
  <si>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</si>
  <si>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</si>
  <si>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</si>
  <si>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</si>
  <si>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</si>
  <si>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</si>
  <si>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</si>
  <si>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</si>
  <si>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</si>
  <si>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</si>
  <si>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</si>
  <si>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</si>
  <si>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</si>
  <si>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</si>
  <si>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</si>
  <si>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</si>
  <si>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</si>
  <si>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</si>
  <si>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</si>
  <si>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</si>
  <si>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</si>
  <si>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</si>
  <si>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</si>
  <si>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</si>
  <si>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</si>
  <si>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</si>
  <si>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</si>
  <si>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</si>
  <si>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</si>
  <si>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</si>
  <si>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</si>
  <si>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</si>
  <si>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</si>
  <si>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</si>
  <si>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</si>
  <si>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</si>
  <si>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</si>
  <si>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</si>
  <si>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</si>
  <si>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</si>
  <si>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</si>
  <si>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</si>
  <si>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</si>
  <si>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</si>
  <si>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</si>
  <si>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</si>
  <si>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</si>
  <si>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</si>
  <si>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</si>
  <si>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</si>
  <si>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</si>
  <si>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</si>
  <si>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</si>
  <si>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</si>
  <si>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</si>
  <si>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</si>
  <si>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</si>
  <si>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</si>
  <si>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</si>
  <si>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</si>
  <si>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</si>
  <si>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</si>
  <si>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</si>
  <si>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</si>
  <si>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</si>
  <si>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</si>
  <si>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</si>
  <si>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</si>
  <si>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</si>
  <si>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</si>
  <si>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</si>
  <si>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</si>
  <si>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</si>
  <si>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</si>
  <si>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</si>
  <si>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</si>
  <si>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</si>
  <si>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</si>
  <si>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</si>
  <si>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</si>
  <si>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</si>
  <si>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</si>
  <si>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</si>
  <si>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</si>
  <si>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</si>
  <si>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</si>
  <si>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</si>
  <si>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</si>
  <si>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</si>
  <si>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</si>
  <si>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</si>
  <si>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</si>
  <si>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</si>
  <si>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</si>
  <si>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</si>
  <si>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</si>
  <si>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</si>
  <si>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</si>
  <si>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</si>
  <si>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</si>
  <si>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</si>
  <si>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</si>
  <si>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</si>
  <si>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</si>
  <si>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</si>
  <si>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</si>
  <si>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</si>
  <si>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</si>
  <si>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</si>
  <si>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</si>
  <si>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</si>
  <si>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</si>
  <si>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</si>
  <si>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</si>
  <si>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</si>
  <si>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</si>
  <si>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</si>
  <si>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</si>
  <si>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</si>
  <si>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</si>
  <si>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</si>
  <si>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</si>
  <si>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</si>
  <si>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</si>
  <si>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</si>
  <si>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</si>
  <si>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</si>
  <si>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</si>
  <si>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</si>
  <si>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</si>
  <si>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</si>
  <si>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</si>
  <si>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</si>
  <si>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</si>
  <si>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</si>
  <si>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</si>
  <si>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</si>
  <si>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</si>
  <si>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</si>
  <si>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</si>
  <si>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</si>
  <si>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</si>
  <si>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</si>
  <si>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</si>
  <si>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</si>
  <si>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</si>
  <si>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</si>
  <si>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</si>
  <si>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</si>
  <si>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</si>
  <si>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</si>
  <si>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</si>
  <si>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</si>
  <si>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</si>
  <si>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</si>
  <si>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</si>
  <si>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</si>
  <si>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</si>
  <si>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</si>
  <si>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</si>
  <si>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</si>
  <si>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</si>
  <si>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</si>
  <si>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</si>
  <si>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</si>
  <si>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</si>
  <si>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</si>
  <si>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</si>
  <si>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</si>
  <si>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</si>
  <si>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</si>
  <si>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</si>
  <si>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</si>
  <si>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</si>
  <si>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</si>
  <si>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</si>
  <si>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</si>
  <si>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</si>
  <si>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</si>
  <si>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</si>
  <si>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</si>
  <si>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</si>
  <si>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</si>
  <si>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</si>
  <si>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</si>
  <si>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</si>
  <si>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</si>
  <si>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</si>
  <si>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</si>
  <si>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</si>
  <si>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</si>
  <si>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</si>
  <si>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</si>
  <si>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</si>
  <si>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</si>
  <si>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</si>
  <si>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</si>
  <si>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</si>
  <si>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</si>
  <si>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</si>
  <si>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</si>
  <si>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</si>
  <si>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</si>
  <si>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</si>
  <si>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</si>
  <si>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</si>
  <si>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</si>
  <si>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</si>
  <si>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</si>
  <si>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</si>
  <si>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</si>
  <si>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</si>
  <si>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</si>
  <si>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</si>
  <si>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</si>
  <si>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</si>
  <si>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</si>
  <si>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</si>
  <si>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</si>
  <si>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</si>
  <si>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</si>
  <si>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</si>
  <si>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</si>
  <si>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</si>
  <si>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</si>
  <si>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</si>
  <si>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</si>
  <si>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</si>
  <si>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</si>
  <si>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</si>
  <si>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</si>
  <si>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</si>
  <si>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</si>
  <si>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</si>
  <si>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</si>
  <si>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</si>
  <si>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</si>
  <si>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</si>
  <si>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</si>
  <si>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</si>
  <si>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</si>
  <si>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</si>
  <si>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</si>
  <si>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</si>
  <si>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</si>
  <si>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</si>
  <si>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</si>
  <si>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</si>
  <si>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</si>
  <si>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</si>
  <si>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</si>
  <si>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</si>
  <si>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</si>
  <si>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</si>
  <si>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</si>
  <si>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</si>
  <si>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</si>
  <si>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</si>
  <si>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</si>
  <si>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</si>
  <si>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</si>
  <si>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</si>
  <si>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</si>
  <si>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</si>
  <si>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</si>
  <si>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</si>
  <si>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</si>
  <si>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</si>
  <si>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</si>
  <si>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</si>
  <si>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</si>
  <si>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</si>
  <si>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</si>
  <si>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</si>
  <si>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</si>
  <si>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</si>
  <si>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</si>
  <si>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</si>
  <si>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</si>
  <si>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</si>
  <si>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</si>
  <si>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</si>
  <si>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</si>
  <si>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</si>
  <si>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</si>
  <si>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</si>
  <si>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</si>
  <si>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</si>
  <si>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</si>
  <si>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</si>
  <si>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</si>
  <si>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</si>
  <si>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</si>
  <si>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</si>
  <si>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</si>
  <si>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</si>
  <si>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</si>
  <si>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</si>
  <si>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</si>
  <si>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</si>
  <si>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</si>
  <si>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</si>
  <si>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</si>
  <si>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</si>
  <si>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</si>
  <si>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</si>
  <si>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</si>
  <si>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</si>
  <si>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</si>
  <si>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</si>
  <si>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</si>
  <si>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</si>
  <si>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</si>
  <si>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</si>
  <si>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</si>
  <si>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</si>
  <si>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</si>
  <si>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</si>
  <si>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</si>
  <si>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</si>
  <si>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</si>
  <si>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</si>
  <si>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</si>
  <si>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</si>
  <si>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</si>
  <si>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</si>
  <si>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</si>
  <si>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</si>
  <si>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</si>
  <si>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</si>
  <si>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</si>
  <si>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</si>
  <si>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</si>
  <si>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</si>
  <si>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</si>
  <si>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</si>
  <si>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</si>
  <si>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</si>
  <si>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</si>
  <si>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</si>
  <si>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</si>
  <si>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</si>
  <si>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</si>
  <si>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</si>
  <si>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</si>
  <si>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</si>
  <si>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</si>
  <si>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</si>
  <si>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</si>
  <si>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</si>
  <si>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</si>
  <si>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</si>
  <si>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</si>
  <si>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</si>
  <si>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</si>
  <si>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</si>
  <si>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</si>
  <si>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</si>
  <si>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</si>
  <si>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</si>
  <si>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</si>
  <si>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</si>
  <si>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</si>
  <si>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</si>
  <si>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</si>
  <si>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</si>
  <si>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</si>
  <si>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</si>
  <si>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</si>
  <si>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</si>
  <si>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</si>
  <si>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</si>
  <si>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</si>
  <si>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</si>
  <si>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</si>
  <si>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</si>
  <si>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</si>
  <si>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</si>
  <si>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</si>
  <si>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</si>
  <si>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</si>
  <si>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</si>
  <si>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</si>
  <si>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</si>
  <si>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</si>
  <si>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</si>
  <si>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</si>
  <si>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</si>
  <si>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</si>
  <si>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</si>
  <si>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</si>
  <si>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</si>
  <si>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</si>
  <si>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</si>
  <si>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</si>
  <si>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</si>
  <si>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</si>
  <si>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</si>
  <si>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</si>
  <si>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</si>
  <si>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</si>
  <si>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</si>
  <si>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</si>
  <si>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</si>
  <si>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</si>
  <si>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</si>
  <si>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</si>
  <si>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</si>
  <si>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</si>
  <si>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</si>
  <si>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</si>
  <si>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</si>
  <si>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</si>
  <si>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</si>
  <si>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</si>
  <si>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</si>
  <si>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</si>
  <si>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</si>
  <si>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</si>
  <si>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</si>
  <si>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</si>
  <si>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</si>
  <si>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</si>
  <si>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</si>
  <si>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</si>
  <si>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</si>
  <si>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</si>
  <si>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</si>
  <si>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</si>
  <si>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</si>
  <si>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</si>
  <si>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</si>
  <si>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</si>
  <si>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</si>
  <si>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</si>
  <si>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</si>
  <si>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</si>
  <si>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</si>
  <si>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</si>
  <si>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</si>
  <si>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</si>
  <si>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</si>
  <si>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</si>
  <si>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</si>
  <si>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</si>
  <si>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</si>
  <si>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</si>
  <si>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</si>
  <si>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</si>
  <si>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</si>
  <si>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</si>
  <si>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</si>
  <si>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</si>
  <si>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</si>
  <si>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</si>
  <si>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</si>
  <si>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</si>
  <si>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</si>
  <si>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</si>
  <si>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</si>
  <si>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</si>
  <si>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</si>
  <si>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</si>
  <si>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</si>
  <si>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</si>
  <si>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</si>
  <si>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</si>
  <si>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</si>
  <si>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</si>
  <si>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</si>
  <si>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</si>
  <si>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</si>
  <si>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</si>
  <si>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</si>
  <si>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</si>
  <si>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</si>
  <si>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</si>
  <si>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</si>
  <si>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</si>
  <si>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</si>
  <si>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</si>
  <si>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</si>
  <si>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</si>
  <si>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</si>
  <si>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</si>
  <si>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</si>
  <si>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</si>
  <si>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</si>
  <si>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</si>
  <si>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</si>
  <si>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</si>
  <si>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Greater than or equal to 50000</t>
  </si>
  <si>
    <t xml:space="preserve"> </t>
  </si>
  <si>
    <t>35000 to 39999</t>
  </si>
  <si>
    <t>40000 to 44999</t>
  </si>
  <si>
    <t>45000 to 49999</t>
  </si>
  <si>
    <t>backers count</t>
  </si>
  <si>
    <t xml:space="preserve">Note: Filtered successful and failed, then copied just values here and deleted formatting rules </t>
  </si>
  <si>
    <t>Statistics for Successful Campaigns</t>
  </si>
  <si>
    <t>Statistics for Failed Campaigns</t>
  </si>
  <si>
    <t>Total count of backers</t>
  </si>
  <si>
    <t>Median</t>
  </si>
  <si>
    <t>Minimum number of backers</t>
  </si>
  <si>
    <t>Maximum number of backers</t>
  </si>
  <si>
    <t>Variance of the number of backers</t>
  </si>
  <si>
    <t>Standard deviation</t>
  </si>
  <si>
    <t>Count of successful campaigns</t>
  </si>
  <si>
    <t>Count of failed campaigns</t>
  </si>
  <si>
    <t>Average backers per campaign</t>
  </si>
  <si>
    <t>Notes</t>
  </si>
  <si>
    <t xml:space="preserve">2. Variance is a bit more for successful campaigns. This kind of </t>
  </si>
  <si>
    <t>makes sense to some extent as this variance has a part in the</t>
  </si>
  <si>
    <t>success of a campaign.</t>
  </si>
  <si>
    <t>1. Here Mean provides a better summary of backers.</t>
  </si>
  <si>
    <t>Also the difference points out that even for failures, there were</t>
  </si>
  <si>
    <t xml:space="preserve">some campaigns with a lot of backers but it was still a failure. </t>
  </si>
  <si>
    <t>We cannot depend on just these numbers from backers statistics</t>
  </si>
  <si>
    <t>to check on success or failure of a campaign.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</si>
</sst>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" fontId="16" fillId="33" borderId="0" xfId="0" applyNumberFormat="1" applyFont="1" applyFill="1" applyAlignment="1">
      <alignment horizontal="center"/>
    </xf>
    <xf numFmtId="1" fontId="0" fillId="0" borderId="0" xfId="0" applyNumberFormat="1"/>
    <xf numFmtId="0" fontId="16" fillId="0" borderId="0" xfId="0" applyFont="1"/>
    <xf numFmtId="9" fontId="0" fillId="0" borderId="0" xfId="42" applyFont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theme="5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[CrowdfundingBook_ToSubmit.xlsx]CategoryStats!PivotTable1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7-4E35-8184-805AEACFA529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7-4E35-8184-805AEACFA529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7-4E35-8184-805AEACFA529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7-4E35-8184-805AEACF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067216"/>
        <c:axId val="516079280"/>
      </c:barChart>
      <c:catAx>
        <c:axId val="516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79280"/>
        <c:crosses val="autoZero"/>
        <c:auto val="1"/>
        <c:lblAlgn val="ctr"/>
        <c:lblOffset val="100"/>
        <c:noMultiLvlLbl val="0"/>
      </c:catAx>
      <c:valAx>
        <c:axId val="5160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5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[CrowdfundingBook_ToSubmit.xlsx]SubCategoryStats!PivotTable1</c:name>
    <c:fmtId val="0"/>
  </c:pivotSource>
  <c:chart>
    <c:autoTitleDeleted val="1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18-98A5-F85FB9703B0C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88-4018-98A5-F85FB9703B0C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88-4018-98A5-F85FB9703B0C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8-4D19-9AB3-EA592A6B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8092736"/>
        <c:axId val="588093152"/>
      </c:barChart>
      <c:catAx>
        <c:axId val="5880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3152"/>
        <c:crosses val="autoZero"/>
        <c:auto val="1"/>
        <c:lblAlgn val="ctr"/>
        <c:lblOffset val="100"/>
        <c:noMultiLvlLbl val="0"/>
      </c:catAx>
      <c:valAx>
        <c:axId val="588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[CrowdfundingBook_ToSubmit.xlsx]LaunchDateOutcomes!PivotTable1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noFill/>
            <a:ln w="9525" cap="rnd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noFill/>
            <a:ln w="9525" cap="rnd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 cap="rnd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D-4A83-BEE5-E7E787933C94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26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29</c:v>
                </c:pt>
                <c:pt idx="6">
                  <c:v>31</c:v>
                </c:pt>
                <c:pt idx="7">
                  <c:v>37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A-47D2-B81C-C9E5F602AF02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50</c:v>
                </c:pt>
                <c:pt idx="1">
                  <c:v>44</c:v>
                </c:pt>
                <c:pt idx="2">
                  <c:v>48</c:v>
                </c:pt>
                <c:pt idx="3">
                  <c:v>44</c:v>
                </c:pt>
                <c:pt idx="4">
                  <c:v>44</c:v>
                </c:pt>
                <c:pt idx="5">
                  <c:v>56</c:v>
                </c:pt>
                <c:pt idx="6">
                  <c:v>58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44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A-47D2-B81C-C9E5F602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57648"/>
        <c:axId val="2080558064"/>
      </c:lineChart>
      <c:catAx>
        <c:axId val="20805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58064"/>
        <c:crosses val="autoZero"/>
        <c:auto val="1"/>
        <c:lblAlgn val="ctr"/>
        <c:lblOffset val="100"/>
        <c:noMultiLvlLbl val="0"/>
      </c:catAx>
      <c:valAx>
        <c:axId val="20805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5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D-4AC0-AD52-8C54179044AB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D-4AC0-AD52-8C54179044AB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D-4AC0-AD52-8C541790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04159"/>
        <c:axId val="601902495"/>
      </c:lineChart>
      <c:catAx>
        <c:axId val="6019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02495"/>
        <c:crosses val="autoZero"/>
        <c:auto val="1"/>
        <c:lblAlgn val="ctr"/>
        <c:lblOffset val="100"/>
        <c:noMultiLvlLbl val="0"/>
      </c:catAx>
      <c:valAx>
        <c:axId val="6019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0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0</xdr:row>
      <xdr:rowOff>40480</xdr:rowOff>
    </xdr:from>
    <xdr:to>
      <xdr:col>15</xdr:col>
      <xdr:colOff>642937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FB7E3-99E0-7497-6347-F0863E84D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309563</xdr:colOff>
      <xdr:row>0</xdr:row>
      <xdr:rowOff>169067</xdr:rowOff>
    </xdr:from>
    <xdr:to>
      <xdr:col>17</xdr:col>
      <xdr:colOff>257175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4F845-C3DE-4086-8E6F-CCE8F7577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178592</xdr:rowOff>
    </xdr:from>
    <xdr:to>
      <xdr:col>13</xdr:col>
      <xdr:colOff>57150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E3B57-07B6-0CEA-DC9E-37D4B368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214314</xdr:colOff>
      <xdr:row>14</xdr:row>
      <xdr:rowOff>126206</xdr:rowOff>
    </xdr:from>
    <xdr:to>
      <xdr:col>7</xdr:col>
      <xdr:colOff>623888</xdr:colOff>
      <xdr:row>28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22733-95C6-E37B-05B1-646B826DD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ha Kandukuri" refreshedDate="44855.958518981482" createdVersion="7" refreshedVersion="7" minRefreshableVersion="3" recordCount="1000" xr:uid="{F41C13F9-9141-4F1F-974C-77FA29DD88A3}">
  <cacheSource type="worksheet">
    <worksheetSource ref="G1:Q1001" sheet="Crowdfunding"/>
  </cacheSource>
  <cacheFields count="11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ha Kandukuri" refreshedDate="44856.34818090278" createdVersion="7" refreshedVersion="7" minRefreshableVersion="3" recordCount="1000" xr:uid="{4902E038-DADC-46AB-A010-33BFF5467B9F}">
  <cacheSource type="worksheet">
    <worksheetSource ref="G1:R1001" sheet="Crowdfunding"/>
  </cacheSource>
  <cacheFields count="12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ha Kandukuri" refreshedDate="44856.401332407404" createdVersion="7" refreshedVersion="7" minRefreshableVersion="3" recordCount="1000" xr:uid="{38DC95AF-7307-4DC4-986B-2EC2B1D940F4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6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</sharedItems>
      <fieldGroup par="15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0"/>
    <x v="0"/>
    <s v="CAD"/>
    <n v="1448690400"/>
    <n v="1450159200"/>
    <b v="0"/>
    <b v="0"/>
    <s v="food/food trucks"/>
    <x v="0"/>
  </r>
  <r>
    <x v="1"/>
    <x v="1"/>
    <n v="92.15"/>
    <x v="1"/>
    <s v="USD"/>
    <n v="1408424400"/>
    <n v="1408597200"/>
    <b v="0"/>
    <b v="1"/>
    <s v="music/rock"/>
    <x v="1"/>
  </r>
  <r>
    <x v="1"/>
    <x v="2"/>
    <n v="100.02"/>
    <x v="2"/>
    <s v="AUD"/>
    <n v="1384668000"/>
    <n v="1384840800"/>
    <b v="0"/>
    <b v="0"/>
    <s v="technology/web"/>
    <x v="2"/>
  </r>
  <r>
    <x v="0"/>
    <x v="3"/>
    <n v="103.21"/>
    <x v="1"/>
    <s v="USD"/>
    <n v="1565499600"/>
    <n v="1568955600"/>
    <b v="0"/>
    <b v="0"/>
    <s v="music/rock"/>
    <x v="1"/>
  </r>
  <r>
    <x v="0"/>
    <x v="4"/>
    <n v="99.34"/>
    <x v="1"/>
    <s v="USD"/>
    <n v="1547964000"/>
    <n v="1548309600"/>
    <b v="0"/>
    <b v="0"/>
    <s v="theater/plays"/>
    <x v="3"/>
  </r>
  <r>
    <x v="1"/>
    <x v="5"/>
    <n v="75.83"/>
    <x v="3"/>
    <s v="DKK"/>
    <n v="1346130000"/>
    <n v="1347080400"/>
    <b v="0"/>
    <b v="0"/>
    <s v="theater/plays"/>
    <x v="3"/>
  </r>
  <r>
    <x v="0"/>
    <x v="6"/>
    <n v="60.56"/>
    <x v="4"/>
    <s v="GBP"/>
    <n v="1505278800"/>
    <n v="1505365200"/>
    <b v="0"/>
    <b v="0"/>
    <s v="film &amp; video/documentary"/>
    <x v="4"/>
  </r>
  <r>
    <x v="1"/>
    <x v="7"/>
    <n v="64.94"/>
    <x v="3"/>
    <s v="DKK"/>
    <n v="1439442000"/>
    <n v="1439614800"/>
    <b v="0"/>
    <b v="0"/>
    <s v="theater/plays"/>
    <x v="3"/>
  </r>
  <r>
    <x v="2"/>
    <x v="8"/>
    <n v="31"/>
    <x v="3"/>
    <s v="DKK"/>
    <n v="1281330000"/>
    <n v="1281502800"/>
    <b v="0"/>
    <b v="0"/>
    <s v="theater/plays"/>
    <x v="3"/>
  </r>
  <r>
    <x v="0"/>
    <x v="9"/>
    <n v="72.91"/>
    <x v="1"/>
    <s v="USD"/>
    <n v="1379566800"/>
    <n v="1383804000"/>
    <b v="0"/>
    <b v="0"/>
    <s v="music/electric music"/>
    <x v="1"/>
  </r>
  <r>
    <x v="1"/>
    <x v="10"/>
    <n v="62.9"/>
    <x v="1"/>
    <s v="USD"/>
    <n v="1281762000"/>
    <n v="1285909200"/>
    <b v="0"/>
    <b v="0"/>
    <s v="film &amp; video/drama"/>
    <x v="4"/>
  </r>
  <r>
    <x v="0"/>
    <x v="11"/>
    <n v="112.22"/>
    <x v="1"/>
    <s v="USD"/>
    <n v="1285045200"/>
    <n v="1285563600"/>
    <b v="0"/>
    <b v="1"/>
    <s v="theater/plays"/>
    <x v="3"/>
  </r>
  <r>
    <x v="0"/>
    <x v="12"/>
    <n v="102.35"/>
    <x v="1"/>
    <s v="USD"/>
    <n v="1571720400"/>
    <n v="1572411600"/>
    <b v="0"/>
    <b v="0"/>
    <s v="film &amp; video/drama"/>
    <x v="4"/>
  </r>
  <r>
    <x v="1"/>
    <x v="13"/>
    <n v="105.05"/>
    <x v="1"/>
    <s v="USD"/>
    <n v="1465621200"/>
    <n v="1466658000"/>
    <b v="0"/>
    <b v="0"/>
    <s v="music/indie rock"/>
    <x v="1"/>
  </r>
  <r>
    <x v="0"/>
    <x v="14"/>
    <n v="94.15"/>
    <x v="1"/>
    <s v="USD"/>
    <n v="1331013600"/>
    <n v="1333342800"/>
    <b v="0"/>
    <b v="0"/>
    <s v="music/indie rock"/>
    <x v="1"/>
  </r>
  <r>
    <x v="0"/>
    <x v="15"/>
    <n v="84.99"/>
    <x v="1"/>
    <s v="USD"/>
    <n v="1575957600"/>
    <n v="1576303200"/>
    <b v="0"/>
    <b v="0"/>
    <s v="technology/wearables"/>
    <x v="2"/>
  </r>
  <r>
    <x v="1"/>
    <x v="16"/>
    <n v="110.41"/>
    <x v="1"/>
    <s v="USD"/>
    <n v="1390370400"/>
    <n v="1392271200"/>
    <b v="0"/>
    <b v="0"/>
    <s v="publishing/nonfiction"/>
    <x v="5"/>
  </r>
  <r>
    <x v="1"/>
    <x v="17"/>
    <n v="107.96"/>
    <x v="1"/>
    <s v="USD"/>
    <n v="1294812000"/>
    <n v="1294898400"/>
    <b v="0"/>
    <b v="0"/>
    <s v="film &amp; video/animation"/>
    <x v="4"/>
  </r>
  <r>
    <x v="3"/>
    <x v="18"/>
    <n v="45.1"/>
    <x v="1"/>
    <s v="USD"/>
    <n v="1536382800"/>
    <n v="1537074000"/>
    <b v="0"/>
    <b v="0"/>
    <s v="theater/plays"/>
    <x v="3"/>
  </r>
  <r>
    <x v="0"/>
    <x v="19"/>
    <n v="45"/>
    <x v="1"/>
    <s v="USD"/>
    <n v="1551679200"/>
    <n v="1553490000"/>
    <b v="0"/>
    <b v="1"/>
    <s v="theater/plays"/>
    <x v="3"/>
  </r>
  <r>
    <x v="1"/>
    <x v="20"/>
    <n v="105.97"/>
    <x v="1"/>
    <s v="USD"/>
    <n v="1406523600"/>
    <n v="1406523600"/>
    <b v="0"/>
    <b v="0"/>
    <s v="film &amp; video/drama"/>
    <x v="4"/>
  </r>
  <r>
    <x v="0"/>
    <x v="21"/>
    <n v="69.06"/>
    <x v="1"/>
    <s v="USD"/>
    <n v="1313384400"/>
    <n v="1316322000"/>
    <b v="0"/>
    <b v="0"/>
    <s v="theater/plays"/>
    <x v="3"/>
  </r>
  <r>
    <x v="1"/>
    <x v="22"/>
    <n v="85.04"/>
    <x v="1"/>
    <s v="USD"/>
    <n v="1522731600"/>
    <n v="1524027600"/>
    <b v="0"/>
    <b v="0"/>
    <s v="theater/plays"/>
    <x v="3"/>
  </r>
  <r>
    <x v="1"/>
    <x v="23"/>
    <n v="105.23"/>
    <x v="4"/>
    <s v="GBP"/>
    <n v="1550124000"/>
    <n v="1554699600"/>
    <b v="0"/>
    <b v="0"/>
    <s v="film &amp; video/documentary"/>
    <x v="4"/>
  </r>
  <r>
    <x v="1"/>
    <x v="24"/>
    <n v="39"/>
    <x v="1"/>
    <s v="USD"/>
    <n v="1403326800"/>
    <n v="1403499600"/>
    <b v="0"/>
    <b v="0"/>
    <s v="technology/wearables"/>
    <x v="2"/>
  </r>
  <r>
    <x v="1"/>
    <x v="25"/>
    <n v="73.03"/>
    <x v="1"/>
    <s v="USD"/>
    <n v="1305694800"/>
    <n v="1307422800"/>
    <b v="0"/>
    <b v="1"/>
    <s v="games/video games"/>
    <x v="6"/>
  </r>
  <r>
    <x v="3"/>
    <x v="26"/>
    <n v="35.01"/>
    <x v="1"/>
    <s v="USD"/>
    <n v="1533013200"/>
    <n v="1535346000"/>
    <b v="0"/>
    <b v="0"/>
    <s v="theater/plays"/>
    <x v="3"/>
  </r>
  <r>
    <x v="0"/>
    <x v="27"/>
    <n v="106.6"/>
    <x v="1"/>
    <s v="USD"/>
    <n v="1443848400"/>
    <n v="1444539600"/>
    <b v="0"/>
    <b v="0"/>
    <s v="music/rock"/>
    <x v="1"/>
  </r>
  <r>
    <x v="1"/>
    <x v="28"/>
    <n v="62"/>
    <x v="1"/>
    <s v="USD"/>
    <n v="1265695200"/>
    <n v="1267682400"/>
    <b v="0"/>
    <b v="1"/>
    <s v="theater/plays"/>
    <x v="3"/>
  </r>
  <r>
    <x v="1"/>
    <x v="29"/>
    <n v="94"/>
    <x v="5"/>
    <s v="CHF"/>
    <n v="1532062800"/>
    <n v="1535518800"/>
    <b v="0"/>
    <b v="0"/>
    <s v="film &amp; video/shorts"/>
    <x v="4"/>
  </r>
  <r>
    <x v="1"/>
    <x v="30"/>
    <n v="112.05"/>
    <x v="1"/>
    <s v="USD"/>
    <n v="1558674000"/>
    <n v="1559106000"/>
    <b v="0"/>
    <b v="0"/>
    <s v="film &amp; video/animation"/>
    <x v="4"/>
  </r>
  <r>
    <x v="1"/>
    <x v="31"/>
    <n v="48.01"/>
    <x v="4"/>
    <s v="GBP"/>
    <n v="1451973600"/>
    <n v="1454392800"/>
    <b v="0"/>
    <b v="0"/>
    <s v="games/video games"/>
    <x v="6"/>
  </r>
  <r>
    <x v="0"/>
    <x v="32"/>
    <n v="38"/>
    <x v="6"/>
    <s v="EUR"/>
    <n v="1515564000"/>
    <n v="1517896800"/>
    <b v="0"/>
    <b v="0"/>
    <s v="film &amp; video/documentary"/>
    <x v="4"/>
  </r>
  <r>
    <x v="1"/>
    <x v="33"/>
    <n v="35"/>
    <x v="1"/>
    <s v="USD"/>
    <n v="1412485200"/>
    <n v="1415685600"/>
    <b v="0"/>
    <b v="0"/>
    <s v="theater/plays"/>
    <x v="3"/>
  </r>
  <r>
    <x v="1"/>
    <x v="34"/>
    <n v="85"/>
    <x v="1"/>
    <s v="USD"/>
    <n v="1490245200"/>
    <n v="1490677200"/>
    <b v="0"/>
    <b v="0"/>
    <s v="film &amp; video/documentary"/>
    <x v="4"/>
  </r>
  <r>
    <x v="1"/>
    <x v="35"/>
    <n v="95.99"/>
    <x v="3"/>
    <s v="DKK"/>
    <n v="1547877600"/>
    <n v="1551506400"/>
    <b v="0"/>
    <b v="1"/>
    <s v="film &amp; video/drama"/>
    <x v="4"/>
  </r>
  <r>
    <x v="1"/>
    <x v="36"/>
    <n v="68.81"/>
    <x v="1"/>
    <s v="USD"/>
    <n v="1298700000"/>
    <n v="1300856400"/>
    <b v="0"/>
    <b v="0"/>
    <s v="theater/plays"/>
    <x v="3"/>
  </r>
  <r>
    <x v="1"/>
    <x v="37"/>
    <n v="105.97"/>
    <x v="1"/>
    <s v="USD"/>
    <n v="1570338000"/>
    <n v="1573192800"/>
    <b v="0"/>
    <b v="1"/>
    <s v="publishing/fiction"/>
    <x v="5"/>
  </r>
  <r>
    <x v="1"/>
    <x v="38"/>
    <n v="75.260000000000005"/>
    <x v="1"/>
    <s v="USD"/>
    <n v="1287378000"/>
    <n v="1287810000"/>
    <b v="0"/>
    <b v="0"/>
    <s v="photography/photography books"/>
    <x v="7"/>
  </r>
  <r>
    <x v="0"/>
    <x v="39"/>
    <n v="57.13"/>
    <x v="3"/>
    <s v="DKK"/>
    <n v="1361772000"/>
    <n v="1362978000"/>
    <b v="0"/>
    <b v="0"/>
    <s v="theater/plays"/>
    <x v="3"/>
  </r>
  <r>
    <x v="1"/>
    <x v="40"/>
    <n v="75.14"/>
    <x v="1"/>
    <s v="USD"/>
    <n v="1275714000"/>
    <n v="1277355600"/>
    <b v="0"/>
    <b v="1"/>
    <s v="technology/wearables"/>
    <x v="2"/>
  </r>
  <r>
    <x v="1"/>
    <x v="41"/>
    <n v="107.42"/>
    <x v="6"/>
    <s v="EUR"/>
    <n v="1346734800"/>
    <n v="1348981200"/>
    <b v="0"/>
    <b v="1"/>
    <s v="music/rock"/>
    <x v="1"/>
  </r>
  <r>
    <x v="1"/>
    <x v="42"/>
    <n v="36"/>
    <x v="1"/>
    <s v="USD"/>
    <n v="1309755600"/>
    <n v="1310533200"/>
    <b v="0"/>
    <b v="0"/>
    <s v="food/food trucks"/>
    <x v="0"/>
  </r>
  <r>
    <x v="1"/>
    <x v="43"/>
    <n v="27"/>
    <x v="1"/>
    <s v="USD"/>
    <n v="1406178000"/>
    <n v="1407560400"/>
    <b v="0"/>
    <b v="0"/>
    <s v="publishing/radio &amp; podcasts"/>
    <x v="5"/>
  </r>
  <r>
    <x v="1"/>
    <x v="13"/>
    <n v="107.56"/>
    <x v="3"/>
    <s v="DKK"/>
    <n v="1552798800"/>
    <n v="1552885200"/>
    <b v="0"/>
    <b v="0"/>
    <s v="publishing/fiction"/>
    <x v="5"/>
  </r>
  <r>
    <x v="0"/>
    <x v="44"/>
    <n v="94.38"/>
    <x v="1"/>
    <s v="USD"/>
    <n v="1478062800"/>
    <n v="1479362400"/>
    <b v="0"/>
    <b v="1"/>
    <s v="theater/plays"/>
    <x v="3"/>
  </r>
  <r>
    <x v="1"/>
    <x v="45"/>
    <n v="46.16"/>
    <x v="1"/>
    <s v="USD"/>
    <n v="1278565200"/>
    <n v="1280552400"/>
    <b v="0"/>
    <b v="0"/>
    <s v="music/rock"/>
    <x v="1"/>
  </r>
  <r>
    <x v="1"/>
    <x v="46"/>
    <n v="47.85"/>
    <x v="1"/>
    <s v="USD"/>
    <n v="1396069200"/>
    <n v="1398661200"/>
    <b v="0"/>
    <b v="0"/>
    <s v="theater/plays"/>
    <x v="3"/>
  </r>
  <r>
    <x v="1"/>
    <x v="47"/>
    <n v="53.01"/>
    <x v="1"/>
    <s v="USD"/>
    <n v="1435208400"/>
    <n v="1436245200"/>
    <b v="0"/>
    <b v="0"/>
    <s v="theater/plays"/>
    <x v="3"/>
  </r>
  <r>
    <x v="1"/>
    <x v="48"/>
    <n v="45.06"/>
    <x v="1"/>
    <s v="USD"/>
    <n v="1571547600"/>
    <n v="1575439200"/>
    <b v="0"/>
    <b v="0"/>
    <s v="music/rock"/>
    <x v="1"/>
  </r>
  <r>
    <x v="0"/>
    <x v="49"/>
    <n v="2"/>
    <x v="6"/>
    <s v="EUR"/>
    <n v="1375333200"/>
    <n v="1377752400"/>
    <b v="0"/>
    <b v="0"/>
    <s v="music/metal"/>
    <x v="1"/>
  </r>
  <r>
    <x v="0"/>
    <x v="50"/>
    <n v="99.01"/>
    <x v="4"/>
    <s v="GBP"/>
    <n v="1332824400"/>
    <n v="1334206800"/>
    <b v="0"/>
    <b v="1"/>
    <s v="technology/wearables"/>
    <x v="2"/>
  </r>
  <r>
    <x v="0"/>
    <x v="51"/>
    <n v="32.79"/>
    <x v="1"/>
    <s v="USD"/>
    <n v="1284526800"/>
    <n v="1284872400"/>
    <b v="0"/>
    <b v="0"/>
    <s v="theater/plays"/>
    <x v="3"/>
  </r>
  <r>
    <x v="1"/>
    <x v="52"/>
    <n v="59.12"/>
    <x v="1"/>
    <s v="USD"/>
    <n v="1400562000"/>
    <n v="1403931600"/>
    <b v="0"/>
    <b v="0"/>
    <s v="film &amp; video/drama"/>
    <x v="4"/>
  </r>
  <r>
    <x v="0"/>
    <x v="53"/>
    <n v="44.93"/>
    <x v="1"/>
    <s v="USD"/>
    <n v="1520748000"/>
    <n v="1521262800"/>
    <b v="0"/>
    <b v="0"/>
    <s v="technology/wearables"/>
    <x v="2"/>
  </r>
  <r>
    <x v="1"/>
    <x v="54"/>
    <n v="89.66"/>
    <x v="1"/>
    <s v="USD"/>
    <n v="1532926800"/>
    <n v="1533358800"/>
    <b v="0"/>
    <b v="0"/>
    <s v="music/jazz"/>
    <x v="1"/>
  </r>
  <r>
    <x v="1"/>
    <x v="55"/>
    <n v="70.08"/>
    <x v="1"/>
    <s v="USD"/>
    <n v="1420869600"/>
    <n v="1421474400"/>
    <b v="0"/>
    <b v="0"/>
    <s v="technology/wearables"/>
    <x v="2"/>
  </r>
  <r>
    <x v="1"/>
    <x v="56"/>
    <n v="31.06"/>
    <x v="1"/>
    <s v="USD"/>
    <n v="1504242000"/>
    <n v="1505278800"/>
    <b v="0"/>
    <b v="0"/>
    <s v="games/video games"/>
    <x v="6"/>
  </r>
  <r>
    <x v="1"/>
    <x v="57"/>
    <n v="29.06"/>
    <x v="1"/>
    <s v="USD"/>
    <n v="1442811600"/>
    <n v="1443934800"/>
    <b v="0"/>
    <b v="0"/>
    <s v="theater/plays"/>
    <x v="3"/>
  </r>
  <r>
    <x v="1"/>
    <x v="58"/>
    <n v="30.09"/>
    <x v="1"/>
    <s v="USD"/>
    <n v="1497243600"/>
    <n v="1498539600"/>
    <b v="0"/>
    <b v="1"/>
    <s v="theater/plays"/>
    <x v="3"/>
  </r>
  <r>
    <x v="1"/>
    <x v="59"/>
    <n v="85"/>
    <x v="0"/>
    <s v="CAD"/>
    <n v="1342501200"/>
    <n v="1342760400"/>
    <b v="0"/>
    <b v="0"/>
    <s v="theater/plays"/>
    <x v="3"/>
  </r>
  <r>
    <x v="0"/>
    <x v="60"/>
    <n v="82"/>
    <x v="0"/>
    <s v="CAD"/>
    <n v="1298268000"/>
    <n v="1301720400"/>
    <b v="0"/>
    <b v="0"/>
    <s v="theater/plays"/>
    <x v="3"/>
  </r>
  <r>
    <x v="1"/>
    <x v="61"/>
    <n v="58.04"/>
    <x v="1"/>
    <s v="USD"/>
    <n v="1433480400"/>
    <n v="1433566800"/>
    <b v="0"/>
    <b v="0"/>
    <s v="technology/web"/>
    <x v="2"/>
  </r>
  <r>
    <x v="0"/>
    <x v="62"/>
    <n v="111.4"/>
    <x v="1"/>
    <s v="USD"/>
    <n v="1493355600"/>
    <n v="1493874000"/>
    <b v="0"/>
    <b v="0"/>
    <s v="theater/plays"/>
    <x v="3"/>
  </r>
  <r>
    <x v="0"/>
    <x v="63"/>
    <n v="71.95"/>
    <x v="1"/>
    <s v="USD"/>
    <n v="1530507600"/>
    <n v="1531803600"/>
    <b v="0"/>
    <b v="1"/>
    <s v="technology/web"/>
    <x v="2"/>
  </r>
  <r>
    <x v="1"/>
    <x v="64"/>
    <n v="61.04"/>
    <x v="1"/>
    <s v="USD"/>
    <n v="1296108000"/>
    <n v="1296712800"/>
    <b v="0"/>
    <b v="0"/>
    <s v="theater/plays"/>
    <x v="3"/>
  </r>
  <r>
    <x v="0"/>
    <x v="65"/>
    <n v="108.92"/>
    <x v="1"/>
    <s v="USD"/>
    <n v="1428469200"/>
    <n v="1428901200"/>
    <b v="0"/>
    <b v="1"/>
    <s v="theater/plays"/>
    <x v="3"/>
  </r>
  <r>
    <x v="1"/>
    <x v="66"/>
    <n v="29"/>
    <x v="4"/>
    <s v="GBP"/>
    <n v="1264399200"/>
    <n v="1264831200"/>
    <b v="0"/>
    <b v="1"/>
    <s v="technology/wearables"/>
    <x v="2"/>
  </r>
  <r>
    <x v="1"/>
    <x v="67"/>
    <n v="58.98"/>
    <x v="6"/>
    <s v="EUR"/>
    <n v="1501131600"/>
    <n v="1505192400"/>
    <b v="0"/>
    <b v="1"/>
    <s v="theater/plays"/>
    <x v="3"/>
  </r>
  <r>
    <x v="3"/>
    <x v="68"/>
    <n v="111.82"/>
    <x v="1"/>
    <s v="USD"/>
    <n v="1292738400"/>
    <n v="1295676000"/>
    <b v="0"/>
    <b v="0"/>
    <s v="theater/plays"/>
    <x v="3"/>
  </r>
  <r>
    <x v="1"/>
    <x v="69"/>
    <n v="64"/>
    <x v="6"/>
    <s v="EUR"/>
    <n v="1288674000"/>
    <n v="1292911200"/>
    <b v="0"/>
    <b v="1"/>
    <s v="theater/plays"/>
    <x v="3"/>
  </r>
  <r>
    <x v="1"/>
    <x v="70"/>
    <n v="85.32"/>
    <x v="1"/>
    <s v="USD"/>
    <n v="1575093600"/>
    <n v="1575439200"/>
    <b v="0"/>
    <b v="0"/>
    <s v="theater/plays"/>
    <x v="3"/>
  </r>
  <r>
    <x v="1"/>
    <x v="71"/>
    <n v="74.48"/>
    <x v="1"/>
    <s v="USD"/>
    <n v="1435726800"/>
    <n v="1438837200"/>
    <b v="0"/>
    <b v="0"/>
    <s v="film &amp; video/animation"/>
    <x v="4"/>
  </r>
  <r>
    <x v="1"/>
    <x v="39"/>
    <n v="105.15"/>
    <x v="1"/>
    <s v="USD"/>
    <n v="1480226400"/>
    <n v="1480485600"/>
    <b v="0"/>
    <b v="0"/>
    <s v="music/jazz"/>
    <x v="1"/>
  </r>
  <r>
    <x v="1"/>
    <x v="72"/>
    <n v="56.19"/>
    <x v="4"/>
    <s v="GBP"/>
    <n v="1459054800"/>
    <n v="1459141200"/>
    <b v="0"/>
    <b v="0"/>
    <s v="music/metal"/>
    <x v="1"/>
  </r>
  <r>
    <x v="1"/>
    <x v="73"/>
    <n v="85.92"/>
    <x v="1"/>
    <s v="USD"/>
    <n v="1531630800"/>
    <n v="1532322000"/>
    <b v="0"/>
    <b v="0"/>
    <s v="photography/photography books"/>
    <x v="7"/>
  </r>
  <r>
    <x v="0"/>
    <x v="74"/>
    <n v="57"/>
    <x v="1"/>
    <s v="USD"/>
    <n v="1421992800"/>
    <n v="1426222800"/>
    <b v="1"/>
    <b v="1"/>
    <s v="theater/plays"/>
    <x v="3"/>
  </r>
  <r>
    <x v="0"/>
    <x v="75"/>
    <n v="79.64"/>
    <x v="1"/>
    <s v="USD"/>
    <n v="1285563600"/>
    <n v="1286773200"/>
    <b v="0"/>
    <b v="1"/>
    <s v="film &amp; video/animation"/>
    <x v="4"/>
  </r>
  <r>
    <x v="1"/>
    <x v="76"/>
    <n v="41.02"/>
    <x v="1"/>
    <s v="USD"/>
    <n v="1523854800"/>
    <n v="1523941200"/>
    <b v="0"/>
    <b v="0"/>
    <s v="publishing/translations"/>
    <x v="5"/>
  </r>
  <r>
    <x v="0"/>
    <x v="77"/>
    <n v="48"/>
    <x v="1"/>
    <s v="USD"/>
    <n v="1529125200"/>
    <n v="1529557200"/>
    <b v="0"/>
    <b v="0"/>
    <s v="theater/plays"/>
    <x v="3"/>
  </r>
  <r>
    <x v="1"/>
    <x v="78"/>
    <n v="55.21"/>
    <x v="1"/>
    <s v="USD"/>
    <n v="1503982800"/>
    <n v="1506574800"/>
    <b v="0"/>
    <b v="0"/>
    <s v="games/video games"/>
    <x v="6"/>
  </r>
  <r>
    <x v="1"/>
    <x v="79"/>
    <n v="92.11"/>
    <x v="1"/>
    <s v="USD"/>
    <n v="1511416800"/>
    <n v="1513576800"/>
    <b v="0"/>
    <b v="0"/>
    <s v="music/rock"/>
    <x v="1"/>
  </r>
  <r>
    <x v="1"/>
    <x v="80"/>
    <n v="83.18"/>
    <x v="4"/>
    <s v="GBP"/>
    <n v="1547704800"/>
    <n v="1548309600"/>
    <b v="0"/>
    <b v="1"/>
    <s v="games/video games"/>
    <x v="6"/>
  </r>
  <r>
    <x v="0"/>
    <x v="81"/>
    <n v="40"/>
    <x v="1"/>
    <s v="USD"/>
    <n v="1469682000"/>
    <n v="1471582800"/>
    <b v="0"/>
    <b v="0"/>
    <s v="music/electric music"/>
    <x v="1"/>
  </r>
  <r>
    <x v="1"/>
    <x v="82"/>
    <n v="111.13"/>
    <x v="1"/>
    <s v="USD"/>
    <n v="1343451600"/>
    <n v="1344315600"/>
    <b v="0"/>
    <b v="0"/>
    <s v="technology/wearables"/>
    <x v="2"/>
  </r>
  <r>
    <x v="1"/>
    <x v="83"/>
    <n v="90.56"/>
    <x v="2"/>
    <s v="AUD"/>
    <n v="1315717200"/>
    <n v="1316408400"/>
    <b v="0"/>
    <b v="0"/>
    <s v="music/indie rock"/>
    <x v="1"/>
  </r>
  <r>
    <x v="1"/>
    <x v="84"/>
    <n v="61.11"/>
    <x v="1"/>
    <s v="USD"/>
    <n v="1430715600"/>
    <n v="1431838800"/>
    <b v="1"/>
    <b v="0"/>
    <s v="theater/plays"/>
    <x v="3"/>
  </r>
  <r>
    <x v="0"/>
    <x v="85"/>
    <n v="83.02"/>
    <x v="2"/>
    <s v="AUD"/>
    <n v="1299564000"/>
    <n v="1300510800"/>
    <b v="0"/>
    <b v="1"/>
    <s v="music/rock"/>
    <x v="1"/>
  </r>
  <r>
    <x v="1"/>
    <x v="86"/>
    <n v="110.76"/>
    <x v="1"/>
    <s v="USD"/>
    <n v="1429160400"/>
    <n v="1431061200"/>
    <b v="0"/>
    <b v="0"/>
    <s v="publishing/translations"/>
    <x v="5"/>
  </r>
  <r>
    <x v="1"/>
    <x v="87"/>
    <n v="89.46"/>
    <x v="1"/>
    <s v="USD"/>
    <n v="1271307600"/>
    <n v="1271480400"/>
    <b v="0"/>
    <b v="0"/>
    <s v="theater/plays"/>
    <x v="3"/>
  </r>
  <r>
    <x v="0"/>
    <x v="88"/>
    <n v="57.85"/>
    <x v="1"/>
    <s v="USD"/>
    <n v="1456380000"/>
    <n v="1456380000"/>
    <b v="0"/>
    <b v="1"/>
    <s v="theater/plays"/>
    <x v="3"/>
  </r>
  <r>
    <x v="0"/>
    <x v="89"/>
    <n v="110"/>
    <x v="6"/>
    <s v="EUR"/>
    <n v="1470459600"/>
    <n v="1472878800"/>
    <b v="0"/>
    <b v="0"/>
    <s v="publishing/translations"/>
    <x v="5"/>
  </r>
  <r>
    <x v="1"/>
    <x v="90"/>
    <n v="103.97"/>
    <x v="5"/>
    <s v="CHF"/>
    <n v="1277269200"/>
    <n v="1277355600"/>
    <b v="0"/>
    <b v="1"/>
    <s v="games/video games"/>
    <x v="6"/>
  </r>
  <r>
    <x v="3"/>
    <x v="91"/>
    <n v="108"/>
    <x v="1"/>
    <s v="USD"/>
    <n v="1350709200"/>
    <n v="1351054800"/>
    <b v="0"/>
    <b v="1"/>
    <s v="theater/plays"/>
    <x v="3"/>
  </r>
  <r>
    <x v="1"/>
    <x v="80"/>
    <n v="48.93"/>
    <x v="4"/>
    <s v="GBP"/>
    <n v="1554613200"/>
    <n v="1555563600"/>
    <b v="0"/>
    <b v="0"/>
    <s v="technology/web"/>
    <x v="2"/>
  </r>
  <r>
    <x v="1"/>
    <x v="11"/>
    <n v="37.67"/>
    <x v="1"/>
    <s v="USD"/>
    <n v="1571029200"/>
    <n v="1571634000"/>
    <b v="0"/>
    <b v="0"/>
    <s v="film &amp; video/documentary"/>
    <x v="4"/>
  </r>
  <r>
    <x v="1"/>
    <x v="92"/>
    <n v="65"/>
    <x v="1"/>
    <s v="USD"/>
    <n v="1299736800"/>
    <n v="1300856400"/>
    <b v="0"/>
    <b v="0"/>
    <s v="theater/plays"/>
    <x v="3"/>
  </r>
  <r>
    <x v="1"/>
    <x v="86"/>
    <n v="106.61"/>
    <x v="1"/>
    <s v="USD"/>
    <n v="1435208400"/>
    <n v="1439874000"/>
    <b v="0"/>
    <b v="0"/>
    <s v="food/food trucks"/>
    <x v="0"/>
  </r>
  <r>
    <x v="0"/>
    <x v="93"/>
    <n v="27.01"/>
    <x v="2"/>
    <s v="AUD"/>
    <n v="1437973200"/>
    <n v="1438318800"/>
    <b v="0"/>
    <b v="0"/>
    <s v="games/video games"/>
    <x v="6"/>
  </r>
  <r>
    <x v="1"/>
    <x v="55"/>
    <n v="91.16"/>
    <x v="1"/>
    <s v="USD"/>
    <n v="1416895200"/>
    <n v="1419400800"/>
    <b v="0"/>
    <b v="0"/>
    <s v="theater/plays"/>
    <x v="3"/>
  </r>
  <r>
    <x v="0"/>
    <x v="49"/>
    <n v="1"/>
    <x v="1"/>
    <s v="USD"/>
    <n v="1319000400"/>
    <n v="1320555600"/>
    <b v="0"/>
    <b v="0"/>
    <s v="theater/plays"/>
    <x v="3"/>
  </r>
  <r>
    <x v="1"/>
    <x v="55"/>
    <n v="56.05"/>
    <x v="1"/>
    <s v="USD"/>
    <n v="1424498400"/>
    <n v="1425103200"/>
    <b v="0"/>
    <b v="1"/>
    <s v="music/electric music"/>
    <x v="1"/>
  </r>
  <r>
    <x v="1"/>
    <x v="94"/>
    <n v="31.02"/>
    <x v="1"/>
    <s v="USD"/>
    <n v="1526274000"/>
    <n v="1526878800"/>
    <b v="0"/>
    <b v="1"/>
    <s v="technology/wearables"/>
    <x v="2"/>
  </r>
  <r>
    <x v="0"/>
    <x v="95"/>
    <n v="66.510000000000005"/>
    <x v="6"/>
    <s v="EUR"/>
    <n v="1287896400"/>
    <n v="1288674000"/>
    <b v="0"/>
    <b v="0"/>
    <s v="music/electric music"/>
    <x v="1"/>
  </r>
  <r>
    <x v="1"/>
    <x v="96"/>
    <n v="89.01"/>
    <x v="1"/>
    <s v="USD"/>
    <n v="1495515600"/>
    <n v="1495602000"/>
    <b v="0"/>
    <b v="0"/>
    <s v="music/indie rock"/>
    <x v="1"/>
  </r>
  <r>
    <x v="1"/>
    <x v="97"/>
    <n v="103.46"/>
    <x v="1"/>
    <s v="USD"/>
    <n v="1364878800"/>
    <n v="1366434000"/>
    <b v="0"/>
    <b v="0"/>
    <s v="technology/web"/>
    <x v="2"/>
  </r>
  <r>
    <x v="1"/>
    <x v="98"/>
    <n v="95.28"/>
    <x v="1"/>
    <s v="USD"/>
    <n v="1567918800"/>
    <n v="1568350800"/>
    <b v="0"/>
    <b v="0"/>
    <s v="theater/plays"/>
    <x v="3"/>
  </r>
  <r>
    <x v="1"/>
    <x v="99"/>
    <n v="75.900000000000006"/>
    <x v="1"/>
    <s v="USD"/>
    <n v="1524459600"/>
    <n v="1525928400"/>
    <b v="0"/>
    <b v="1"/>
    <s v="theater/plays"/>
    <x v="3"/>
  </r>
  <r>
    <x v="1"/>
    <x v="100"/>
    <n v="107.58"/>
    <x v="1"/>
    <s v="USD"/>
    <n v="1333688400"/>
    <n v="1336885200"/>
    <b v="0"/>
    <b v="0"/>
    <s v="film &amp; video/documentary"/>
    <x v="4"/>
  </r>
  <r>
    <x v="0"/>
    <x v="101"/>
    <n v="51.32"/>
    <x v="1"/>
    <s v="USD"/>
    <n v="1389506400"/>
    <n v="1389679200"/>
    <b v="0"/>
    <b v="0"/>
    <s v="film &amp; video/television"/>
    <x v="4"/>
  </r>
  <r>
    <x v="0"/>
    <x v="102"/>
    <n v="71.98"/>
    <x v="1"/>
    <s v="USD"/>
    <n v="1536642000"/>
    <n v="1538283600"/>
    <b v="0"/>
    <b v="0"/>
    <s v="food/food trucks"/>
    <x v="0"/>
  </r>
  <r>
    <x v="1"/>
    <x v="103"/>
    <n v="108.95"/>
    <x v="1"/>
    <s v="USD"/>
    <n v="1348290000"/>
    <n v="1348808400"/>
    <b v="0"/>
    <b v="0"/>
    <s v="publishing/radio &amp; podcasts"/>
    <x v="5"/>
  </r>
  <r>
    <x v="1"/>
    <x v="104"/>
    <n v="35"/>
    <x v="2"/>
    <s v="AUD"/>
    <n v="1408856400"/>
    <n v="1410152400"/>
    <b v="0"/>
    <b v="0"/>
    <s v="technology/web"/>
    <x v="2"/>
  </r>
  <r>
    <x v="1"/>
    <x v="54"/>
    <n v="94.94"/>
    <x v="1"/>
    <s v="USD"/>
    <n v="1505192400"/>
    <n v="1505797200"/>
    <b v="0"/>
    <b v="0"/>
    <s v="food/food trucks"/>
    <x v="0"/>
  </r>
  <r>
    <x v="1"/>
    <x v="105"/>
    <n v="109.65"/>
    <x v="1"/>
    <s v="USD"/>
    <n v="1554786000"/>
    <n v="1554872400"/>
    <b v="0"/>
    <b v="1"/>
    <s v="technology/wearables"/>
    <x v="2"/>
  </r>
  <r>
    <x v="0"/>
    <x v="106"/>
    <n v="44"/>
    <x v="6"/>
    <s v="EUR"/>
    <n v="1510898400"/>
    <n v="1513922400"/>
    <b v="0"/>
    <b v="0"/>
    <s v="publishing/fiction"/>
    <x v="5"/>
  </r>
  <r>
    <x v="0"/>
    <x v="107"/>
    <n v="86.79"/>
    <x v="1"/>
    <s v="USD"/>
    <n v="1442552400"/>
    <n v="1442638800"/>
    <b v="0"/>
    <b v="0"/>
    <s v="theater/plays"/>
    <x v="3"/>
  </r>
  <r>
    <x v="1"/>
    <x v="108"/>
    <n v="30.99"/>
    <x v="1"/>
    <s v="USD"/>
    <n v="1316667600"/>
    <n v="1317186000"/>
    <b v="0"/>
    <b v="0"/>
    <s v="film &amp; video/television"/>
    <x v="4"/>
  </r>
  <r>
    <x v="1"/>
    <x v="109"/>
    <n v="94.79"/>
    <x v="1"/>
    <s v="USD"/>
    <n v="1390716000"/>
    <n v="1391234400"/>
    <b v="0"/>
    <b v="0"/>
    <s v="photography/photography books"/>
    <x v="7"/>
  </r>
  <r>
    <x v="1"/>
    <x v="110"/>
    <n v="69.790000000000006"/>
    <x v="1"/>
    <s v="USD"/>
    <n v="1402894800"/>
    <n v="1404363600"/>
    <b v="0"/>
    <b v="1"/>
    <s v="film &amp; video/documentary"/>
    <x v="4"/>
  </r>
  <r>
    <x v="1"/>
    <x v="111"/>
    <n v="63"/>
    <x v="1"/>
    <s v="USD"/>
    <n v="1429246800"/>
    <n v="1429592400"/>
    <b v="0"/>
    <b v="1"/>
    <s v="games/mobile games"/>
    <x v="6"/>
  </r>
  <r>
    <x v="1"/>
    <x v="112"/>
    <n v="110.03"/>
    <x v="1"/>
    <s v="USD"/>
    <n v="1412485200"/>
    <n v="1413608400"/>
    <b v="0"/>
    <b v="0"/>
    <s v="games/video games"/>
    <x v="6"/>
  </r>
  <r>
    <x v="0"/>
    <x v="113"/>
    <n v="26"/>
    <x v="1"/>
    <s v="USD"/>
    <n v="1417068000"/>
    <n v="1419400800"/>
    <b v="0"/>
    <b v="0"/>
    <s v="publishing/fiction"/>
    <x v="5"/>
  </r>
  <r>
    <x v="0"/>
    <x v="114"/>
    <n v="49.99"/>
    <x v="0"/>
    <s v="CAD"/>
    <n v="1448344800"/>
    <n v="1448604000"/>
    <b v="1"/>
    <b v="0"/>
    <s v="theater/plays"/>
    <x v="3"/>
  </r>
  <r>
    <x v="1"/>
    <x v="115"/>
    <n v="101.72"/>
    <x v="6"/>
    <s v="EUR"/>
    <n v="1557723600"/>
    <n v="1562302800"/>
    <b v="0"/>
    <b v="0"/>
    <s v="photography/photography books"/>
    <x v="7"/>
  </r>
  <r>
    <x v="1"/>
    <x v="80"/>
    <n v="47.08"/>
    <x v="1"/>
    <s v="USD"/>
    <n v="1537333200"/>
    <n v="1537678800"/>
    <b v="0"/>
    <b v="0"/>
    <s v="theater/plays"/>
    <x v="3"/>
  </r>
  <r>
    <x v="0"/>
    <x v="116"/>
    <n v="89.94"/>
    <x v="1"/>
    <s v="USD"/>
    <n v="1471150800"/>
    <n v="1473570000"/>
    <b v="0"/>
    <b v="1"/>
    <s v="theater/plays"/>
    <x v="3"/>
  </r>
  <r>
    <x v="0"/>
    <x v="117"/>
    <n v="78.97"/>
    <x v="0"/>
    <s v="CAD"/>
    <n v="1273640400"/>
    <n v="1273899600"/>
    <b v="0"/>
    <b v="0"/>
    <s v="theater/plays"/>
    <x v="3"/>
  </r>
  <r>
    <x v="3"/>
    <x v="118"/>
    <n v="80.069999999999993"/>
    <x v="1"/>
    <s v="USD"/>
    <n v="1282885200"/>
    <n v="1284008400"/>
    <b v="0"/>
    <b v="0"/>
    <s v="music/rock"/>
    <x v="1"/>
  </r>
  <r>
    <x v="3"/>
    <x v="12"/>
    <n v="86.47"/>
    <x v="2"/>
    <s v="AUD"/>
    <n v="1422943200"/>
    <n v="1425103200"/>
    <b v="0"/>
    <b v="0"/>
    <s v="food/food trucks"/>
    <x v="0"/>
  </r>
  <r>
    <x v="1"/>
    <x v="119"/>
    <n v="28"/>
    <x v="3"/>
    <s v="DKK"/>
    <n v="1319605200"/>
    <n v="1320991200"/>
    <b v="0"/>
    <b v="0"/>
    <s v="film &amp; video/drama"/>
    <x v="4"/>
  </r>
  <r>
    <x v="1"/>
    <x v="120"/>
    <n v="68"/>
    <x v="4"/>
    <s v="GBP"/>
    <n v="1385704800"/>
    <n v="1386828000"/>
    <b v="0"/>
    <b v="0"/>
    <s v="technology/web"/>
    <x v="2"/>
  </r>
  <r>
    <x v="1"/>
    <x v="121"/>
    <n v="43.08"/>
    <x v="1"/>
    <s v="USD"/>
    <n v="1515736800"/>
    <n v="1517119200"/>
    <b v="0"/>
    <b v="1"/>
    <s v="theater/plays"/>
    <x v="3"/>
  </r>
  <r>
    <x v="1"/>
    <x v="122"/>
    <n v="87.96"/>
    <x v="1"/>
    <s v="USD"/>
    <n v="1313125200"/>
    <n v="1315026000"/>
    <b v="0"/>
    <b v="0"/>
    <s v="music/world music"/>
    <x v="1"/>
  </r>
  <r>
    <x v="0"/>
    <x v="123"/>
    <n v="94.99"/>
    <x v="5"/>
    <s v="CHF"/>
    <n v="1308459600"/>
    <n v="1312693200"/>
    <b v="0"/>
    <b v="1"/>
    <s v="film &amp; video/documentary"/>
    <x v="4"/>
  </r>
  <r>
    <x v="0"/>
    <x v="124"/>
    <n v="46.91"/>
    <x v="1"/>
    <s v="USD"/>
    <n v="1362636000"/>
    <n v="1363064400"/>
    <b v="0"/>
    <b v="1"/>
    <s v="theater/plays"/>
    <x v="3"/>
  </r>
  <r>
    <x v="3"/>
    <x v="125"/>
    <n v="46.91"/>
    <x v="1"/>
    <s v="USD"/>
    <n v="1402117200"/>
    <n v="1403154000"/>
    <b v="0"/>
    <b v="1"/>
    <s v="film &amp; video/drama"/>
    <x v="4"/>
  </r>
  <r>
    <x v="1"/>
    <x v="126"/>
    <n v="94.24"/>
    <x v="1"/>
    <s v="USD"/>
    <n v="1286341200"/>
    <n v="1286859600"/>
    <b v="0"/>
    <b v="0"/>
    <s v="publishing/nonfiction"/>
    <x v="5"/>
  </r>
  <r>
    <x v="0"/>
    <x v="127"/>
    <n v="80.14"/>
    <x v="1"/>
    <s v="USD"/>
    <n v="1348808400"/>
    <n v="1349326800"/>
    <b v="0"/>
    <b v="0"/>
    <s v="games/mobile games"/>
    <x v="6"/>
  </r>
  <r>
    <x v="0"/>
    <x v="128"/>
    <n v="59.04"/>
    <x v="1"/>
    <s v="USD"/>
    <n v="1429592400"/>
    <n v="1430974800"/>
    <b v="0"/>
    <b v="1"/>
    <s v="technology/wearables"/>
    <x v="2"/>
  </r>
  <r>
    <x v="1"/>
    <x v="129"/>
    <n v="65.989999999999995"/>
    <x v="1"/>
    <s v="USD"/>
    <n v="1519538400"/>
    <n v="1519970400"/>
    <b v="0"/>
    <b v="0"/>
    <s v="film &amp; video/documentary"/>
    <x v="4"/>
  </r>
  <r>
    <x v="1"/>
    <x v="130"/>
    <n v="60.99"/>
    <x v="1"/>
    <s v="USD"/>
    <n v="1434085200"/>
    <n v="1434603600"/>
    <b v="0"/>
    <b v="0"/>
    <s v="technology/web"/>
    <x v="2"/>
  </r>
  <r>
    <x v="1"/>
    <x v="124"/>
    <n v="98.31"/>
    <x v="1"/>
    <s v="USD"/>
    <n v="1333688400"/>
    <n v="1337230800"/>
    <b v="0"/>
    <b v="0"/>
    <s v="technology/web"/>
    <x v="2"/>
  </r>
  <r>
    <x v="1"/>
    <x v="131"/>
    <n v="104.6"/>
    <x v="1"/>
    <s v="USD"/>
    <n v="1277701200"/>
    <n v="1279429200"/>
    <b v="0"/>
    <b v="0"/>
    <s v="music/indie rock"/>
    <x v="1"/>
  </r>
  <r>
    <x v="1"/>
    <x v="18"/>
    <n v="86.07"/>
    <x v="1"/>
    <s v="USD"/>
    <n v="1560747600"/>
    <n v="1561438800"/>
    <b v="0"/>
    <b v="0"/>
    <s v="theater/plays"/>
    <x v="3"/>
  </r>
  <r>
    <x v="1"/>
    <x v="132"/>
    <n v="76.989999999999995"/>
    <x v="5"/>
    <s v="CHF"/>
    <n v="1410066000"/>
    <n v="1410498000"/>
    <b v="0"/>
    <b v="0"/>
    <s v="technology/wearables"/>
    <x v="2"/>
  </r>
  <r>
    <x v="3"/>
    <x v="133"/>
    <n v="29.76"/>
    <x v="1"/>
    <s v="USD"/>
    <n v="1320732000"/>
    <n v="1322460000"/>
    <b v="0"/>
    <b v="0"/>
    <s v="theater/plays"/>
    <x v="3"/>
  </r>
  <r>
    <x v="1"/>
    <x v="134"/>
    <n v="46.92"/>
    <x v="1"/>
    <s v="USD"/>
    <n v="1465794000"/>
    <n v="1466312400"/>
    <b v="0"/>
    <b v="1"/>
    <s v="theater/plays"/>
    <x v="3"/>
  </r>
  <r>
    <x v="1"/>
    <x v="37"/>
    <n v="105.19"/>
    <x v="1"/>
    <s v="USD"/>
    <n v="1500958800"/>
    <n v="1501736400"/>
    <b v="0"/>
    <b v="0"/>
    <s v="technology/wearables"/>
    <x v="2"/>
  </r>
  <r>
    <x v="1"/>
    <x v="135"/>
    <n v="69.91"/>
    <x v="1"/>
    <s v="USD"/>
    <n v="1357020000"/>
    <n v="1361512800"/>
    <b v="0"/>
    <b v="0"/>
    <s v="music/indie rock"/>
    <x v="1"/>
  </r>
  <r>
    <x v="0"/>
    <x v="49"/>
    <n v="1"/>
    <x v="1"/>
    <s v="USD"/>
    <n v="1544940000"/>
    <n v="1545026400"/>
    <b v="0"/>
    <b v="0"/>
    <s v="music/rock"/>
    <x v="1"/>
  </r>
  <r>
    <x v="0"/>
    <x v="50"/>
    <n v="60.01"/>
    <x v="1"/>
    <s v="USD"/>
    <n v="1402290000"/>
    <n v="1406696400"/>
    <b v="0"/>
    <b v="0"/>
    <s v="music/electric music"/>
    <x v="1"/>
  </r>
  <r>
    <x v="1"/>
    <x v="136"/>
    <n v="52.01"/>
    <x v="1"/>
    <s v="USD"/>
    <n v="1487311200"/>
    <n v="1487916000"/>
    <b v="0"/>
    <b v="0"/>
    <s v="music/indie rock"/>
    <x v="1"/>
  </r>
  <r>
    <x v="0"/>
    <x v="137"/>
    <n v="31"/>
    <x v="1"/>
    <s v="USD"/>
    <n v="1350622800"/>
    <n v="1351141200"/>
    <b v="0"/>
    <b v="0"/>
    <s v="theater/plays"/>
    <x v="3"/>
  </r>
  <r>
    <x v="0"/>
    <x v="138"/>
    <n v="95.04"/>
    <x v="1"/>
    <s v="USD"/>
    <n v="1463029200"/>
    <n v="1465016400"/>
    <b v="0"/>
    <b v="1"/>
    <s v="music/indie rock"/>
    <x v="1"/>
  </r>
  <r>
    <x v="0"/>
    <x v="139"/>
    <n v="75.97"/>
    <x v="1"/>
    <s v="USD"/>
    <n v="1269493200"/>
    <n v="1270789200"/>
    <b v="0"/>
    <b v="0"/>
    <s v="theater/plays"/>
    <x v="3"/>
  </r>
  <r>
    <x v="3"/>
    <x v="140"/>
    <n v="71.010000000000005"/>
    <x v="2"/>
    <s v="AUD"/>
    <n v="1570251600"/>
    <n v="1572325200"/>
    <b v="0"/>
    <b v="0"/>
    <s v="music/rock"/>
    <x v="1"/>
  </r>
  <r>
    <x v="0"/>
    <x v="141"/>
    <n v="73.73"/>
    <x v="2"/>
    <s v="AUD"/>
    <n v="1388383200"/>
    <n v="1389420000"/>
    <b v="0"/>
    <b v="0"/>
    <s v="photography/photography books"/>
    <x v="7"/>
  </r>
  <r>
    <x v="1"/>
    <x v="142"/>
    <n v="113.17"/>
    <x v="1"/>
    <s v="USD"/>
    <n v="1449554400"/>
    <n v="1449640800"/>
    <b v="0"/>
    <b v="0"/>
    <s v="music/rock"/>
    <x v="1"/>
  </r>
  <r>
    <x v="1"/>
    <x v="143"/>
    <n v="105.01"/>
    <x v="1"/>
    <s v="USD"/>
    <n v="1553662800"/>
    <n v="1555218000"/>
    <b v="0"/>
    <b v="1"/>
    <s v="theater/plays"/>
    <x v="3"/>
  </r>
  <r>
    <x v="1"/>
    <x v="55"/>
    <n v="79.180000000000007"/>
    <x v="1"/>
    <s v="USD"/>
    <n v="1556341200"/>
    <n v="1557723600"/>
    <b v="0"/>
    <b v="0"/>
    <s v="technology/wearables"/>
    <x v="2"/>
  </r>
  <r>
    <x v="0"/>
    <x v="51"/>
    <n v="57.33"/>
    <x v="1"/>
    <s v="USD"/>
    <n v="1442984400"/>
    <n v="1443502800"/>
    <b v="0"/>
    <b v="1"/>
    <s v="technology/web"/>
    <x v="2"/>
  </r>
  <r>
    <x v="1"/>
    <x v="144"/>
    <n v="58.18"/>
    <x v="5"/>
    <s v="CHF"/>
    <n v="1544248800"/>
    <n v="1546840800"/>
    <b v="0"/>
    <b v="0"/>
    <s v="music/rock"/>
    <x v="1"/>
  </r>
  <r>
    <x v="1"/>
    <x v="67"/>
    <n v="36.03"/>
    <x v="1"/>
    <s v="USD"/>
    <n v="1508475600"/>
    <n v="1512712800"/>
    <b v="0"/>
    <b v="1"/>
    <s v="photography/photography books"/>
    <x v="7"/>
  </r>
  <r>
    <x v="1"/>
    <x v="20"/>
    <n v="107.99"/>
    <x v="1"/>
    <s v="USD"/>
    <n v="1507438800"/>
    <n v="1507525200"/>
    <b v="0"/>
    <b v="0"/>
    <s v="theater/plays"/>
    <x v="3"/>
  </r>
  <r>
    <x v="1"/>
    <x v="145"/>
    <n v="44.01"/>
    <x v="1"/>
    <s v="USD"/>
    <n v="1501563600"/>
    <n v="1504328400"/>
    <b v="0"/>
    <b v="0"/>
    <s v="technology/web"/>
    <x v="2"/>
  </r>
  <r>
    <x v="1"/>
    <x v="146"/>
    <n v="55.08"/>
    <x v="1"/>
    <s v="USD"/>
    <n v="1292997600"/>
    <n v="1293343200"/>
    <b v="0"/>
    <b v="0"/>
    <s v="photography/photography books"/>
    <x v="7"/>
  </r>
  <r>
    <x v="1"/>
    <x v="147"/>
    <n v="74"/>
    <x v="2"/>
    <s v="AUD"/>
    <n v="1370840400"/>
    <n v="1371704400"/>
    <b v="0"/>
    <b v="0"/>
    <s v="theater/plays"/>
    <x v="3"/>
  </r>
  <r>
    <x v="0"/>
    <x v="148"/>
    <n v="42"/>
    <x v="3"/>
    <s v="DKK"/>
    <n v="1550815200"/>
    <n v="1552798800"/>
    <b v="0"/>
    <b v="1"/>
    <s v="music/indie rock"/>
    <x v="1"/>
  </r>
  <r>
    <x v="1"/>
    <x v="149"/>
    <n v="77.989999999999995"/>
    <x v="1"/>
    <s v="USD"/>
    <n v="1339909200"/>
    <n v="1342328400"/>
    <b v="0"/>
    <b v="1"/>
    <s v="film &amp; video/shorts"/>
    <x v="4"/>
  </r>
  <r>
    <x v="0"/>
    <x v="109"/>
    <n v="82.51"/>
    <x v="1"/>
    <s v="USD"/>
    <n v="1501736400"/>
    <n v="1502341200"/>
    <b v="0"/>
    <b v="0"/>
    <s v="music/indie rock"/>
    <x v="1"/>
  </r>
  <r>
    <x v="0"/>
    <x v="62"/>
    <n v="104.2"/>
    <x v="1"/>
    <s v="USD"/>
    <n v="1395291600"/>
    <n v="1397192400"/>
    <b v="0"/>
    <b v="0"/>
    <s v="publishing/translations"/>
    <x v="5"/>
  </r>
  <r>
    <x v="0"/>
    <x v="150"/>
    <n v="25.5"/>
    <x v="1"/>
    <s v="USD"/>
    <n v="1405746000"/>
    <n v="1407042000"/>
    <b v="0"/>
    <b v="1"/>
    <s v="film &amp; video/documentary"/>
    <x v="4"/>
  </r>
  <r>
    <x v="1"/>
    <x v="151"/>
    <n v="100.98"/>
    <x v="1"/>
    <s v="USD"/>
    <n v="1368853200"/>
    <n v="1369371600"/>
    <b v="0"/>
    <b v="0"/>
    <s v="theater/plays"/>
    <x v="3"/>
  </r>
  <r>
    <x v="1"/>
    <x v="44"/>
    <n v="111.83"/>
    <x v="1"/>
    <s v="USD"/>
    <n v="1444021200"/>
    <n v="1444107600"/>
    <b v="0"/>
    <b v="1"/>
    <s v="technology/wearables"/>
    <x v="2"/>
  </r>
  <r>
    <x v="0"/>
    <x v="152"/>
    <n v="42"/>
    <x v="1"/>
    <s v="USD"/>
    <n v="1472619600"/>
    <n v="1474261200"/>
    <b v="0"/>
    <b v="0"/>
    <s v="theater/plays"/>
    <x v="3"/>
  </r>
  <r>
    <x v="0"/>
    <x v="153"/>
    <n v="110.05"/>
    <x v="1"/>
    <s v="USD"/>
    <n v="1472878800"/>
    <n v="1473656400"/>
    <b v="0"/>
    <b v="0"/>
    <s v="theater/plays"/>
    <x v="3"/>
  </r>
  <r>
    <x v="1"/>
    <x v="154"/>
    <n v="59"/>
    <x v="1"/>
    <s v="USD"/>
    <n v="1289800800"/>
    <n v="1291960800"/>
    <b v="0"/>
    <b v="0"/>
    <s v="theater/plays"/>
    <x v="3"/>
  </r>
  <r>
    <x v="0"/>
    <x v="155"/>
    <n v="32.99"/>
    <x v="1"/>
    <s v="USD"/>
    <n v="1505970000"/>
    <n v="1506747600"/>
    <b v="0"/>
    <b v="0"/>
    <s v="food/food trucks"/>
    <x v="0"/>
  </r>
  <r>
    <x v="1"/>
    <x v="156"/>
    <n v="45.01"/>
    <x v="0"/>
    <s v="CAD"/>
    <n v="1363496400"/>
    <n v="1363582800"/>
    <b v="0"/>
    <b v="1"/>
    <s v="theater/plays"/>
    <x v="3"/>
  </r>
  <r>
    <x v="1"/>
    <x v="157"/>
    <n v="81.98"/>
    <x v="2"/>
    <s v="AUD"/>
    <n v="1269234000"/>
    <n v="1269666000"/>
    <b v="0"/>
    <b v="0"/>
    <s v="technology/wearables"/>
    <x v="2"/>
  </r>
  <r>
    <x v="0"/>
    <x v="158"/>
    <n v="39.08"/>
    <x v="1"/>
    <s v="USD"/>
    <n v="1507093200"/>
    <n v="1508648400"/>
    <b v="0"/>
    <b v="0"/>
    <s v="technology/web"/>
    <x v="2"/>
  </r>
  <r>
    <x v="1"/>
    <x v="159"/>
    <n v="59"/>
    <x v="3"/>
    <s v="DKK"/>
    <n v="1560574800"/>
    <n v="1561957200"/>
    <b v="0"/>
    <b v="0"/>
    <s v="theater/plays"/>
    <x v="3"/>
  </r>
  <r>
    <x v="0"/>
    <x v="99"/>
    <n v="40.99"/>
    <x v="0"/>
    <s v="CAD"/>
    <n v="1284008400"/>
    <n v="1285131600"/>
    <b v="0"/>
    <b v="0"/>
    <s v="music/rock"/>
    <x v="1"/>
  </r>
  <r>
    <x v="1"/>
    <x v="160"/>
    <n v="31.03"/>
    <x v="1"/>
    <s v="USD"/>
    <n v="1556859600"/>
    <n v="1556946000"/>
    <b v="0"/>
    <b v="0"/>
    <s v="theater/plays"/>
    <x v="3"/>
  </r>
  <r>
    <x v="0"/>
    <x v="161"/>
    <n v="37.79"/>
    <x v="1"/>
    <s v="USD"/>
    <n v="1526187600"/>
    <n v="1527138000"/>
    <b v="0"/>
    <b v="0"/>
    <s v="film &amp; video/television"/>
    <x v="4"/>
  </r>
  <r>
    <x v="0"/>
    <x v="162"/>
    <n v="32.01"/>
    <x v="1"/>
    <s v="USD"/>
    <n v="1400821200"/>
    <n v="1402117200"/>
    <b v="0"/>
    <b v="0"/>
    <s v="theater/plays"/>
    <x v="3"/>
  </r>
  <r>
    <x v="1"/>
    <x v="163"/>
    <n v="95.97"/>
    <x v="0"/>
    <s v="CAD"/>
    <n v="1361599200"/>
    <n v="1364014800"/>
    <b v="0"/>
    <b v="1"/>
    <s v="film &amp; video/shorts"/>
    <x v="4"/>
  </r>
  <r>
    <x v="0"/>
    <x v="164"/>
    <n v="75"/>
    <x v="6"/>
    <s v="EUR"/>
    <n v="1417500000"/>
    <n v="1417586400"/>
    <b v="0"/>
    <b v="0"/>
    <s v="theater/plays"/>
    <x v="3"/>
  </r>
  <r>
    <x v="3"/>
    <x v="165"/>
    <n v="102.05"/>
    <x v="1"/>
    <s v="USD"/>
    <n v="1457071200"/>
    <n v="1457071200"/>
    <b v="0"/>
    <b v="0"/>
    <s v="theater/plays"/>
    <x v="3"/>
  </r>
  <r>
    <x v="0"/>
    <x v="3"/>
    <n v="105.75"/>
    <x v="1"/>
    <s v="USD"/>
    <n v="1370322000"/>
    <n v="1370408400"/>
    <b v="0"/>
    <b v="1"/>
    <s v="theater/plays"/>
    <x v="3"/>
  </r>
  <r>
    <x v="0"/>
    <x v="99"/>
    <n v="37.07"/>
    <x v="6"/>
    <s v="EUR"/>
    <n v="1552366800"/>
    <n v="1552626000"/>
    <b v="0"/>
    <b v="0"/>
    <s v="theater/plays"/>
    <x v="3"/>
  </r>
  <r>
    <x v="0"/>
    <x v="166"/>
    <n v="35.049999999999997"/>
    <x v="1"/>
    <s v="USD"/>
    <n v="1403845200"/>
    <n v="1404190800"/>
    <b v="0"/>
    <b v="0"/>
    <s v="music/rock"/>
    <x v="1"/>
  </r>
  <r>
    <x v="0"/>
    <x v="167"/>
    <n v="46.34"/>
    <x v="1"/>
    <s v="USD"/>
    <n v="1523163600"/>
    <n v="1523509200"/>
    <b v="1"/>
    <b v="0"/>
    <s v="music/indie rock"/>
    <x v="1"/>
  </r>
  <r>
    <x v="1"/>
    <x v="105"/>
    <n v="69.17"/>
    <x v="1"/>
    <s v="USD"/>
    <n v="1442206800"/>
    <n v="1443589200"/>
    <b v="0"/>
    <b v="0"/>
    <s v="music/metal"/>
    <x v="1"/>
  </r>
  <r>
    <x v="1"/>
    <x v="168"/>
    <n v="109.08"/>
    <x v="1"/>
    <s v="USD"/>
    <n v="1532840400"/>
    <n v="1533445200"/>
    <b v="0"/>
    <b v="0"/>
    <s v="music/electric music"/>
    <x v="1"/>
  </r>
  <r>
    <x v="0"/>
    <x v="16"/>
    <n v="51.78"/>
    <x v="3"/>
    <s v="DKK"/>
    <n v="1472878800"/>
    <n v="1474520400"/>
    <b v="0"/>
    <b v="0"/>
    <s v="technology/wearables"/>
    <x v="2"/>
  </r>
  <r>
    <x v="1"/>
    <x v="169"/>
    <n v="82.01"/>
    <x v="1"/>
    <s v="USD"/>
    <n v="1498194000"/>
    <n v="1499403600"/>
    <b v="0"/>
    <b v="0"/>
    <s v="film &amp; video/drama"/>
    <x v="4"/>
  </r>
  <r>
    <x v="0"/>
    <x v="170"/>
    <n v="35.96"/>
    <x v="1"/>
    <s v="USD"/>
    <n v="1281070800"/>
    <n v="1283576400"/>
    <b v="0"/>
    <b v="0"/>
    <s v="music/electric music"/>
    <x v="1"/>
  </r>
  <r>
    <x v="0"/>
    <x v="171"/>
    <n v="74.459999999999994"/>
    <x v="1"/>
    <s v="USD"/>
    <n v="1436245200"/>
    <n v="1436590800"/>
    <b v="0"/>
    <b v="0"/>
    <s v="music/rock"/>
    <x v="1"/>
  </r>
  <r>
    <x v="0"/>
    <x v="49"/>
    <n v="2"/>
    <x v="0"/>
    <s v="CAD"/>
    <n v="1269493200"/>
    <n v="1270443600"/>
    <b v="0"/>
    <b v="0"/>
    <s v="theater/plays"/>
    <x v="3"/>
  </r>
  <r>
    <x v="1"/>
    <x v="144"/>
    <n v="91.11"/>
    <x v="1"/>
    <s v="USD"/>
    <n v="1406264400"/>
    <n v="1407819600"/>
    <b v="0"/>
    <b v="0"/>
    <s v="technology/web"/>
    <x v="2"/>
  </r>
  <r>
    <x v="3"/>
    <x v="172"/>
    <n v="79.790000000000006"/>
    <x v="1"/>
    <s v="USD"/>
    <n v="1317531600"/>
    <n v="1317877200"/>
    <b v="0"/>
    <b v="0"/>
    <s v="food/food trucks"/>
    <x v="0"/>
  </r>
  <r>
    <x v="1"/>
    <x v="173"/>
    <n v="43"/>
    <x v="2"/>
    <s v="AUD"/>
    <n v="1484632800"/>
    <n v="1484805600"/>
    <b v="0"/>
    <b v="0"/>
    <s v="theater/plays"/>
    <x v="3"/>
  </r>
  <r>
    <x v="0"/>
    <x v="174"/>
    <n v="63.23"/>
    <x v="1"/>
    <s v="USD"/>
    <n v="1301806800"/>
    <n v="1302670800"/>
    <b v="0"/>
    <b v="0"/>
    <s v="music/jazz"/>
    <x v="1"/>
  </r>
  <r>
    <x v="1"/>
    <x v="175"/>
    <n v="70.180000000000007"/>
    <x v="1"/>
    <s v="USD"/>
    <n v="1539752400"/>
    <n v="1540789200"/>
    <b v="1"/>
    <b v="0"/>
    <s v="theater/plays"/>
    <x v="3"/>
  </r>
  <r>
    <x v="3"/>
    <x v="176"/>
    <n v="61.33"/>
    <x v="1"/>
    <s v="USD"/>
    <n v="1267250400"/>
    <n v="1268028000"/>
    <b v="0"/>
    <b v="0"/>
    <s v="publishing/fiction"/>
    <x v="5"/>
  </r>
  <r>
    <x v="1"/>
    <x v="177"/>
    <n v="99"/>
    <x v="1"/>
    <s v="USD"/>
    <n v="1535432400"/>
    <n v="1537160400"/>
    <b v="0"/>
    <b v="1"/>
    <s v="music/rock"/>
    <x v="1"/>
  </r>
  <r>
    <x v="1"/>
    <x v="178"/>
    <n v="96.98"/>
    <x v="1"/>
    <s v="USD"/>
    <n v="1510207200"/>
    <n v="1512280800"/>
    <b v="0"/>
    <b v="0"/>
    <s v="film &amp; video/documentary"/>
    <x v="4"/>
  </r>
  <r>
    <x v="2"/>
    <x v="179"/>
    <n v="51"/>
    <x v="2"/>
    <s v="AUD"/>
    <n v="1462510800"/>
    <n v="1463115600"/>
    <b v="0"/>
    <b v="0"/>
    <s v="film &amp; video/documentary"/>
    <x v="4"/>
  </r>
  <r>
    <x v="0"/>
    <x v="31"/>
    <n v="28.04"/>
    <x v="3"/>
    <s v="DKK"/>
    <n v="1488520800"/>
    <n v="1490850000"/>
    <b v="0"/>
    <b v="0"/>
    <s v="film &amp; video/science fiction"/>
    <x v="4"/>
  </r>
  <r>
    <x v="0"/>
    <x v="180"/>
    <n v="60.98"/>
    <x v="1"/>
    <s v="USD"/>
    <n v="1377579600"/>
    <n v="1379653200"/>
    <b v="0"/>
    <b v="0"/>
    <s v="theater/plays"/>
    <x v="3"/>
  </r>
  <r>
    <x v="1"/>
    <x v="170"/>
    <n v="73.209999999999994"/>
    <x v="1"/>
    <s v="USD"/>
    <n v="1576389600"/>
    <n v="1580364000"/>
    <b v="0"/>
    <b v="0"/>
    <s v="theater/plays"/>
    <x v="3"/>
  </r>
  <r>
    <x v="1"/>
    <x v="181"/>
    <n v="40"/>
    <x v="1"/>
    <s v="USD"/>
    <n v="1289019600"/>
    <n v="1289714400"/>
    <b v="0"/>
    <b v="1"/>
    <s v="music/indie rock"/>
    <x v="1"/>
  </r>
  <r>
    <x v="1"/>
    <x v="34"/>
    <n v="86.81"/>
    <x v="1"/>
    <s v="USD"/>
    <n v="1282194000"/>
    <n v="1282712400"/>
    <b v="0"/>
    <b v="0"/>
    <s v="music/rock"/>
    <x v="1"/>
  </r>
  <r>
    <x v="0"/>
    <x v="182"/>
    <n v="42.13"/>
    <x v="1"/>
    <s v="USD"/>
    <n v="1550037600"/>
    <n v="1550210400"/>
    <b v="0"/>
    <b v="0"/>
    <s v="theater/plays"/>
    <x v="3"/>
  </r>
  <r>
    <x v="1"/>
    <x v="183"/>
    <n v="103.98"/>
    <x v="1"/>
    <s v="USD"/>
    <n v="1321941600"/>
    <n v="1322114400"/>
    <b v="0"/>
    <b v="0"/>
    <s v="theater/plays"/>
    <x v="3"/>
  </r>
  <r>
    <x v="0"/>
    <x v="184"/>
    <n v="62"/>
    <x v="1"/>
    <s v="USD"/>
    <n v="1556427600"/>
    <n v="1557205200"/>
    <b v="0"/>
    <b v="0"/>
    <s v="film &amp; video/science fiction"/>
    <x v="4"/>
  </r>
  <r>
    <x v="1"/>
    <x v="185"/>
    <n v="31.01"/>
    <x v="4"/>
    <s v="GBP"/>
    <n v="1320991200"/>
    <n v="1323928800"/>
    <b v="0"/>
    <b v="1"/>
    <s v="film &amp; video/shorts"/>
    <x v="4"/>
  </r>
  <r>
    <x v="1"/>
    <x v="186"/>
    <n v="89.99"/>
    <x v="1"/>
    <s v="USD"/>
    <n v="1345093200"/>
    <n v="1346130000"/>
    <b v="0"/>
    <b v="0"/>
    <s v="film &amp; video/animation"/>
    <x v="4"/>
  </r>
  <r>
    <x v="0"/>
    <x v="68"/>
    <n v="39.24"/>
    <x v="1"/>
    <s v="USD"/>
    <n v="1309496400"/>
    <n v="1311051600"/>
    <b v="1"/>
    <b v="0"/>
    <s v="theater/plays"/>
    <x v="3"/>
  </r>
  <r>
    <x v="0"/>
    <x v="187"/>
    <n v="54.99"/>
    <x v="1"/>
    <s v="USD"/>
    <n v="1340254800"/>
    <n v="1340427600"/>
    <b v="1"/>
    <b v="0"/>
    <s v="food/food trucks"/>
    <x v="0"/>
  </r>
  <r>
    <x v="1"/>
    <x v="188"/>
    <n v="47.99"/>
    <x v="1"/>
    <s v="USD"/>
    <n v="1412226000"/>
    <n v="1412312400"/>
    <b v="0"/>
    <b v="0"/>
    <s v="photography/photography books"/>
    <x v="7"/>
  </r>
  <r>
    <x v="0"/>
    <x v="189"/>
    <n v="87.97"/>
    <x v="1"/>
    <s v="USD"/>
    <n v="1458104400"/>
    <n v="1459314000"/>
    <b v="0"/>
    <b v="0"/>
    <s v="theater/plays"/>
    <x v="3"/>
  </r>
  <r>
    <x v="1"/>
    <x v="190"/>
    <n v="52"/>
    <x v="1"/>
    <s v="USD"/>
    <n v="1411534800"/>
    <n v="1415426400"/>
    <b v="0"/>
    <b v="0"/>
    <s v="film &amp; video/science fiction"/>
    <x v="4"/>
  </r>
  <r>
    <x v="1"/>
    <x v="191"/>
    <n v="30"/>
    <x v="1"/>
    <s v="USD"/>
    <n v="1399093200"/>
    <n v="1399093200"/>
    <b v="1"/>
    <b v="0"/>
    <s v="music/rock"/>
    <x v="1"/>
  </r>
  <r>
    <x v="1"/>
    <x v="192"/>
    <n v="98.21"/>
    <x v="1"/>
    <s v="USD"/>
    <n v="1270702800"/>
    <n v="1273899600"/>
    <b v="0"/>
    <b v="0"/>
    <s v="photography/photography books"/>
    <x v="7"/>
  </r>
  <r>
    <x v="1"/>
    <x v="193"/>
    <n v="108.96"/>
    <x v="1"/>
    <s v="USD"/>
    <n v="1431666000"/>
    <n v="1432184400"/>
    <b v="0"/>
    <b v="0"/>
    <s v="games/mobile games"/>
    <x v="6"/>
  </r>
  <r>
    <x v="1"/>
    <x v="194"/>
    <n v="67"/>
    <x v="1"/>
    <s v="USD"/>
    <n v="1472619600"/>
    <n v="1474779600"/>
    <b v="0"/>
    <b v="0"/>
    <s v="film &amp; video/animation"/>
    <x v="4"/>
  </r>
  <r>
    <x v="1"/>
    <x v="195"/>
    <n v="64.989999999999995"/>
    <x v="1"/>
    <s v="USD"/>
    <n v="1496293200"/>
    <n v="1500440400"/>
    <b v="0"/>
    <b v="1"/>
    <s v="games/mobile games"/>
    <x v="6"/>
  </r>
  <r>
    <x v="1"/>
    <x v="196"/>
    <n v="99.84"/>
    <x v="1"/>
    <s v="USD"/>
    <n v="1575612000"/>
    <n v="1575612000"/>
    <b v="0"/>
    <b v="0"/>
    <s v="games/video games"/>
    <x v="6"/>
  </r>
  <r>
    <x v="3"/>
    <x v="109"/>
    <n v="82.43"/>
    <x v="1"/>
    <s v="USD"/>
    <n v="1369112400"/>
    <n v="1374123600"/>
    <b v="0"/>
    <b v="0"/>
    <s v="theater/plays"/>
    <x v="3"/>
  </r>
  <r>
    <x v="1"/>
    <x v="45"/>
    <n v="63.29"/>
    <x v="1"/>
    <s v="USD"/>
    <n v="1469422800"/>
    <n v="1469509200"/>
    <b v="0"/>
    <b v="0"/>
    <s v="theater/plays"/>
    <x v="3"/>
  </r>
  <r>
    <x v="1"/>
    <x v="197"/>
    <n v="96.77"/>
    <x v="1"/>
    <s v="USD"/>
    <n v="1307854800"/>
    <n v="1309237200"/>
    <b v="0"/>
    <b v="0"/>
    <s v="film &amp; video/animation"/>
    <x v="4"/>
  </r>
  <r>
    <x v="1"/>
    <x v="46"/>
    <n v="54.91"/>
    <x v="6"/>
    <s v="EUR"/>
    <n v="1503378000"/>
    <n v="1503982800"/>
    <b v="0"/>
    <b v="1"/>
    <s v="games/video games"/>
    <x v="6"/>
  </r>
  <r>
    <x v="0"/>
    <x v="45"/>
    <n v="39.01"/>
    <x v="1"/>
    <s v="USD"/>
    <n v="1486965600"/>
    <n v="1487397600"/>
    <b v="0"/>
    <b v="0"/>
    <s v="film &amp; video/animation"/>
    <x v="4"/>
  </r>
  <r>
    <x v="0"/>
    <x v="176"/>
    <n v="75.84"/>
    <x v="2"/>
    <s v="AUD"/>
    <n v="1561438800"/>
    <n v="1562043600"/>
    <b v="0"/>
    <b v="1"/>
    <s v="music/rock"/>
    <x v="1"/>
  </r>
  <r>
    <x v="1"/>
    <x v="198"/>
    <n v="45.05"/>
    <x v="1"/>
    <s v="USD"/>
    <n v="1398402000"/>
    <n v="1398574800"/>
    <b v="0"/>
    <b v="0"/>
    <s v="film &amp; video/animation"/>
    <x v="4"/>
  </r>
  <r>
    <x v="1"/>
    <x v="199"/>
    <n v="104.52"/>
    <x v="3"/>
    <s v="DKK"/>
    <n v="1513231200"/>
    <n v="1515391200"/>
    <b v="0"/>
    <b v="1"/>
    <s v="theater/plays"/>
    <x v="3"/>
  </r>
  <r>
    <x v="0"/>
    <x v="142"/>
    <n v="76.27"/>
    <x v="1"/>
    <s v="USD"/>
    <n v="1440824400"/>
    <n v="1441170000"/>
    <b v="0"/>
    <b v="0"/>
    <s v="technology/wearables"/>
    <x v="2"/>
  </r>
  <r>
    <x v="1"/>
    <x v="200"/>
    <n v="69.02"/>
    <x v="1"/>
    <s v="USD"/>
    <n v="1281070800"/>
    <n v="1281157200"/>
    <b v="0"/>
    <b v="0"/>
    <s v="theater/plays"/>
    <x v="3"/>
  </r>
  <r>
    <x v="1"/>
    <x v="74"/>
    <n v="101.98"/>
    <x v="2"/>
    <s v="AUD"/>
    <n v="1397365200"/>
    <n v="1398229200"/>
    <b v="0"/>
    <b v="1"/>
    <s v="publishing/nonfiction"/>
    <x v="5"/>
  </r>
  <r>
    <x v="1"/>
    <x v="201"/>
    <n v="42.92"/>
    <x v="1"/>
    <s v="USD"/>
    <n v="1494392400"/>
    <n v="1495256400"/>
    <b v="0"/>
    <b v="1"/>
    <s v="music/rock"/>
    <x v="1"/>
  </r>
  <r>
    <x v="1"/>
    <x v="202"/>
    <n v="43.03"/>
    <x v="1"/>
    <s v="USD"/>
    <n v="1520143200"/>
    <n v="1520402400"/>
    <b v="0"/>
    <b v="0"/>
    <s v="theater/plays"/>
    <x v="3"/>
  </r>
  <r>
    <x v="1"/>
    <x v="4"/>
    <n v="75.25"/>
    <x v="1"/>
    <s v="USD"/>
    <n v="1405314000"/>
    <n v="1409806800"/>
    <b v="0"/>
    <b v="0"/>
    <s v="theater/plays"/>
    <x v="3"/>
  </r>
  <r>
    <x v="1"/>
    <x v="203"/>
    <n v="69.02"/>
    <x v="1"/>
    <s v="USD"/>
    <n v="1396846800"/>
    <n v="1396933200"/>
    <b v="0"/>
    <b v="0"/>
    <s v="theater/plays"/>
    <x v="3"/>
  </r>
  <r>
    <x v="1"/>
    <x v="42"/>
    <n v="65.989999999999995"/>
    <x v="1"/>
    <s v="USD"/>
    <n v="1375678800"/>
    <n v="1376024400"/>
    <b v="0"/>
    <b v="0"/>
    <s v="technology/web"/>
    <x v="2"/>
  </r>
  <r>
    <x v="1"/>
    <x v="204"/>
    <n v="98.01"/>
    <x v="1"/>
    <s v="USD"/>
    <n v="1482386400"/>
    <n v="1483682400"/>
    <b v="0"/>
    <b v="1"/>
    <s v="publishing/fiction"/>
    <x v="5"/>
  </r>
  <r>
    <x v="1"/>
    <x v="205"/>
    <n v="60.11"/>
    <x v="2"/>
    <s v="AUD"/>
    <n v="1420005600"/>
    <n v="1420437600"/>
    <b v="0"/>
    <b v="0"/>
    <s v="games/mobile games"/>
    <x v="6"/>
  </r>
  <r>
    <x v="1"/>
    <x v="206"/>
    <n v="26"/>
    <x v="1"/>
    <s v="USD"/>
    <n v="1420178400"/>
    <n v="1420783200"/>
    <b v="0"/>
    <b v="0"/>
    <s v="publishing/translations"/>
    <x v="5"/>
  </r>
  <r>
    <x v="0"/>
    <x v="49"/>
    <n v="3"/>
    <x v="1"/>
    <s v="USD"/>
    <n v="1264399200"/>
    <n v="1267423200"/>
    <b v="0"/>
    <b v="0"/>
    <s v="music/rock"/>
    <x v="1"/>
  </r>
  <r>
    <x v="0"/>
    <x v="196"/>
    <n v="38.020000000000003"/>
    <x v="1"/>
    <s v="USD"/>
    <n v="1355032800"/>
    <n v="1355205600"/>
    <b v="0"/>
    <b v="0"/>
    <s v="theater/plays"/>
    <x v="3"/>
  </r>
  <r>
    <x v="1"/>
    <x v="207"/>
    <n v="106.15"/>
    <x v="1"/>
    <s v="USD"/>
    <n v="1382677200"/>
    <n v="1383109200"/>
    <b v="0"/>
    <b v="0"/>
    <s v="theater/plays"/>
    <x v="3"/>
  </r>
  <r>
    <x v="0"/>
    <x v="208"/>
    <n v="81.02"/>
    <x v="0"/>
    <s v="CAD"/>
    <n v="1302238800"/>
    <n v="1303275600"/>
    <b v="0"/>
    <b v="0"/>
    <s v="film &amp; video/drama"/>
    <x v="4"/>
  </r>
  <r>
    <x v="1"/>
    <x v="39"/>
    <n v="96.65"/>
    <x v="1"/>
    <s v="USD"/>
    <n v="1487656800"/>
    <n v="1487829600"/>
    <b v="0"/>
    <b v="0"/>
    <s v="publishing/nonfiction"/>
    <x v="5"/>
  </r>
  <r>
    <x v="1"/>
    <x v="209"/>
    <n v="57"/>
    <x v="1"/>
    <s v="USD"/>
    <n v="1297836000"/>
    <n v="1298268000"/>
    <b v="0"/>
    <b v="1"/>
    <s v="music/rock"/>
    <x v="1"/>
  </r>
  <r>
    <x v="0"/>
    <x v="27"/>
    <n v="63.93"/>
    <x v="4"/>
    <s v="GBP"/>
    <n v="1453615200"/>
    <n v="1456812000"/>
    <b v="0"/>
    <b v="0"/>
    <s v="music/rock"/>
    <x v="1"/>
  </r>
  <r>
    <x v="1"/>
    <x v="45"/>
    <n v="90.46"/>
    <x v="1"/>
    <s v="USD"/>
    <n v="1362463200"/>
    <n v="1363669200"/>
    <b v="0"/>
    <b v="0"/>
    <s v="theater/plays"/>
    <x v="3"/>
  </r>
  <r>
    <x v="1"/>
    <x v="129"/>
    <n v="72.17"/>
    <x v="1"/>
    <s v="USD"/>
    <n v="1481176800"/>
    <n v="1482904800"/>
    <b v="0"/>
    <b v="1"/>
    <s v="theater/plays"/>
    <x v="3"/>
  </r>
  <r>
    <x v="1"/>
    <x v="188"/>
    <n v="77.930000000000007"/>
    <x v="1"/>
    <s v="USD"/>
    <n v="1354946400"/>
    <n v="1356588000"/>
    <b v="1"/>
    <b v="0"/>
    <s v="photography/photography books"/>
    <x v="7"/>
  </r>
  <r>
    <x v="1"/>
    <x v="210"/>
    <n v="38.07"/>
    <x v="1"/>
    <s v="USD"/>
    <n v="1348808400"/>
    <n v="1349845200"/>
    <b v="0"/>
    <b v="0"/>
    <s v="music/rock"/>
    <x v="1"/>
  </r>
  <r>
    <x v="0"/>
    <x v="211"/>
    <n v="57.94"/>
    <x v="1"/>
    <s v="USD"/>
    <n v="1282712400"/>
    <n v="1283058000"/>
    <b v="0"/>
    <b v="1"/>
    <s v="music/rock"/>
    <x v="1"/>
  </r>
  <r>
    <x v="1"/>
    <x v="37"/>
    <n v="49.79"/>
    <x v="1"/>
    <s v="USD"/>
    <n v="1301979600"/>
    <n v="1304226000"/>
    <b v="0"/>
    <b v="1"/>
    <s v="music/indie rock"/>
    <x v="1"/>
  </r>
  <r>
    <x v="1"/>
    <x v="134"/>
    <n v="54.05"/>
    <x v="1"/>
    <s v="USD"/>
    <n v="1263016800"/>
    <n v="1263016800"/>
    <b v="0"/>
    <b v="0"/>
    <s v="photography/photography books"/>
    <x v="7"/>
  </r>
  <r>
    <x v="1"/>
    <x v="212"/>
    <n v="30"/>
    <x v="1"/>
    <s v="USD"/>
    <n v="1360648800"/>
    <n v="1362031200"/>
    <b v="0"/>
    <b v="0"/>
    <s v="theater/plays"/>
    <x v="3"/>
  </r>
  <r>
    <x v="1"/>
    <x v="99"/>
    <n v="70.13"/>
    <x v="1"/>
    <s v="USD"/>
    <n v="1451800800"/>
    <n v="1455602400"/>
    <b v="0"/>
    <b v="0"/>
    <s v="theater/plays"/>
    <x v="3"/>
  </r>
  <r>
    <x v="0"/>
    <x v="213"/>
    <n v="27"/>
    <x v="6"/>
    <s v="EUR"/>
    <n v="1415340000"/>
    <n v="1418191200"/>
    <b v="0"/>
    <b v="1"/>
    <s v="music/jazz"/>
    <x v="1"/>
  </r>
  <r>
    <x v="1"/>
    <x v="214"/>
    <n v="51.99"/>
    <x v="2"/>
    <s v="AUD"/>
    <n v="1351054800"/>
    <n v="1352440800"/>
    <b v="0"/>
    <b v="0"/>
    <s v="theater/plays"/>
    <x v="3"/>
  </r>
  <r>
    <x v="1"/>
    <x v="44"/>
    <n v="56.42"/>
    <x v="1"/>
    <s v="USD"/>
    <n v="1349326800"/>
    <n v="1353304800"/>
    <b v="0"/>
    <b v="0"/>
    <s v="film &amp; video/documentary"/>
    <x v="4"/>
  </r>
  <r>
    <x v="1"/>
    <x v="215"/>
    <n v="101.63"/>
    <x v="1"/>
    <s v="USD"/>
    <n v="1548914400"/>
    <n v="1550728800"/>
    <b v="0"/>
    <b v="0"/>
    <s v="film &amp; video/television"/>
    <x v="4"/>
  </r>
  <r>
    <x v="3"/>
    <x v="216"/>
    <n v="25.01"/>
    <x v="1"/>
    <s v="USD"/>
    <n v="1291269600"/>
    <n v="1291442400"/>
    <b v="0"/>
    <b v="0"/>
    <s v="games/video games"/>
    <x v="6"/>
  </r>
  <r>
    <x v="2"/>
    <x v="217"/>
    <n v="32.020000000000003"/>
    <x v="1"/>
    <s v="USD"/>
    <n v="1449468000"/>
    <n v="1452146400"/>
    <b v="0"/>
    <b v="0"/>
    <s v="photography/photography books"/>
    <x v="7"/>
  </r>
  <r>
    <x v="1"/>
    <x v="218"/>
    <n v="82.02"/>
    <x v="1"/>
    <s v="USD"/>
    <n v="1562734800"/>
    <n v="1564894800"/>
    <b v="0"/>
    <b v="1"/>
    <s v="theater/plays"/>
    <x v="3"/>
  </r>
  <r>
    <x v="1"/>
    <x v="219"/>
    <n v="37.96"/>
    <x v="0"/>
    <s v="CAD"/>
    <n v="1505624400"/>
    <n v="1505883600"/>
    <b v="0"/>
    <b v="0"/>
    <s v="theater/plays"/>
    <x v="3"/>
  </r>
  <r>
    <x v="0"/>
    <x v="27"/>
    <n v="51.53"/>
    <x v="1"/>
    <s v="USD"/>
    <n v="1509948000"/>
    <n v="1510380000"/>
    <b v="0"/>
    <b v="0"/>
    <s v="theater/plays"/>
    <x v="3"/>
  </r>
  <r>
    <x v="1"/>
    <x v="220"/>
    <n v="81.2"/>
    <x v="1"/>
    <s v="USD"/>
    <n v="1554526800"/>
    <n v="1555218000"/>
    <b v="0"/>
    <b v="0"/>
    <s v="publishing/translations"/>
    <x v="5"/>
  </r>
  <r>
    <x v="0"/>
    <x v="221"/>
    <n v="40.03"/>
    <x v="1"/>
    <s v="USD"/>
    <n v="1334811600"/>
    <n v="1335243600"/>
    <b v="0"/>
    <b v="1"/>
    <s v="games/video games"/>
    <x v="6"/>
  </r>
  <r>
    <x v="1"/>
    <x v="100"/>
    <n v="89.94"/>
    <x v="1"/>
    <s v="USD"/>
    <n v="1279515600"/>
    <n v="1279688400"/>
    <b v="0"/>
    <b v="0"/>
    <s v="theater/plays"/>
    <x v="3"/>
  </r>
  <r>
    <x v="1"/>
    <x v="222"/>
    <n v="96.69"/>
    <x v="1"/>
    <s v="USD"/>
    <n v="1353909600"/>
    <n v="1356069600"/>
    <b v="0"/>
    <b v="0"/>
    <s v="technology/web"/>
    <x v="2"/>
  </r>
  <r>
    <x v="1"/>
    <x v="223"/>
    <n v="25.01"/>
    <x v="1"/>
    <s v="USD"/>
    <n v="1535950800"/>
    <n v="1536210000"/>
    <b v="0"/>
    <b v="0"/>
    <s v="theater/plays"/>
    <x v="3"/>
  </r>
  <r>
    <x v="1"/>
    <x v="224"/>
    <n v="36.99"/>
    <x v="1"/>
    <s v="USD"/>
    <n v="1511244000"/>
    <n v="1511762400"/>
    <b v="0"/>
    <b v="0"/>
    <s v="film &amp; video/animation"/>
    <x v="4"/>
  </r>
  <r>
    <x v="0"/>
    <x v="225"/>
    <n v="73.010000000000005"/>
    <x v="1"/>
    <s v="USD"/>
    <n v="1331445600"/>
    <n v="1333256400"/>
    <b v="0"/>
    <b v="1"/>
    <s v="theater/plays"/>
    <x v="3"/>
  </r>
  <r>
    <x v="1"/>
    <x v="221"/>
    <n v="68.239999999999995"/>
    <x v="1"/>
    <s v="USD"/>
    <n v="1480226400"/>
    <n v="1480744800"/>
    <b v="0"/>
    <b v="1"/>
    <s v="film &amp; video/television"/>
    <x v="4"/>
  </r>
  <r>
    <x v="0"/>
    <x v="226"/>
    <n v="52.31"/>
    <x v="3"/>
    <s v="DKK"/>
    <n v="1464584400"/>
    <n v="1465016400"/>
    <b v="0"/>
    <b v="0"/>
    <s v="music/rock"/>
    <x v="1"/>
  </r>
  <r>
    <x v="0"/>
    <x v="227"/>
    <n v="61.77"/>
    <x v="1"/>
    <s v="USD"/>
    <n v="1335848400"/>
    <n v="1336280400"/>
    <b v="0"/>
    <b v="0"/>
    <s v="technology/web"/>
    <x v="2"/>
  </r>
  <r>
    <x v="1"/>
    <x v="228"/>
    <n v="25.03"/>
    <x v="1"/>
    <s v="USD"/>
    <n v="1473483600"/>
    <n v="1476766800"/>
    <b v="0"/>
    <b v="0"/>
    <s v="theater/plays"/>
    <x v="3"/>
  </r>
  <r>
    <x v="3"/>
    <x v="229"/>
    <n v="106.29"/>
    <x v="1"/>
    <s v="USD"/>
    <n v="1479880800"/>
    <n v="1480485600"/>
    <b v="0"/>
    <b v="0"/>
    <s v="theater/plays"/>
    <x v="3"/>
  </r>
  <r>
    <x v="1"/>
    <x v="230"/>
    <n v="75.069999999999993"/>
    <x v="1"/>
    <s v="USD"/>
    <n v="1430197200"/>
    <n v="1430197200"/>
    <b v="0"/>
    <b v="0"/>
    <s v="music/electric music"/>
    <x v="1"/>
  </r>
  <r>
    <x v="0"/>
    <x v="231"/>
    <n v="39.97"/>
    <x v="3"/>
    <s v="DKK"/>
    <n v="1331701200"/>
    <n v="1331787600"/>
    <b v="0"/>
    <b v="1"/>
    <s v="music/metal"/>
    <x v="1"/>
  </r>
  <r>
    <x v="1"/>
    <x v="232"/>
    <n v="39.979999999999997"/>
    <x v="0"/>
    <s v="CAD"/>
    <n v="1438578000"/>
    <n v="1438837200"/>
    <b v="0"/>
    <b v="0"/>
    <s v="theater/plays"/>
    <x v="3"/>
  </r>
  <r>
    <x v="0"/>
    <x v="233"/>
    <n v="101.02"/>
    <x v="1"/>
    <s v="USD"/>
    <n v="1368162000"/>
    <n v="1370926800"/>
    <b v="0"/>
    <b v="1"/>
    <s v="film &amp; video/documentary"/>
    <x v="4"/>
  </r>
  <r>
    <x v="1"/>
    <x v="37"/>
    <n v="76.81"/>
    <x v="1"/>
    <s v="USD"/>
    <n v="1318654800"/>
    <n v="1319000400"/>
    <b v="1"/>
    <b v="0"/>
    <s v="technology/web"/>
    <x v="2"/>
  </r>
  <r>
    <x v="0"/>
    <x v="234"/>
    <n v="71.7"/>
    <x v="1"/>
    <s v="USD"/>
    <n v="1331874000"/>
    <n v="1333429200"/>
    <b v="0"/>
    <b v="0"/>
    <s v="food/food trucks"/>
    <x v="0"/>
  </r>
  <r>
    <x v="3"/>
    <x v="235"/>
    <n v="33.28"/>
    <x v="6"/>
    <s v="EUR"/>
    <n v="1286254800"/>
    <n v="1287032400"/>
    <b v="0"/>
    <b v="0"/>
    <s v="theater/plays"/>
    <x v="3"/>
  </r>
  <r>
    <x v="1"/>
    <x v="236"/>
    <n v="43.92"/>
    <x v="1"/>
    <s v="USD"/>
    <n v="1540530000"/>
    <n v="1541570400"/>
    <b v="0"/>
    <b v="0"/>
    <s v="theater/plays"/>
    <x v="3"/>
  </r>
  <r>
    <x v="0"/>
    <x v="237"/>
    <n v="36"/>
    <x v="5"/>
    <s v="CHF"/>
    <n v="1381813200"/>
    <n v="1383976800"/>
    <b v="0"/>
    <b v="0"/>
    <s v="theater/plays"/>
    <x v="3"/>
  </r>
  <r>
    <x v="0"/>
    <x v="63"/>
    <n v="88.21"/>
    <x v="2"/>
    <s v="AUD"/>
    <n v="1548655200"/>
    <n v="1550556000"/>
    <b v="0"/>
    <b v="0"/>
    <s v="theater/plays"/>
    <x v="3"/>
  </r>
  <r>
    <x v="0"/>
    <x v="238"/>
    <n v="65.239999999999995"/>
    <x v="2"/>
    <s v="AUD"/>
    <n v="1389679200"/>
    <n v="1390456800"/>
    <b v="0"/>
    <b v="1"/>
    <s v="theater/plays"/>
    <x v="3"/>
  </r>
  <r>
    <x v="1"/>
    <x v="239"/>
    <n v="69.959999999999994"/>
    <x v="1"/>
    <s v="USD"/>
    <n v="1456466400"/>
    <n v="1458018000"/>
    <b v="0"/>
    <b v="1"/>
    <s v="music/rock"/>
    <x v="1"/>
  </r>
  <r>
    <x v="0"/>
    <x v="240"/>
    <n v="39.880000000000003"/>
    <x v="1"/>
    <s v="USD"/>
    <n v="1456984800"/>
    <n v="1461819600"/>
    <b v="0"/>
    <b v="0"/>
    <s v="food/food trucks"/>
    <x v="0"/>
  </r>
  <r>
    <x v="0"/>
    <x v="49"/>
    <n v="5"/>
    <x v="3"/>
    <s v="DKK"/>
    <n v="1504069200"/>
    <n v="1504155600"/>
    <b v="0"/>
    <b v="1"/>
    <s v="publishing/nonfiction"/>
    <x v="5"/>
  </r>
  <r>
    <x v="1"/>
    <x v="241"/>
    <n v="41.02"/>
    <x v="1"/>
    <s v="USD"/>
    <n v="1424930400"/>
    <n v="1426395600"/>
    <b v="0"/>
    <b v="0"/>
    <s v="film &amp; video/documentary"/>
    <x v="4"/>
  </r>
  <r>
    <x v="0"/>
    <x v="242"/>
    <n v="98.91"/>
    <x v="1"/>
    <s v="USD"/>
    <n v="1535864400"/>
    <n v="1537074000"/>
    <b v="0"/>
    <b v="0"/>
    <s v="theater/plays"/>
    <x v="3"/>
  </r>
  <r>
    <x v="0"/>
    <x v="235"/>
    <n v="87.78"/>
    <x v="1"/>
    <s v="USD"/>
    <n v="1452146400"/>
    <n v="1452578400"/>
    <b v="0"/>
    <b v="0"/>
    <s v="music/indie rock"/>
    <x v="1"/>
  </r>
  <r>
    <x v="1"/>
    <x v="23"/>
    <n v="80.77"/>
    <x v="1"/>
    <s v="USD"/>
    <n v="1470546000"/>
    <n v="1474088400"/>
    <b v="0"/>
    <b v="0"/>
    <s v="film &amp; video/documentary"/>
    <x v="4"/>
  </r>
  <r>
    <x v="1"/>
    <x v="72"/>
    <n v="94.28"/>
    <x v="1"/>
    <s v="USD"/>
    <n v="1458363600"/>
    <n v="1461906000"/>
    <b v="0"/>
    <b v="0"/>
    <s v="theater/plays"/>
    <x v="3"/>
  </r>
  <r>
    <x v="0"/>
    <x v="243"/>
    <n v="73.430000000000007"/>
    <x v="1"/>
    <s v="USD"/>
    <n v="1500008400"/>
    <n v="1500267600"/>
    <b v="0"/>
    <b v="1"/>
    <s v="theater/plays"/>
    <x v="3"/>
  </r>
  <r>
    <x v="1"/>
    <x v="244"/>
    <n v="65.97"/>
    <x v="3"/>
    <s v="DKK"/>
    <n v="1338958800"/>
    <n v="1340686800"/>
    <b v="0"/>
    <b v="1"/>
    <s v="publishing/fiction"/>
    <x v="5"/>
  </r>
  <r>
    <x v="0"/>
    <x v="245"/>
    <n v="109.04"/>
    <x v="1"/>
    <s v="USD"/>
    <n v="1303102800"/>
    <n v="1303189200"/>
    <b v="0"/>
    <b v="0"/>
    <s v="theater/plays"/>
    <x v="3"/>
  </r>
  <r>
    <x v="3"/>
    <x v="51"/>
    <n v="41.16"/>
    <x v="1"/>
    <s v="USD"/>
    <n v="1316581200"/>
    <n v="1318309200"/>
    <b v="0"/>
    <b v="1"/>
    <s v="music/indie rock"/>
    <x v="1"/>
  </r>
  <r>
    <x v="0"/>
    <x v="36"/>
    <n v="99.13"/>
    <x v="1"/>
    <s v="USD"/>
    <n v="1270789200"/>
    <n v="1272171600"/>
    <b v="0"/>
    <b v="0"/>
    <s v="games/video games"/>
    <x v="6"/>
  </r>
  <r>
    <x v="1"/>
    <x v="246"/>
    <n v="105.88"/>
    <x v="1"/>
    <s v="USD"/>
    <n v="1297836000"/>
    <n v="1298872800"/>
    <b v="0"/>
    <b v="0"/>
    <s v="theater/plays"/>
    <x v="3"/>
  </r>
  <r>
    <x v="1"/>
    <x v="247"/>
    <n v="49"/>
    <x v="1"/>
    <s v="USD"/>
    <n v="1382677200"/>
    <n v="1383282000"/>
    <b v="0"/>
    <b v="0"/>
    <s v="theater/plays"/>
    <x v="3"/>
  </r>
  <r>
    <x v="1"/>
    <x v="248"/>
    <n v="39"/>
    <x v="1"/>
    <s v="USD"/>
    <n v="1330322400"/>
    <n v="1330495200"/>
    <b v="0"/>
    <b v="0"/>
    <s v="music/rock"/>
    <x v="1"/>
  </r>
  <r>
    <x v="1"/>
    <x v="221"/>
    <n v="31.02"/>
    <x v="1"/>
    <s v="USD"/>
    <n v="1552366800"/>
    <n v="1552798800"/>
    <b v="0"/>
    <b v="1"/>
    <s v="film &amp; video/documentary"/>
    <x v="4"/>
  </r>
  <r>
    <x v="0"/>
    <x v="249"/>
    <n v="103.87"/>
    <x v="1"/>
    <s v="USD"/>
    <n v="1400907600"/>
    <n v="1403413200"/>
    <b v="0"/>
    <b v="0"/>
    <s v="theater/plays"/>
    <x v="3"/>
  </r>
  <r>
    <x v="0"/>
    <x v="250"/>
    <n v="59.27"/>
    <x v="6"/>
    <s v="EUR"/>
    <n v="1574143200"/>
    <n v="1574229600"/>
    <b v="0"/>
    <b v="1"/>
    <s v="food/food trucks"/>
    <x v="0"/>
  </r>
  <r>
    <x v="0"/>
    <x v="141"/>
    <n v="42.3"/>
    <x v="1"/>
    <s v="USD"/>
    <n v="1494738000"/>
    <n v="1495861200"/>
    <b v="0"/>
    <b v="0"/>
    <s v="theater/plays"/>
    <x v="3"/>
  </r>
  <r>
    <x v="0"/>
    <x v="68"/>
    <n v="53.12"/>
    <x v="1"/>
    <s v="USD"/>
    <n v="1392357600"/>
    <n v="1392530400"/>
    <b v="0"/>
    <b v="0"/>
    <s v="music/rock"/>
    <x v="1"/>
  </r>
  <r>
    <x v="3"/>
    <x v="251"/>
    <n v="50.8"/>
    <x v="1"/>
    <s v="USD"/>
    <n v="1281589200"/>
    <n v="1283662800"/>
    <b v="0"/>
    <b v="0"/>
    <s v="technology/web"/>
    <x v="2"/>
  </r>
  <r>
    <x v="0"/>
    <x v="175"/>
    <n v="101.15"/>
    <x v="1"/>
    <s v="USD"/>
    <n v="1305003600"/>
    <n v="1305781200"/>
    <b v="0"/>
    <b v="0"/>
    <s v="publishing/fiction"/>
    <x v="5"/>
  </r>
  <r>
    <x v="0"/>
    <x v="194"/>
    <n v="65"/>
    <x v="1"/>
    <s v="USD"/>
    <n v="1301634000"/>
    <n v="1302325200"/>
    <b v="0"/>
    <b v="0"/>
    <s v="film &amp; video/shorts"/>
    <x v="4"/>
  </r>
  <r>
    <x v="1"/>
    <x v="252"/>
    <n v="38"/>
    <x v="1"/>
    <s v="USD"/>
    <n v="1290664800"/>
    <n v="1291788000"/>
    <b v="0"/>
    <b v="0"/>
    <s v="theater/plays"/>
    <x v="3"/>
  </r>
  <r>
    <x v="0"/>
    <x v="150"/>
    <n v="82.62"/>
    <x v="4"/>
    <s v="GBP"/>
    <n v="1395896400"/>
    <n v="1396069200"/>
    <b v="0"/>
    <b v="0"/>
    <s v="film &amp; video/documentary"/>
    <x v="4"/>
  </r>
  <r>
    <x v="1"/>
    <x v="253"/>
    <n v="37.94"/>
    <x v="1"/>
    <s v="USD"/>
    <n v="1434862800"/>
    <n v="1435899600"/>
    <b v="0"/>
    <b v="1"/>
    <s v="theater/plays"/>
    <x v="3"/>
  </r>
  <r>
    <x v="0"/>
    <x v="107"/>
    <n v="80.78"/>
    <x v="1"/>
    <s v="USD"/>
    <n v="1529125200"/>
    <n v="1531112400"/>
    <b v="0"/>
    <b v="1"/>
    <s v="theater/plays"/>
    <x v="3"/>
  </r>
  <r>
    <x v="0"/>
    <x v="58"/>
    <n v="25.98"/>
    <x v="1"/>
    <s v="USD"/>
    <n v="1451109600"/>
    <n v="1451628000"/>
    <b v="0"/>
    <b v="0"/>
    <s v="film &amp; video/animation"/>
    <x v="4"/>
  </r>
  <r>
    <x v="0"/>
    <x v="254"/>
    <n v="30.36"/>
    <x v="1"/>
    <s v="USD"/>
    <n v="1566968400"/>
    <n v="1567314000"/>
    <b v="0"/>
    <b v="1"/>
    <s v="theater/plays"/>
    <x v="3"/>
  </r>
  <r>
    <x v="1"/>
    <x v="255"/>
    <n v="54"/>
    <x v="1"/>
    <s v="USD"/>
    <n v="1543557600"/>
    <n v="1544508000"/>
    <b v="0"/>
    <b v="0"/>
    <s v="music/rock"/>
    <x v="1"/>
  </r>
  <r>
    <x v="2"/>
    <x v="57"/>
    <n v="101.79"/>
    <x v="1"/>
    <s v="USD"/>
    <n v="1481522400"/>
    <n v="1482472800"/>
    <b v="0"/>
    <b v="0"/>
    <s v="games/video games"/>
    <x v="6"/>
  </r>
  <r>
    <x v="1"/>
    <x v="256"/>
    <n v="45"/>
    <x v="4"/>
    <s v="GBP"/>
    <n v="1512712800"/>
    <n v="1512799200"/>
    <b v="0"/>
    <b v="0"/>
    <s v="film &amp; video/documentary"/>
    <x v="4"/>
  </r>
  <r>
    <x v="1"/>
    <x v="257"/>
    <n v="77.069999999999993"/>
    <x v="1"/>
    <s v="USD"/>
    <n v="1324274400"/>
    <n v="1324360800"/>
    <b v="0"/>
    <b v="0"/>
    <s v="food/food trucks"/>
    <x v="0"/>
  </r>
  <r>
    <x v="1"/>
    <x v="258"/>
    <n v="88.08"/>
    <x v="1"/>
    <s v="USD"/>
    <n v="1364446800"/>
    <n v="1364533200"/>
    <b v="0"/>
    <b v="0"/>
    <s v="technology/wearables"/>
    <x v="2"/>
  </r>
  <r>
    <x v="1"/>
    <x v="259"/>
    <n v="47.04"/>
    <x v="1"/>
    <s v="USD"/>
    <n v="1542693600"/>
    <n v="1545112800"/>
    <b v="0"/>
    <b v="0"/>
    <s v="theater/plays"/>
    <x v="3"/>
  </r>
  <r>
    <x v="1"/>
    <x v="260"/>
    <n v="111"/>
    <x v="1"/>
    <s v="USD"/>
    <n v="1515564000"/>
    <n v="1516168800"/>
    <b v="0"/>
    <b v="0"/>
    <s v="music/rock"/>
    <x v="1"/>
  </r>
  <r>
    <x v="1"/>
    <x v="261"/>
    <n v="87"/>
    <x v="1"/>
    <s v="USD"/>
    <n v="1573797600"/>
    <n v="1574920800"/>
    <b v="0"/>
    <b v="0"/>
    <s v="music/rock"/>
    <x v="1"/>
  </r>
  <r>
    <x v="0"/>
    <x v="262"/>
    <n v="63.99"/>
    <x v="1"/>
    <s v="USD"/>
    <n v="1292392800"/>
    <n v="1292479200"/>
    <b v="0"/>
    <b v="1"/>
    <s v="music/rock"/>
    <x v="1"/>
  </r>
  <r>
    <x v="1"/>
    <x v="263"/>
    <n v="105.99"/>
    <x v="1"/>
    <s v="USD"/>
    <n v="1573452000"/>
    <n v="1573538400"/>
    <b v="0"/>
    <b v="0"/>
    <s v="theater/plays"/>
    <x v="3"/>
  </r>
  <r>
    <x v="1"/>
    <x v="264"/>
    <n v="73.989999999999995"/>
    <x v="1"/>
    <s v="USD"/>
    <n v="1317790800"/>
    <n v="1320382800"/>
    <b v="0"/>
    <b v="0"/>
    <s v="theater/plays"/>
    <x v="3"/>
  </r>
  <r>
    <x v="3"/>
    <x v="265"/>
    <n v="84.02"/>
    <x v="0"/>
    <s v="CAD"/>
    <n v="1501650000"/>
    <n v="1502859600"/>
    <b v="0"/>
    <b v="0"/>
    <s v="theater/plays"/>
    <x v="3"/>
  </r>
  <r>
    <x v="0"/>
    <x v="224"/>
    <n v="88.97"/>
    <x v="1"/>
    <s v="USD"/>
    <n v="1323669600"/>
    <n v="1323756000"/>
    <b v="0"/>
    <b v="0"/>
    <s v="photography/photography books"/>
    <x v="7"/>
  </r>
  <r>
    <x v="0"/>
    <x v="266"/>
    <n v="76.989999999999995"/>
    <x v="1"/>
    <s v="USD"/>
    <n v="1440738000"/>
    <n v="1441342800"/>
    <b v="0"/>
    <b v="0"/>
    <s v="music/indie rock"/>
    <x v="1"/>
  </r>
  <r>
    <x v="0"/>
    <x v="267"/>
    <n v="97.15"/>
    <x v="1"/>
    <s v="USD"/>
    <n v="1374296400"/>
    <n v="1375333200"/>
    <b v="0"/>
    <b v="0"/>
    <s v="theater/plays"/>
    <x v="3"/>
  </r>
  <r>
    <x v="0"/>
    <x v="98"/>
    <n v="33.01"/>
    <x v="1"/>
    <s v="USD"/>
    <n v="1384840800"/>
    <n v="1389420000"/>
    <b v="0"/>
    <b v="0"/>
    <s v="theater/plays"/>
    <x v="3"/>
  </r>
  <r>
    <x v="0"/>
    <x v="268"/>
    <n v="99.95"/>
    <x v="1"/>
    <s v="USD"/>
    <n v="1516600800"/>
    <n v="1520056800"/>
    <b v="0"/>
    <b v="0"/>
    <s v="games/video games"/>
    <x v="6"/>
  </r>
  <r>
    <x v="0"/>
    <x v="269"/>
    <n v="69.97"/>
    <x v="4"/>
    <s v="GBP"/>
    <n v="1436418000"/>
    <n v="1436504400"/>
    <b v="0"/>
    <b v="0"/>
    <s v="film &amp; video/drama"/>
    <x v="4"/>
  </r>
  <r>
    <x v="0"/>
    <x v="270"/>
    <n v="110.32"/>
    <x v="1"/>
    <s v="USD"/>
    <n v="1503550800"/>
    <n v="1508302800"/>
    <b v="0"/>
    <b v="1"/>
    <s v="music/indie rock"/>
    <x v="1"/>
  </r>
  <r>
    <x v="1"/>
    <x v="271"/>
    <n v="66.010000000000005"/>
    <x v="1"/>
    <s v="USD"/>
    <n v="1423634400"/>
    <n v="1425708000"/>
    <b v="0"/>
    <b v="0"/>
    <s v="technology/web"/>
    <x v="2"/>
  </r>
  <r>
    <x v="0"/>
    <x v="272"/>
    <n v="41.01"/>
    <x v="1"/>
    <s v="USD"/>
    <n v="1487224800"/>
    <n v="1488348000"/>
    <b v="0"/>
    <b v="0"/>
    <s v="food/food trucks"/>
    <x v="0"/>
  </r>
  <r>
    <x v="0"/>
    <x v="273"/>
    <n v="103.96"/>
    <x v="1"/>
    <s v="USD"/>
    <n v="1500008400"/>
    <n v="1502600400"/>
    <b v="0"/>
    <b v="0"/>
    <s v="theater/plays"/>
    <x v="3"/>
  </r>
  <r>
    <x v="0"/>
    <x v="49"/>
    <n v="5"/>
    <x v="1"/>
    <s v="USD"/>
    <n v="1432098000"/>
    <n v="1433653200"/>
    <b v="0"/>
    <b v="1"/>
    <s v="music/jazz"/>
    <x v="1"/>
  </r>
  <r>
    <x v="1"/>
    <x v="274"/>
    <n v="47.01"/>
    <x v="1"/>
    <s v="USD"/>
    <n v="1440392400"/>
    <n v="1441602000"/>
    <b v="0"/>
    <b v="0"/>
    <s v="music/rock"/>
    <x v="1"/>
  </r>
  <r>
    <x v="0"/>
    <x v="254"/>
    <n v="29.61"/>
    <x v="0"/>
    <s v="CAD"/>
    <n v="1446876000"/>
    <n v="1447567200"/>
    <b v="0"/>
    <b v="0"/>
    <s v="theater/plays"/>
    <x v="3"/>
  </r>
  <r>
    <x v="1"/>
    <x v="275"/>
    <n v="81.010000000000005"/>
    <x v="1"/>
    <s v="USD"/>
    <n v="1562302800"/>
    <n v="1562389200"/>
    <b v="0"/>
    <b v="0"/>
    <s v="theater/plays"/>
    <x v="3"/>
  </r>
  <r>
    <x v="1"/>
    <x v="175"/>
    <n v="94.35"/>
    <x v="3"/>
    <s v="DKK"/>
    <n v="1378184400"/>
    <n v="1378789200"/>
    <b v="0"/>
    <b v="0"/>
    <s v="film &amp; video/documentary"/>
    <x v="4"/>
  </r>
  <r>
    <x v="2"/>
    <x v="99"/>
    <n v="26.06"/>
    <x v="1"/>
    <s v="USD"/>
    <n v="1485064800"/>
    <n v="1488520800"/>
    <b v="0"/>
    <b v="0"/>
    <s v="technology/wearables"/>
    <x v="2"/>
  </r>
  <r>
    <x v="0"/>
    <x v="174"/>
    <n v="85.78"/>
    <x v="6"/>
    <s v="EUR"/>
    <n v="1326520800"/>
    <n v="1327298400"/>
    <b v="0"/>
    <b v="0"/>
    <s v="theater/plays"/>
    <x v="3"/>
  </r>
  <r>
    <x v="1"/>
    <x v="142"/>
    <n v="103.73"/>
    <x v="1"/>
    <s v="USD"/>
    <n v="1441256400"/>
    <n v="1443416400"/>
    <b v="0"/>
    <b v="0"/>
    <s v="games/video games"/>
    <x v="6"/>
  </r>
  <r>
    <x v="0"/>
    <x v="276"/>
    <n v="49.83"/>
    <x v="0"/>
    <s v="CAD"/>
    <n v="1533877200"/>
    <n v="1534136400"/>
    <b v="1"/>
    <b v="0"/>
    <s v="photography/photography books"/>
    <x v="7"/>
  </r>
  <r>
    <x v="1"/>
    <x v="277"/>
    <n v="63.89"/>
    <x v="1"/>
    <s v="USD"/>
    <n v="1314421200"/>
    <n v="1315026000"/>
    <b v="0"/>
    <b v="0"/>
    <s v="film &amp; video/animation"/>
    <x v="4"/>
  </r>
  <r>
    <x v="1"/>
    <x v="278"/>
    <n v="47"/>
    <x v="4"/>
    <s v="GBP"/>
    <n v="1293861600"/>
    <n v="1295071200"/>
    <b v="0"/>
    <b v="1"/>
    <s v="theater/plays"/>
    <x v="3"/>
  </r>
  <r>
    <x v="1"/>
    <x v="39"/>
    <n v="108.48"/>
    <x v="1"/>
    <s v="USD"/>
    <n v="1507352400"/>
    <n v="1509426000"/>
    <b v="0"/>
    <b v="0"/>
    <s v="theater/plays"/>
    <x v="3"/>
  </r>
  <r>
    <x v="1"/>
    <x v="271"/>
    <n v="72.02"/>
    <x v="1"/>
    <s v="USD"/>
    <n v="1296108000"/>
    <n v="1299391200"/>
    <b v="0"/>
    <b v="0"/>
    <s v="music/rock"/>
    <x v="1"/>
  </r>
  <r>
    <x v="1"/>
    <x v="279"/>
    <n v="59.93"/>
    <x v="1"/>
    <s v="USD"/>
    <n v="1324965600"/>
    <n v="1325052000"/>
    <b v="0"/>
    <b v="0"/>
    <s v="music/rock"/>
    <x v="1"/>
  </r>
  <r>
    <x v="1"/>
    <x v="129"/>
    <n v="78.209999999999994"/>
    <x v="1"/>
    <s v="USD"/>
    <n v="1520229600"/>
    <n v="1522818000"/>
    <b v="0"/>
    <b v="0"/>
    <s v="music/indie rock"/>
    <x v="1"/>
  </r>
  <r>
    <x v="1"/>
    <x v="192"/>
    <n v="104.78"/>
    <x v="2"/>
    <s v="AUD"/>
    <n v="1482991200"/>
    <n v="1485324000"/>
    <b v="0"/>
    <b v="0"/>
    <s v="theater/plays"/>
    <x v="3"/>
  </r>
  <r>
    <x v="1"/>
    <x v="196"/>
    <n v="105.52"/>
    <x v="1"/>
    <s v="USD"/>
    <n v="1294034400"/>
    <n v="1294120800"/>
    <b v="0"/>
    <b v="1"/>
    <s v="theater/plays"/>
    <x v="3"/>
  </r>
  <r>
    <x v="0"/>
    <x v="51"/>
    <n v="24.93"/>
    <x v="1"/>
    <s v="USD"/>
    <n v="1413608400"/>
    <n v="1415685600"/>
    <b v="0"/>
    <b v="1"/>
    <s v="theater/plays"/>
    <x v="3"/>
  </r>
  <r>
    <x v="1"/>
    <x v="280"/>
    <n v="69.87"/>
    <x v="4"/>
    <s v="GBP"/>
    <n v="1286946000"/>
    <n v="1288933200"/>
    <b v="0"/>
    <b v="1"/>
    <s v="film &amp; video/documentary"/>
    <x v="4"/>
  </r>
  <r>
    <x v="1"/>
    <x v="110"/>
    <n v="95.73"/>
    <x v="1"/>
    <s v="USD"/>
    <n v="1359871200"/>
    <n v="1363237200"/>
    <b v="0"/>
    <b v="1"/>
    <s v="film &amp; video/television"/>
    <x v="4"/>
  </r>
  <r>
    <x v="1"/>
    <x v="281"/>
    <n v="30"/>
    <x v="1"/>
    <s v="USD"/>
    <n v="1555304400"/>
    <n v="1555822800"/>
    <b v="0"/>
    <b v="0"/>
    <s v="theater/plays"/>
    <x v="3"/>
  </r>
  <r>
    <x v="0"/>
    <x v="282"/>
    <n v="59.01"/>
    <x v="1"/>
    <s v="USD"/>
    <n v="1423375200"/>
    <n v="1427778000"/>
    <b v="0"/>
    <b v="0"/>
    <s v="theater/plays"/>
    <x v="3"/>
  </r>
  <r>
    <x v="1"/>
    <x v="283"/>
    <n v="84.76"/>
    <x v="1"/>
    <s v="USD"/>
    <n v="1420696800"/>
    <n v="1422424800"/>
    <b v="0"/>
    <b v="1"/>
    <s v="film &amp; video/documentary"/>
    <x v="4"/>
  </r>
  <r>
    <x v="1"/>
    <x v="284"/>
    <n v="78.010000000000005"/>
    <x v="1"/>
    <s v="USD"/>
    <n v="1502946000"/>
    <n v="1503637200"/>
    <b v="0"/>
    <b v="0"/>
    <s v="theater/plays"/>
    <x v="3"/>
  </r>
  <r>
    <x v="0"/>
    <x v="165"/>
    <n v="50.05"/>
    <x v="1"/>
    <s v="USD"/>
    <n v="1547186400"/>
    <n v="1547618400"/>
    <b v="0"/>
    <b v="1"/>
    <s v="film &amp; video/documentary"/>
    <x v="4"/>
  </r>
  <r>
    <x v="0"/>
    <x v="270"/>
    <n v="59.16"/>
    <x v="1"/>
    <s v="USD"/>
    <n v="1444971600"/>
    <n v="1449900000"/>
    <b v="0"/>
    <b v="0"/>
    <s v="music/indie rock"/>
    <x v="1"/>
  </r>
  <r>
    <x v="1"/>
    <x v="54"/>
    <n v="93.7"/>
    <x v="1"/>
    <s v="USD"/>
    <n v="1404622800"/>
    <n v="1405141200"/>
    <b v="0"/>
    <b v="0"/>
    <s v="music/rock"/>
    <x v="1"/>
  </r>
  <r>
    <x v="0"/>
    <x v="78"/>
    <n v="40.14"/>
    <x v="1"/>
    <s v="USD"/>
    <n v="1571720400"/>
    <n v="1572933600"/>
    <b v="0"/>
    <b v="0"/>
    <s v="theater/plays"/>
    <x v="3"/>
  </r>
  <r>
    <x v="0"/>
    <x v="285"/>
    <n v="70.09"/>
    <x v="1"/>
    <s v="USD"/>
    <n v="1526878800"/>
    <n v="1530162000"/>
    <b v="0"/>
    <b v="0"/>
    <s v="film &amp; video/documentary"/>
    <x v="4"/>
  </r>
  <r>
    <x v="0"/>
    <x v="9"/>
    <n v="66.180000000000007"/>
    <x v="4"/>
    <s v="GBP"/>
    <n v="1319691600"/>
    <n v="1320904800"/>
    <b v="0"/>
    <b v="0"/>
    <s v="theater/plays"/>
    <x v="3"/>
  </r>
  <r>
    <x v="1"/>
    <x v="286"/>
    <n v="47.71"/>
    <x v="1"/>
    <s v="USD"/>
    <n v="1371963600"/>
    <n v="1372395600"/>
    <b v="0"/>
    <b v="0"/>
    <s v="theater/plays"/>
    <x v="3"/>
  </r>
  <r>
    <x v="1"/>
    <x v="287"/>
    <n v="62.9"/>
    <x v="1"/>
    <s v="USD"/>
    <n v="1433739600"/>
    <n v="1437714000"/>
    <b v="0"/>
    <b v="0"/>
    <s v="theater/plays"/>
    <x v="3"/>
  </r>
  <r>
    <x v="0"/>
    <x v="109"/>
    <n v="86.61"/>
    <x v="1"/>
    <s v="USD"/>
    <n v="1508130000"/>
    <n v="1509771600"/>
    <b v="0"/>
    <b v="0"/>
    <s v="photography/photography books"/>
    <x v="7"/>
  </r>
  <r>
    <x v="1"/>
    <x v="288"/>
    <n v="75.13"/>
    <x v="1"/>
    <s v="USD"/>
    <n v="1550037600"/>
    <n v="1550556000"/>
    <b v="0"/>
    <b v="1"/>
    <s v="food/food trucks"/>
    <x v="0"/>
  </r>
  <r>
    <x v="1"/>
    <x v="289"/>
    <n v="41"/>
    <x v="1"/>
    <s v="USD"/>
    <n v="1486706400"/>
    <n v="1489039200"/>
    <b v="1"/>
    <b v="1"/>
    <s v="film &amp; video/documentary"/>
    <x v="4"/>
  </r>
  <r>
    <x v="1"/>
    <x v="290"/>
    <n v="50.01"/>
    <x v="1"/>
    <s v="USD"/>
    <n v="1553835600"/>
    <n v="1556600400"/>
    <b v="0"/>
    <b v="0"/>
    <s v="publishing/nonfiction"/>
    <x v="5"/>
  </r>
  <r>
    <x v="0"/>
    <x v="291"/>
    <n v="96.96"/>
    <x v="1"/>
    <s v="USD"/>
    <n v="1277528400"/>
    <n v="1278565200"/>
    <b v="0"/>
    <b v="0"/>
    <s v="theater/plays"/>
    <x v="3"/>
  </r>
  <r>
    <x v="0"/>
    <x v="292"/>
    <n v="100.93"/>
    <x v="1"/>
    <s v="USD"/>
    <n v="1339477200"/>
    <n v="1339909200"/>
    <b v="0"/>
    <b v="0"/>
    <s v="technology/wearables"/>
    <x v="2"/>
  </r>
  <r>
    <x v="3"/>
    <x v="293"/>
    <n v="89.23"/>
    <x v="5"/>
    <s v="CHF"/>
    <n v="1325656800"/>
    <n v="1325829600"/>
    <b v="0"/>
    <b v="0"/>
    <s v="music/indie rock"/>
    <x v="1"/>
  </r>
  <r>
    <x v="1"/>
    <x v="294"/>
    <n v="87.98"/>
    <x v="1"/>
    <s v="USD"/>
    <n v="1288242000"/>
    <n v="1290578400"/>
    <b v="0"/>
    <b v="0"/>
    <s v="theater/plays"/>
    <x v="3"/>
  </r>
  <r>
    <x v="1"/>
    <x v="126"/>
    <n v="89.54"/>
    <x v="1"/>
    <s v="USD"/>
    <n v="1379048400"/>
    <n v="1380344400"/>
    <b v="0"/>
    <b v="0"/>
    <s v="photography/photography books"/>
    <x v="7"/>
  </r>
  <r>
    <x v="0"/>
    <x v="295"/>
    <n v="29.09"/>
    <x v="1"/>
    <s v="USD"/>
    <n v="1389679200"/>
    <n v="1389852000"/>
    <b v="0"/>
    <b v="0"/>
    <s v="publishing/nonfiction"/>
    <x v="5"/>
  </r>
  <r>
    <x v="0"/>
    <x v="296"/>
    <n v="42.01"/>
    <x v="1"/>
    <s v="USD"/>
    <n v="1294293600"/>
    <n v="1294466400"/>
    <b v="0"/>
    <b v="0"/>
    <s v="technology/wearables"/>
    <x v="2"/>
  </r>
  <r>
    <x v="1"/>
    <x v="297"/>
    <n v="47"/>
    <x v="0"/>
    <s v="CAD"/>
    <n v="1500267600"/>
    <n v="1500354000"/>
    <b v="0"/>
    <b v="0"/>
    <s v="music/jazz"/>
    <x v="1"/>
  </r>
  <r>
    <x v="1"/>
    <x v="298"/>
    <n v="110.44"/>
    <x v="1"/>
    <s v="USD"/>
    <n v="1375074000"/>
    <n v="1375938000"/>
    <b v="0"/>
    <b v="1"/>
    <s v="film &amp; video/documentary"/>
    <x v="4"/>
  </r>
  <r>
    <x v="1"/>
    <x v="10"/>
    <n v="41.99"/>
    <x v="1"/>
    <s v="USD"/>
    <n v="1323324000"/>
    <n v="1323410400"/>
    <b v="1"/>
    <b v="0"/>
    <s v="theater/plays"/>
    <x v="3"/>
  </r>
  <r>
    <x v="1"/>
    <x v="299"/>
    <n v="48.01"/>
    <x v="2"/>
    <s v="AUD"/>
    <n v="1538715600"/>
    <n v="1539406800"/>
    <b v="0"/>
    <b v="0"/>
    <s v="film &amp; video/drama"/>
    <x v="4"/>
  </r>
  <r>
    <x v="1"/>
    <x v="211"/>
    <n v="31.02"/>
    <x v="1"/>
    <s v="USD"/>
    <n v="1369285200"/>
    <n v="1369803600"/>
    <b v="0"/>
    <b v="0"/>
    <s v="music/rock"/>
    <x v="1"/>
  </r>
  <r>
    <x v="1"/>
    <x v="300"/>
    <n v="99.2"/>
    <x v="6"/>
    <s v="EUR"/>
    <n v="1525755600"/>
    <n v="1525928400"/>
    <b v="0"/>
    <b v="1"/>
    <s v="film &amp; video/animation"/>
    <x v="4"/>
  </r>
  <r>
    <x v="0"/>
    <x v="301"/>
    <n v="66.02"/>
    <x v="1"/>
    <s v="USD"/>
    <n v="1296626400"/>
    <n v="1297231200"/>
    <b v="0"/>
    <b v="0"/>
    <s v="music/indie rock"/>
    <x v="1"/>
  </r>
  <r>
    <x v="0"/>
    <x v="49"/>
    <n v="2"/>
    <x v="1"/>
    <s v="USD"/>
    <n v="1376629200"/>
    <n v="1378530000"/>
    <b v="0"/>
    <b v="1"/>
    <s v="photography/photography books"/>
    <x v="7"/>
  </r>
  <r>
    <x v="1"/>
    <x v="302"/>
    <n v="46.06"/>
    <x v="1"/>
    <s v="USD"/>
    <n v="1572152400"/>
    <n v="1572152400"/>
    <b v="0"/>
    <b v="0"/>
    <s v="theater/plays"/>
    <x v="3"/>
  </r>
  <r>
    <x v="0"/>
    <x v="174"/>
    <n v="73.650000000000006"/>
    <x v="1"/>
    <s v="USD"/>
    <n v="1325829600"/>
    <n v="1329890400"/>
    <b v="0"/>
    <b v="1"/>
    <s v="film &amp; video/shorts"/>
    <x v="4"/>
  </r>
  <r>
    <x v="0"/>
    <x v="303"/>
    <n v="55.99"/>
    <x v="0"/>
    <s v="CAD"/>
    <n v="1273640400"/>
    <n v="1276750800"/>
    <b v="0"/>
    <b v="1"/>
    <s v="theater/plays"/>
    <x v="3"/>
  </r>
  <r>
    <x v="1"/>
    <x v="304"/>
    <n v="68.989999999999995"/>
    <x v="1"/>
    <s v="USD"/>
    <n v="1510639200"/>
    <n v="1510898400"/>
    <b v="0"/>
    <b v="0"/>
    <s v="theater/plays"/>
    <x v="3"/>
  </r>
  <r>
    <x v="0"/>
    <x v="305"/>
    <n v="60.98"/>
    <x v="1"/>
    <s v="USD"/>
    <n v="1528088400"/>
    <n v="1532408400"/>
    <b v="0"/>
    <b v="0"/>
    <s v="theater/plays"/>
    <x v="3"/>
  </r>
  <r>
    <x v="1"/>
    <x v="306"/>
    <n v="110.98"/>
    <x v="1"/>
    <s v="USD"/>
    <n v="1359525600"/>
    <n v="1360562400"/>
    <b v="1"/>
    <b v="0"/>
    <s v="film &amp; video/documentary"/>
    <x v="4"/>
  </r>
  <r>
    <x v="1"/>
    <x v="307"/>
    <n v="25"/>
    <x v="3"/>
    <s v="DKK"/>
    <n v="1570942800"/>
    <n v="1571547600"/>
    <b v="0"/>
    <b v="0"/>
    <s v="theater/plays"/>
    <x v="3"/>
  </r>
  <r>
    <x v="1"/>
    <x v="110"/>
    <n v="78.760000000000005"/>
    <x v="0"/>
    <s v="CAD"/>
    <n v="1466398800"/>
    <n v="1468126800"/>
    <b v="0"/>
    <b v="0"/>
    <s v="film &amp; video/documentary"/>
    <x v="4"/>
  </r>
  <r>
    <x v="0"/>
    <x v="308"/>
    <n v="87.96"/>
    <x v="1"/>
    <s v="USD"/>
    <n v="1492491600"/>
    <n v="1492837200"/>
    <b v="0"/>
    <b v="0"/>
    <s v="music/rock"/>
    <x v="1"/>
  </r>
  <r>
    <x v="2"/>
    <x v="309"/>
    <n v="49.99"/>
    <x v="1"/>
    <s v="USD"/>
    <n v="1430197200"/>
    <n v="1430197200"/>
    <b v="0"/>
    <b v="0"/>
    <s v="games/mobile games"/>
    <x v="6"/>
  </r>
  <r>
    <x v="1"/>
    <x v="172"/>
    <n v="99.52"/>
    <x v="1"/>
    <s v="USD"/>
    <n v="1496034000"/>
    <n v="1496206800"/>
    <b v="0"/>
    <b v="0"/>
    <s v="theater/plays"/>
    <x v="3"/>
  </r>
  <r>
    <x v="1"/>
    <x v="38"/>
    <n v="104.82"/>
    <x v="1"/>
    <s v="USD"/>
    <n v="1388728800"/>
    <n v="1389592800"/>
    <b v="0"/>
    <b v="0"/>
    <s v="publishing/fiction"/>
    <x v="5"/>
  </r>
  <r>
    <x v="2"/>
    <x v="310"/>
    <n v="108.01"/>
    <x v="1"/>
    <s v="USD"/>
    <n v="1543298400"/>
    <n v="1545631200"/>
    <b v="0"/>
    <b v="0"/>
    <s v="film &amp; video/animation"/>
    <x v="4"/>
  </r>
  <r>
    <x v="0"/>
    <x v="311"/>
    <n v="29"/>
    <x v="1"/>
    <s v="USD"/>
    <n v="1271739600"/>
    <n v="1272430800"/>
    <b v="0"/>
    <b v="1"/>
    <s v="food/food trucks"/>
    <x v="0"/>
  </r>
  <r>
    <x v="0"/>
    <x v="312"/>
    <n v="30.03"/>
    <x v="1"/>
    <s v="USD"/>
    <n v="1326434400"/>
    <n v="1327903200"/>
    <b v="0"/>
    <b v="0"/>
    <s v="theater/plays"/>
    <x v="3"/>
  </r>
  <r>
    <x v="0"/>
    <x v="313"/>
    <n v="41.01"/>
    <x v="1"/>
    <s v="USD"/>
    <n v="1295244000"/>
    <n v="1296021600"/>
    <b v="0"/>
    <b v="1"/>
    <s v="film &amp; video/documentary"/>
    <x v="4"/>
  </r>
  <r>
    <x v="0"/>
    <x v="27"/>
    <n v="62.87"/>
    <x v="1"/>
    <s v="USD"/>
    <n v="1541221200"/>
    <n v="1543298400"/>
    <b v="0"/>
    <b v="0"/>
    <s v="theater/plays"/>
    <x v="3"/>
  </r>
  <r>
    <x v="0"/>
    <x v="314"/>
    <n v="47.01"/>
    <x v="0"/>
    <s v="CAD"/>
    <n v="1336280400"/>
    <n v="1336366800"/>
    <b v="0"/>
    <b v="0"/>
    <s v="film &amp; video/documentary"/>
    <x v="4"/>
  </r>
  <r>
    <x v="1"/>
    <x v="315"/>
    <n v="27"/>
    <x v="1"/>
    <s v="USD"/>
    <n v="1324533600"/>
    <n v="1325052000"/>
    <b v="0"/>
    <b v="0"/>
    <s v="technology/web"/>
    <x v="2"/>
  </r>
  <r>
    <x v="1"/>
    <x v="115"/>
    <n v="68.33"/>
    <x v="1"/>
    <s v="USD"/>
    <n v="1498366800"/>
    <n v="1499576400"/>
    <b v="0"/>
    <b v="0"/>
    <s v="theater/plays"/>
    <x v="3"/>
  </r>
  <r>
    <x v="0"/>
    <x v="316"/>
    <n v="50.97"/>
    <x v="1"/>
    <s v="USD"/>
    <n v="1498712400"/>
    <n v="1501304400"/>
    <b v="0"/>
    <b v="1"/>
    <s v="technology/wearables"/>
    <x v="2"/>
  </r>
  <r>
    <x v="1"/>
    <x v="317"/>
    <n v="54.02"/>
    <x v="1"/>
    <s v="USD"/>
    <n v="1271480400"/>
    <n v="1273208400"/>
    <b v="0"/>
    <b v="1"/>
    <s v="theater/plays"/>
    <x v="3"/>
  </r>
  <r>
    <x v="0"/>
    <x v="318"/>
    <n v="97.06"/>
    <x v="1"/>
    <s v="USD"/>
    <n v="1316667600"/>
    <n v="1316840400"/>
    <b v="0"/>
    <b v="1"/>
    <s v="food/food trucks"/>
    <x v="0"/>
  </r>
  <r>
    <x v="0"/>
    <x v="100"/>
    <n v="24.87"/>
    <x v="1"/>
    <s v="USD"/>
    <n v="1524027600"/>
    <n v="1524546000"/>
    <b v="0"/>
    <b v="0"/>
    <s v="music/indie rock"/>
    <x v="1"/>
  </r>
  <r>
    <x v="1"/>
    <x v="45"/>
    <n v="84.42"/>
    <x v="1"/>
    <s v="USD"/>
    <n v="1438059600"/>
    <n v="1438578000"/>
    <b v="0"/>
    <b v="0"/>
    <s v="photography/photography books"/>
    <x v="7"/>
  </r>
  <r>
    <x v="1"/>
    <x v="319"/>
    <n v="47.09"/>
    <x v="1"/>
    <s v="USD"/>
    <n v="1361944800"/>
    <n v="1362549600"/>
    <b v="0"/>
    <b v="0"/>
    <s v="theater/plays"/>
    <x v="3"/>
  </r>
  <r>
    <x v="1"/>
    <x v="320"/>
    <n v="78"/>
    <x v="1"/>
    <s v="USD"/>
    <n v="1410584400"/>
    <n v="1413349200"/>
    <b v="0"/>
    <b v="1"/>
    <s v="theater/plays"/>
    <x v="3"/>
  </r>
  <r>
    <x v="0"/>
    <x v="321"/>
    <n v="62.97"/>
    <x v="1"/>
    <s v="USD"/>
    <n v="1297404000"/>
    <n v="1298008800"/>
    <b v="0"/>
    <b v="0"/>
    <s v="film &amp; video/animation"/>
    <x v="4"/>
  </r>
  <r>
    <x v="3"/>
    <x v="322"/>
    <n v="81.010000000000005"/>
    <x v="1"/>
    <s v="USD"/>
    <n v="1392012000"/>
    <n v="1394427600"/>
    <b v="0"/>
    <b v="1"/>
    <s v="photography/photography books"/>
    <x v="7"/>
  </r>
  <r>
    <x v="0"/>
    <x v="286"/>
    <n v="65.319999999999993"/>
    <x v="1"/>
    <s v="USD"/>
    <n v="1569733200"/>
    <n v="1572670800"/>
    <b v="0"/>
    <b v="0"/>
    <s v="theater/plays"/>
    <x v="3"/>
  </r>
  <r>
    <x v="1"/>
    <x v="115"/>
    <n v="104.44"/>
    <x v="1"/>
    <s v="USD"/>
    <n v="1529643600"/>
    <n v="1531112400"/>
    <b v="1"/>
    <b v="0"/>
    <s v="theater/plays"/>
    <x v="3"/>
  </r>
  <r>
    <x v="0"/>
    <x v="222"/>
    <n v="69.989999999999995"/>
    <x v="1"/>
    <s v="USD"/>
    <n v="1399006800"/>
    <n v="1400734800"/>
    <b v="0"/>
    <b v="0"/>
    <s v="theater/plays"/>
    <x v="3"/>
  </r>
  <r>
    <x v="0"/>
    <x v="323"/>
    <n v="83.02"/>
    <x v="1"/>
    <s v="USD"/>
    <n v="1385359200"/>
    <n v="1386741600"/>
    <b v="0"/>
    <b v="1"/>
    <s v="film &amp; video/documentary"/>
    <x v="4"/>
  </r>
  <r>
    <x v="3"/>
    <x v="234"/>
    <n v="90.3"/>
    <x v="0"/>
    <s v="CAD"/>
    <n v="1480572000"/>
    <n v="1481781600"/>
    <b v="1"/>
    <b v="0"/>
    <s v="theater/plays"/>
    <x v="3"/>
  </r>
  <r>
    <x v="1"/>
    <x v="324"/>
    <n v="103.98"/>
    <x v="6"/>
    <s v="EUR"/>
    <n v="1418623200"/>
    <n v="1419660000"/>
    <b v="0"/>
    <b v="1"/>
    <s v="theater/plays"/>
    <x v="3"/>
  </r>
  <r>
    <x v="1"/>
    <x v="61"/>
    <n v="54.93"/>
    <x v="1"/>
    <s v="USD"/>
    <n v="1555736400"/>
    <n v="1555822800"/>
    <b v="0"/>
    <b v="0"/>
    <s v="music/jazz"/>
    <x v="1"/>
  </r>
  <r>
    <x v="1"/>
    <x v="325"/>
    <n v="51.92"/>
    <x v="1"/>
    <s v="USD"/>
    <n v="1442120400"/>
    <n v="1442379600"/>
    <b v="0"/>
    <b v="1"/>
    <s v="film &amp; video/animation"/>
    <x v="4"/>
  </r>
  <r>
    <x v="1"/>
    <x v="326"/>
    <n v="60.03"/>
    <x v="1"/>
    <s v="USD"/>
    <n v="1362376800"/>
    <n v="1364965200"/>
    <b v="0"/>
    <b v="0"/>
    <s v="theater/plays"/>
    <x v="3"/>
  </r>
  <r>
    <x v="1"/>
    <x v="327"/>
    <n v="44"/>
    <x v="1"/>
    <s v="USD"/>
    <n v="1478408400"/>
    <n v="1479016800"/>
    <b v="0"/>
    <b v="0"/>
    <s v="film &amp; video/science fiction"/>
    <x v="4"/>
  </r>
  <r>
    <x v="1"/>
    <x v="328"/>
    <n v="53"/>
    <x v="1"/>
    <s v="USD"/>
    <n v="1498798800"/>
    <n v="1499662800"/>
    <b v="0"/>
    <b v="0"/>
    <s v="film &amp; video/television"/>
    <x v="4"/>
  </r>
  <r>
    <x v="0"/>
    <x v="235"/>
    <n v="54.5"/>
    <x v="1"/>
    <s v="USD"/>
    <n v="1335416400"/>
    <n v="1337835600"/>
    <b v="0"/>
    <b v="0"/>
    <s v="technology/wearables"/>
    <x v="2"/>
  </r>
  <r>
    <x v="1"/>
    <x v="182"/>
    <n v="75.040000000000006"/>
    <x v="6"/>
    <s v="EUR"/>
    <n v="1504328400"/>
    <n v="1505710800"/>
    <b v="0"/>
    <b v="0"/>
    <s v="theater/plays"/>
    <x v="3"/>
  </r>
  <r>
    <x v="3"/>
    <x v="329"/>
    <n v="35.909999999999997"/>
    <x v="1"/>
    <s v="USD"/>
    <n v="1285822800"/>
    <n v="1287464400"/>
    <b v="0"/>
    <b v="0"/>
    <s v="theater/plays"/>
    <x v="3"/>
  </r>
  <r>
    <x v="1"/>
    <x v="102"/>
    <n v="36.950000000000003"/>
    <x v="1"/>
    <s v="USD"/>
    <n v="1311483600"/>
    <n v="1311656400"/>
    <b v="0"/>
    <b v="1"/>
    <s v="music/indie rock"/>
    <x v="1"/>
  </r>
  <r>
    <x v="1"/>
    <x v="73"/>
    <n v="63.17"/>
    <x v="1"/>
    <s v="USD"/>
    <n v="1291356000"/>
    <n v="1293170400"/>
    <b v="0"/>
    <b v="1"/>
    <s v="theater/plays"/>
    <x v="3"/>
  </r>
  <r>
    <x v="0"/>
    <x v="129"/>
    <n v="29.99"/>
    <x v="1"/>
    <s v="USD"/>
    <n v="1355810400"/>
    <n v="1355983200"/>
    <b v="0"/>
    <b v="0"/>
    <s v="technology/wearables"/>
    <x v="2"/>
  </r>
  <r>
    <x v="3"/>
    <x v="330"/>
    <n v="86"/>
    <x v="4"/>
    <s v="GBP"/>
    <n v="1513663200"/>
    <n v="1515045600"/>
    <b v="0"/>
    <b v="0"/>
    <s v="film &amp; video/television"/>
    <x v="4"/>
  </r>
  <r>
    <x v="0"/>
    <x v="331"/>
    <n v="75.010000000000005"/>
    <x v="1"/>
    <s v="USD"/>
    <n v="1365915600"/>
    <n v="1366088400"/>
    <b v="0"/>
    <b v="1"/>
    <s v="games/video games"/>
    <x v="6"/>
  </r>
  <r>
    <x v="1"/>
    <x v="99"/>
    <n v="101.2"/>
    <x v="3"/>
    <s v="DKK"/>
    <n v="1551852000"/>
    <n v="1553317200"/>
    <b v="0"/>
    <b v="0"/>
    <s v="games/video games"/>
    <x v="6"/>
  </r>
  <r>
    <x v="0"/>
    <x v="49"/>
    <n v="4"/>
    <x v="0"/>
    <s v="CAD"/>
    <n v="1540098000"/>
    <n v="1542088800"/>
    <b v="0"/>
    <b v="0"/>
    <s v="film &amp; video/animation"/>
    <x v="4"/>
  </r>
  <r>
    <x v="1"/>
    <x v="332"/>
    <n v="29"/>
    <x v="1"/>
    <s v="USD"/>
    <n v="1500440400"/>
    <n v="1503118800"/>
    <b v="0"/>
    <b v="0"/>
    <s v="music/rock"/>
    <x v="1"/>
  </r>
  <r>
    <x v="0"/>
    <x v="249"/>
    <n v="98.23"/>
    <x v="1"/>
    <s v="USD"/>
    <n v="1278392400"/>
    <n v="1278478800"/>
    <b v="0"/>
    <b v="0"/>
    <s v="film &amp; video/drama"/>
    <x v="4"/>
  </r>
  <r>
    <x v="0"/>
    <x v="333"/>
    <n v="87"/>
    <x v="1"/>
    <s v="USD"/>
    <n v="1480572000"/>
    <n v="1484114400"/>
    <b v="0"/>
    <b v="0"/>
    <s v="film &amp; video/science fiction"/>
    <x v="4"/>
  </r>
  <r>
    <x v="0"/>
    <x v="334"/>
    <n v="45.21"/>
    <x v="1"/>
    <s v="USD"/>
    <n v="1382331600"/>
    <n v="1385445600"/>
    <b v="0"/>
    <b v="1"/>
    <s v="film &amp; video/drama"/>
    <x v="4"/>
  </r>
  <r>
    <x v="1"/>
    <x v="335"/>
    <n v="37"/>
    <x v="1"/>
    <s v="USD"/>
    <n v="1316754000"/>
    <n v="1318741200"/>
    <b v="0"/>
    <b v="0"/>
    <s v="theater/plays"/>
    <x v="3"/>
  </r>
  <r>
    <x v="1"/>
    <x v="336"/>
    <n v="94.98"/>
    <x v="1"/>
    <s v="USD"/>
    <n v="1518242400"/>
    <n v="1518242400"/>
    <b v="0"/>
    <b v="1"/>
    <s v="music/indie rock"/>
    <x v="1"/>
  </r>
  <r>
    <x v="0"/>
    <x v="337"/>
    <n v="28.96"/>
    <x v="1"/>
    <s v="USD"/>
    <n v="1476421200"/>
    <n v="1476594000"/>
    <b v="0"/>
    <b v="0"/>
    <s v="theater/plays"/>
    <x v="3"/>
  </r>
  <r>
    <x v="1"/>
    <x v="338"/>
    <n v="55.99"/>
    <x v="1"/>
    <s v="USD"/>
    <n v="1269752400"/>
    <n v="1273554000"/>
    <b v="0"/>
    <b v="0"/>
    <s v="theater/plays"/>
    <x v="3"/>
  </r>
  <r>
    <x v="0"/>
    <x v="339"/>
    <n v="54.04"/>
    <x v="1"/>
    <s v="USD"/>
    <n v="1419746400"/>
    <n v="1421906400"/>
    <b v="0"/>
    <b v="0"/>
    <s v="film &amp; video/documentary"/>
    <x v="4"/>
  </r>
  <r>
    <x v="1"/>
    <x v="126"/>
    <n v="82.38"/>
    <x v="1"/>
    <s v="USD"/>
    <n v="1281330000"/>
    <n v="1281589200"/>
    <b v="0"/>
    <b v="0"/>
    <s v="theater/plays"/>
    <x v="3"/>
  </r>
  <r>
    <x v="1"/>
    <x v="340"/>
    <n v="67"/>
    <x v="1"/>
    <s v="USD"/>
    <n v="1398661200"/>
    <n v="1400389200"/>
    <b v="0"/>
    <b v="0"/>
    <s v="film &amp; video/drama"/>
    <x v="4"/>
  </r>
  <r>
    <x v="0"/>
    <x v="341"/>
    <n v="107.91"/>
    <x v="1"/>
    <s v="USD"/>
    <n v="1359525600"/>
    <n v="1362808800"/>
    <b v="0"/>
    <b v="0"/>
    <s v="games/mobile games"/>
    <x v="6"/>
  </r>
  <r>
    <x v="1"/>
    <x v="342"/>
    <n v="69.010000000000005"/>
    <x v="1"/>
    <s v="USD"/>
    <n v="1388469600"/>
    <n v="1388815200"/>
    <b v="0"/>
    <b v="0"/>
    <s v="film &amp; video/animation"/>
    <x v="4"/>
  </r>
  <r>
    <x v="1"/>
    <x v="343"/>
    <n v="39.01"/>
    <x v="1"/>
    <s v="USD"/>
    <n v="1518328800"/>
    <n v="1519538400"/>
    <b v="0"/>
    <b v="0"/>
    <s v="theater/plays"/>
    <x v="3"/>
  </r>
  <r>
    <x v="1"/>
    <x v="175"/>
    <n v="110.36"/>
    <x v="1"/>
    <s v="USD"/>
    <n v="1517032800"/>
    <n v="1517810400"/>
    <b v="0"/>
    <b v="0"/>
    <s v="publishing/translations"/>
    <x v="5"/>
  </r>
  <r>
    <x v="1"/>
    <x v="344"/>
    <n v="94.86"/>
    <x v="1"/>
    <s v="USD"/>
    <n v="1368594000"/>
    <n v="1370581200"/>
    <b v="0"/>
    <b v="1"/>
    <s v="technology/wearables"/>
    <x v="2"/>
  </r>
  <r>
    <x v="1"/>
    <x v="279"/>
    <n v="57.94"/>
    <x v="0"/>
    <s v="CAD"/>
    <n v="1448258400"/>
    <n v="1448863200"/>
    <b v="0"/>
    <b v="1"/>
    <s v="technology/web"/>
    <x v="2"/>
  </r>
  <r>
    <x v="0"/>
    <x v="36"/>
    <n v="101.25"/>
    <x v="1"/>
    <s v="USD"/>
    <n v="1555218000"/>
    <n v="1556600400"/>
    <b v="0"/>
    <b v="0"/>
    <s v="theater/plays"/>
    <x v="3"/>
  </r>
  <r>
    <x v="1"/>
    <x v="122"/>
    <n v="64.959999999999994"/>
    <x v="1"/>
    <s v="USD"/>
    <n v="1431925200"/>
    <n v="1432098000"/>
    <b v="0"/>
    <b v="0"/>
    <s v="film &amp; video/drama"/>
    <x v="4"/>
  </r>
  <r>
    <x v="1"/>
    <x v="345"/>
    <n v="27.01"/>
    <x v="1"/>
    <s v="USD"/>
    <n v="1481522400"/>
    <n v="1482127200"/>
    <b v="0"/>
    <b v="0"/>
    <s v="technology/wearables"/>
    <x v="2"/>
  </r>
  <r>
    <x v="1"/>
    <x v="346"/>
    <n v="50.97"/>
    <x v="4"/>
    <s v="GBP"/>
    <n v="1335934800"/>
    <n v="1335934800"/>
    <b v="0"/>
    <b v="1"/>
    <s v="food/food trucks"/>
    <x v="0"/>
  </r>
  <r>
    <x v="0"/>
    <x v="347"/>
    <n v="104.94"/>
    <x v="1"/>
    <s v="USD"/>
    <n v="1552280400"/>
    <n v="1556946000"/>
    <b v="0"/>
    <b v="0"/>
    <s v="music/rock"/>
    <x v="1"/>
  </r>
  <r>
    <x v="1"/>
    <x v="88"/>
    <n v="84.03"/>
    <x v="1"/>
    <s v="USD"/>
    <n v="1529989200"/>
    <n v="1530075600"/>
    <b v="0"/>
    <b v="0"/>
    <s v="music/electric music"/>
    <x v="1"/>
  </r>
  <r>
    <x v="1"/>
    <x v="23"/>
    <n v="102.86"/>
    <x v="1"/>
    <s v="USD"/>
    <n v="1418709600"/>
    <n v="1418796000"/>
    <b v="0"/>
    <b v="0"/>
    <s v="film &amp; video/television"/>
    <x v="4"/>
  </r>
  <r>
    <x v="1"/>
    <x v="57"/>
    <n v="39.96"/>
    <x v="1"/>
    <s v="USD"/>
    <n v="1372136400"/>
    <n v="1372482000"/>
    <b v="0"/>
    <b v="1"/>
    <s v="publishing/translations"/>
    <x v="5"/>
  </r>
  <r>
    <x v="0"/>
    <x v="348"/>
    <n v="51"/>
    <x v="1"/>
    <s v="USD"/>
    <n v="1533877200"/>
    <n v="1534395600"/>
    <b v="0"/>
    <b v="0"/>
    <s v="publishing/fiction"/>
    <x v="5"/>
  </r>
  <r>
    <x v="0"/>
    <x v="86"/>
    <n v="40.82"/>
    <x v="1"/>
    <s v="USD"/>
    <n v="1309064400"/>
    <n v="1311397200"/>
    <b v="0"/>
    <b v="0"/>
    <s v="film &amp; video/science fiction"/>
    <x v="4"/>
  </r>
  <r>
    <x v="1"/>
    <x v="349"/>
    <n v="59"/>
    <x v="1"/>
    <s v="USD"/>
    <n v="1425877200"/>
    <n v="1426914000"/>
    <b v="0"/>
    <b v="0"/>
    <s v="technology/wearables"/>
    <x v="2"/>
  </r>
  <r>
    <x v="1"/>
    <x v="350"/>
    <n v="71.16"/>
    <x v="4"/>
    <s v="GBP"/>
    <n v="1501304400"/>
    <n v="1501477200"/>
    <b v="0"/>
    <b v="0"/>
    <s v="food/food trucks"/>
    <x v="0"/>
  </r>
  <r>
    <x v="1"/>
    <x v="215"/>
    <n v="99.49"/>
    <x v="1"/>
    <s v="USD"/>
    <n v="1268287200"/>
    <n v="1269061200"/>
    <b v="0"/>
    <b v="1"/>
    <s v="photography/photography books"/>
    <x v="7"/>
  </r>
  <r>
    <x v="0"/>
    <x v="351"/>
    <n v="103.99"/>
    <x v="1"/>
    <s v="USD"/>
    <n v="1412139600"/>
    <n v="1415772000"/>
    <b v="0"/>
    <b v="1"/>
    <s v="theater/plays"/>
    <x v="3"/>
  </r>
  <r>
    <x v="0"/>
    <x v="352"/>
    <n v="76.56"/>
    <x v="1"/>
    <s v="USD"/>
    <n v="1330063200"/>
    <n v="1331013600"/>
    <b v="0"/>
    <b v="1"/>
    <s v="publishing/fiction"/>
    <x v="5"/>
  </r>
  <r>
    <x v="0"/>
    <x v="353"/>
    <n v="87.07"/>
    <x v="1"/>
    <s v="USD"/>
    <n v="1576130400"/>
    <n v="1576735200"/>
    <b v="0"/>
    <b v="0"/>
    <s v="theater/plays"/>
    <x v="3"/>
  </r>
  <r>
    <x v="1"/>
    <x v="354"/>
    <n v="49"/>
    <x v="4"/>
    <s v="GBP"/>
    <n v="1407128400"/>
    <n v="1411362000"/>
    <b v="0"/>
    <b v="1"/>
    <s v="food/food trucks"/>
    <x v="0"/>
  </r>
  <r>
    <x v="0"/>
    <x v="355"/>
    <n v="42.97"/>
    <x v="4"/>
    <s v="GBP"/>
    <n v="1560142800"/>
    <n v="1563685200"/>
    <b v="0"/>
    <b v="0"/>
    <s v="theater/plays"/>
    <x v="3"/>
  </r>
  <r>
    <x v="0"/>
    <x v="356"/>
    <n v="33.43"/>
    <x v="4"/>
    <s v="GBP"/>
    <n v="1520575200"/>
    <n v="1521867600"/>
    <b v="0"/>
    <b v="1"/>
    <s v="publishing/translations"/>
    <x v="5"/>
  </r>
  <r>
    <x v="1"/>
    <x v="357"/>
    <n v="83.98"/>
    <x v="1"/>
    <s v="USD"/>
    <n v="1492664400"/>
    <n v="1495515600"/>
    <b v="0"/>
    <b v="0"/>
    <s v="theater/plays"/>
    <x v="3"/>
  </r>
  <r>
    <x v="1"/>
    <x v="127"/>
    <n v="101.42"/>
    <x v="1"/>
    <s v="USD"/>
    <n v="1454479200"/>
    <n v="1455948000"/>
    <b v="0"/>
    <b v="0"/>
    <s v="theater/plays"/>
    <x v="3"/>
  </r>
  <r>
    <x v="1"/>
    <x v="72"/>
    <n v="109.87"/>
    <x v="6"/>
    <s v="EUR"/>
    <n v="1281934800"/>
    <n v="1282366800"/>
    <b v="0"/>
    <b v="0"/>
    <s v="technology/wearables"/>
    <x v="2"/>
  </r>
  <r>
    <x v="1"/>
    <x v="358"/>
    <n v="31.92"/>
    <x v="1"/>
    <s v="USD"/>
    <n v="1573970400"/>
    <n v="1574575200"/>
    <b v="0"/>
    <b v="0"/>
    <s v="journalism/audio"/>
    <x v="8"/>
  </r>
  <r>
    <x v="1"/>
    <x v="120"/>
    <n v="70.989999999999995"/>
    <x v="1"/>
    <s v="USD"/>
    <n v="1372654800"/>
    <n v="1374901200"/>
    <b v="0"/>
    <b v="1"/>
    <s v="food/food trucks"/>
    <x v="0"/>
  </r>
  <r>
    <x v="3"/>
    <x v="359"/>
    <n v="77.03"/>
    <x v="1"/>
    <s v="USD"/>
    <n v="1275886800"/>
    <n v="1278910800"/>
    <b v="1"/>
    <b v="1"/>
    <s v="film &amp; video/shorts"/>
    <x v="4"/>
  </r>
  <r>
    <x v="1"/>
    <x v="251"/>
    <n v="101.78"/>
    <x v="1"/>
    <s v="USD"/>
    <n v="1561784400"/>
    <n v="1562907600"/>
    <b v="0"/>
    <b v="0"/>
    <s v="photography/photography books"/>
    <x v="7"/>
  </r>
  <r>
    <x v="1"/>
    <x v="360"/>
    <n v="51.06"/>
    <x v="1"/>
    <s v="USD"/>
    <n v="1332392400"/>
    <n v="1332478800"/>
    <b v="0"/>
    <b v="0"/>
    <s v="technology/wearables"/>
    <x v="2"/>
  </r>
  <r>
    <x v="1"/>
    <x v="135"/>
    <n v="68.02"/>
    <x v="3"/>
    <s v="DKK"/>
    <n v="1402376400"/>
    <n v="1402722000"/>
    <b v="0"/>
    <b v="0"/>
    <s v="theater/plays"/>
    <x v="3"/>
  </r>
  <r>
    <x v="0"/>
    <x v="71"/>
    <n v="30.87"/>
    <x v="1"/>
    <s v="USD"/>
    <n v="1495342800"/>
    <n v="1496811600"/>
    <b v="0"/>
    <b v="0"/>
    <s v="film &amp; video/animation"/>
    <x v="4"/>
  </r>
  <r>
    <x v="0"/>
    <x v="53"/>
    <n v="27.91"/>
    <x v="1"/>
    <s v="USD"/>
    <n v="1482213600"/>
    <n v="1482213600"/>
    <b v="0"/>
    <b v="1"/>
    <s v="technology/wearables"/>
    <x v="2"/>
  </r>
  <r>
    <x v="0"/>
    <x v="361"/>
    <n v="79.989999999999995"/>
    <x v="3"/>
    <s v="DKK"/>
    <n v="1420092000"/>
    <n v="1420264800"/>
    <b v="0"/>
    <b v="0"/>
    <s v="technology/web"/>
    <x v="2"/>
  </r>
  <r>
    <x v="0"/>
    <x v="362"/>
    <n v="38"/>
    <x v="1"/>
    <s v="USD"/>
    <n v="1458018000"/>
    <n v="1458450000"/>
    <b v="0"/>
    <b v="1"/>
    <s v="film &amp; video/documentary"/>
    <x v="4"/>
  </r>
  <r>
    <x v="0"/>
    <x v="0"/>
    <n v="0"/>
    <x v="1"/>
    <s v="USD"/>
    <n v="1367384400"/>
    <n v="1369803600"/>
    <b v="0"/>
    <b v="1"/>
    <s v="theater/plays"/>
    <x v="3"/>
  </r>
  <r>
    <x v="0"/>
    <x v="363"/>
    <n v="59.99"/>
    <x v="1"/>
    <s v="USD"/>
    <n v="1363064400"/>
    <n v="1363237200"/>
    <b v="0"/>
    <b v="0"/>
    <s v="film &amp; video/documentary"/>
    <x v="4"/>
  </r>
  <r>
    <x v="1"/>
    <x v="129"/>
    <n v="37.04"/>
    <x v="2"/>
    <s v="AUD"/>
    <n v="1343365200"/>
    <n v="1345870800"/>
    <b v="0"/>
    <b v="1"/>
    <s v="games/video games"/>
    <x v="6"/>
  </r>
  <r>
    <x v="1"/>
    <x v="364"/>
    <n v="99.96"/>
    <x v="1"/>
    <s v="USD"/>
    <n v="1435726800"/>
    <n v="1437454800"/>
    <b v="0"/>
    <b v="0"/>
    <s v="film &amp; video/drama"/>
    <x v="4"/>
  </r>
  <r>
    <x v="0"/>
    <x v="197"/>
    <n v="111.68"/>
    <x v="6"/>
    <s v="EUR"/>
    <n v="1431925200"/>
    <n v="1432011600"/>
    <b v="0"/>
    <b v="0"/>
    <s v="music/rock"/>
    <x v="1"/>
  </r>
  <r>
    <x v="0"/>
    <x v="365"/>
    <n v="36.01"/>
    <x v="1"/>
    <s v="USD"/>
    <n v="1362722400"/>
    <n v="1366347600"/>
    <b v="0"/>
    <b v="1"/>
    <s v="publishing/radio &amp; podcasts"/>
    <x v="5"/>
  </r>
  <r>
    <x v="1"/>
    <x v="366"/>
    <n v="66.010000000000005"/>
    <x v="1"/>
    <s v="USD"/>
    <n v="1511416800"/>
    <n v="1512885600"/>
    <b v="0"/>
    <b v="1"/>
    <s v="theater/plays"/>
    <x v="3"/>
  </r>
  <r>
    <x v="0"/>
    <x v="161"/>
    <n v="44.05"/>
    <x v="1"/>
    <s v="USD"/>
    <n v="1365483600"/>
    <n v="1369717200"/>
    <b v="0"/>
    <b v="1"/>
    <s v="technology/web"/>
    <x v="2"/>
  </r>
  <r>
    <x v="1"/>
    <x v="367"/>
    <n v="53"/>
    <x v="1"/>
    <s v="USD"/>
    <n v="1532840400"/>
    <n v="1534654800"/>
    <b v="0"/>
    <b v="0"/>
    <s v="theater/plays"/>
    <x v="3"/>
  </r>
  <r>
    <x v="0"/>
    <x v="368"/>
    <n v="95"/>
    <x v="1"/>
    <s v="USD"/>
    <n v="1336194000"/>
    <n v="1337058000"/>
    <b v="0"/>
    <b v="0"/>
    <s v="theater/plays"/>
    <x v="3"/>
  </r>
  <r>
    <x v="1"/>
    <x v="54"/>
    <n v="70.91"/>
    <x v="2"/>
    <s v="AUD"/>
    <n v="1527742800"/>
    <n v="1529816400"/>
    <b v="0"/>
    <b v="0"/>
    <s v="film &amp; video/drama"/>
    <x v="4"/>
  </r>
  <r>
    <x v="0"/>
    <x v="369"/>
    <n v="98.06"/>
    <x v="1"/>
    <s v="USD"/>
    <n v="1564030800"/>
    <n v="1564894800"/>
    <b v="0"/>
    <b v="0"/>
    <s v="theater/plays"/>
    <x v="3"/>
  </r>
  <r>
    <x v="1"/>
    <x v="370"/>
    <n v="53.05"/>
    <x v="1"/>
    <s v="USD"/>
    <n v="1404536400"/>
    <n v="1404622800"/>
    <b v="0"/>
    <b v="1"/>
    <s v="games/video games"/>
    <x v="6"/>
  </r>
  <r>
    <x v="3"/>
    <x v="164"/>
    <n v="93.14"/>
    <x v="1"/>
    <s v="USD"/>
    <n v="1284008400"/>
    <n v="1284181200"/>
    <b v="0"/>
    <b v="0"/>
    <s v="film &amp; video/television"/>
    <x v="4"/>
  </r>
  <r>
    <x v="3"/>
    <x v="371"/>
    <n v="58.95"/>
    <x v="5"/>
    <s v="CHF"/>
    <n v="1386309600"/>
    <n v="1386741600"/>
    <b v="0"/>
    <b v="1"/>
    <s v="music/rock"/>
    <x v="1"/>
  </r>
  <r>
    <x v="0"/>
    <x v="221"/>
    <n v="36.07"/>
    <x v="0"/>
    <s v="CAD"/>
    <n v="1324620000"/>
    <n v="1324792800"/>
    <b v="0"/>
    <b v="1"/>
    <s v="theater/plays"/>
    <x v="3"/>
  </r>
  <r>
    <x v="0"/>
    <x v="372"/>
    <n v="63.03"/>
    <x v="1"/>
    <s v="USD"/>
    <n v="1281070800"/>
    <n v="1284354000"/>
    <b v="0"/>
    <b v="0"/>
    <s v="publishing/nonfiction"/>
    <x v="5"/>
  </r>
  <r>
    <x v="1"/>
    <x v="373"/>
    <n v="84.72"/>
    <x v="1"/>
    <s v="USD"/>
    <n v="1493960400"/>
    <n v="1494392400"/>
    <b v="0"/>
    <b v="0"/>
    <s v="food/food trucks"/>
    <x v="0"/>
  </r>
  <r>
    <x v="0"/>
    <x v="234"/>
    <n v="62.2"/>
    <x v="1"/>
    <s v="USD"/>
    <n v="1519365600"/>
    <n v="1519538400"/>
    <b v="0"/>
    <b v="1"/>
    <s v="film &amp; video/animation"/>
    <x v="4"/>
  </r>
  <r>
    <x v="1"/>
    <x v="374"/>
    <n v="101.98"/>
    <x v="1"/>
    <s v="USD"/>
    <n v="1420696800"/>
    <n v="1421906400"/>
    <b v="0"/>
    <b v="1"/>
    <s v="music/rock"/>
    <x v="1"/>
  </r>
  <r>
    <x v="1"/>
    <x v="235"/>
    <n v="106.44"/>
    <x v="1"/>
    <s v="USD"/>
    <n v="1555650000"/>
    <n v="1555909200"/>
    <b v="0"/>
    <b v="0"/>
    <s v="theater/plays"/>
    <x v="3"/>
  </r>
  <r>
    <x v="1"/>
    <x v="375"/>
    <n v="29.98"/>
    <x v="1"/>
    <s v="USD"/>
    <n v="1471928400"/>
    <n v="1472446800"/>
    <b v="0"/>
    <b v="1"/>
    <s v="film &amp; video/drama"/>
    <x v="4"/>
  </r>
  <r>
    <x v="0"/>
    <x v="271"/>
    <n v="85.81"/>
    <x v="1"/>
    <s v="USD"/>
    <n v="1341291600"/>
    <n v="1342328400"/>
    <b v="0"/>
    <b v="0"/>
    <s v="film &amp; video/shorts"/>
    <x v="4"/>
  </r>
  <r>
    <x v="1"/>
    <x v="121"/>
    <n v="70.819999999999993"/>
    <x v="1"/>
    <s v="USD"/>
    <n v="1267682400"/>
    <n v="1268114400"/>
    <b v="0"/>
    <b v="0"/>
    <s v="film &amp; video/shorts"/>
    <x v="4"/>
  </r>
  <r>
    <x v="0"/>
    <x v="376"/>
    <n v="41"/>
    <x v="1"/>
    <s v="USD"/>
    <n v="1272258000"/>
    <n v="1273381200"/>
    <b v="0"/>
    <b v="0"/>
    <s v="theater/plays"/>
    <x v="3"/>
  </r>
  <r>
    <x v="0"/>
    <x v="377"/>
    <n v="28.06"/>
    <x v="1"/>
    <s v="USD"/>
    <n v="1290492000"/>
    <n v="1290837600"/>
    <b v="0"/>
    <b v="0"/>
    <s v="technology/wearables"/>
    <x v="2"/>
  </r>
  <r>
    <x v="1"/>
    <x v="98"/>
    <n v="88.05"/>
    <x v="1"/>
    <s v="USD"/>
    <n v="1451109600"/>
    <n v="1454306400"/>
    <b v="0"/>
    <b v="1"/>
    <s v="theater/plays"/>
    <x v="3"/>
  </r>
  <r>
    <x v="0"/>
    <x v="378"/>
    <n v="31"/>
    <x v="0"/>
    <s v="CAD"/>
    <n v="1454652000"/>
    <n v="1457762400"/>
    <b v="0"/>
    <b v="0"/>
    <s v="film &amp; video/animation"/>
    <x v="4"/>
  </r>
  <r>
    <x v="0"/>
    <x v="175"/>
    <n v="90.34"/>
    <x v="4"/>
    <s v="GBP"/>
    <n v="1385186400"/>
    <n v="1389074400"/>
    <b v="0"/>
    <b v="0"/>
    <s v="music/indie rock"/>
    <x v="1"/>
  </r>
  <r>
    <x v="0"/>
    <x v="352"/>
    <n v="63.78"/>
    <x v="1"/>
    <s v="USD"/>
    <n v="1399698000"/>
    <n v="1402117200"/>
    <b v="0"/>
    <b v="0"/>
    <s v="games/video games"/>
    <x v="6"/>
  </r>
  <r>
    <x v="0"/>
    <x v="200"/>
    <n v="54"/>
    <x v="1"/>
    <s v="USD"/>
    <n v="1283230800"/>
    <n v="1284440400"/>
    <b v="0"/>
    <b v="1"/>
    <s v="publishing/fiction"/>
    <x v="5"/>
  </r>
  <r>
    <x v="2"/>
    <x v="379"/>
    <n v="48.99"/>
    <x v="5"/>
    <s v="CHF"/>
    <n v="1384149600"/>
    <n v="1388988000"/>
    <b v="0"/>
    <b v="0"/>
    <s v="games/video games"/>
    <x v="6"/>
  </r>
  <r>
    <x v="1"/>
    <x v="105"/>
    <n v="63.86"/>
    <x v="0"/>
    <s v="CAD"/>
    <n v="1516860000"/>
    <n v="1516946400"/>
    <b v="0"/>
    <b v="0"/>
    <s v="theater/plays"/>
    <x v="3"/>
  </r>
  <r>
    <x v="1"/>
    <x v="380"/>
    <n v="83"/>
    <x v="4"/>
    <s v="GBP"/>
    <n v="1374642000"/>
    <n v="1377752400"/>
    <b v="0"/>
    <b v="0"/>
    <s v="music/indie rock"/>
    <x v="1"/>
  </r>
  <r>
    <x v="0"/>
    <x v="166"/>
    <n v="55.08"/>
    <x v="1"/>
    <s v="USD"/>
    <n v="1534482000"/>
    <n v="1534568400"/>
    <b v="0"/>
    <b v="1"/>
    <s v="film &amp; video/drama"/>
    <x v="4"/>
  </r>
  <r>
    <x v="1"/>
    <x v="381"/>
    <n v="62.04"/>
    <x v="6"/>
    <s v="EUR"/>
    <n v="1528434000"/>
    <n v="1528606800"/>
    <b v="0"/>
    <b v="1"/>
    <s v="theater/plays"/>
    <x v="3"/>
  </r>
  <r>
    <x v="1"/>
    <x v="382"/>
    <n v="104.98"/>
    <x v="6"/>
    <s v="EUR"/>
    <n v="1282626000"/>
    <n v="1284872400"/>
    <b v="0"/>
    <b v="0"/>
    <s v="publishing/fiction"/>
    <x v="5"/>
  </r>
  <r>
    <x v="1"/>
    <x v="383"/>
    <n v="94.04"/>
    <x v="3"/>
    <s v="DKK"/>
    <n v="1535605200"/>
    <n v="1537592400"/>
    <b v="1"/>
    <b v="1"/>
    <s v="film &amp; video/documentary"/>
    <x v="4"/>
  </r>
  <r>
    <x v="0"/>
    <x v="384"/>
    <n v="44.01"/>
    <x v="1"/>
    <s v="USD"/>
    <n v="1379826000"/>
    <n v="1381208400"/>
    <b v="0"/>
    <b v="0"/>
    <s v="games/mobile games"/>
    <x v="6"/>
  </r>
  <r>
    <x v="0"/>
    <x v="385"/>
    <n v="92.47"/>
    <x v="1"/>
    <s v="USD"/>
    <n v="1561957200"/>
    <n v="1562475600"/>
    <b v="0"/>
    <b v="1"/>
    <s v="food/food trucks"/>
    <x v="0"/>
  </r>
  <r>
    <x v="1"/>
    <x v="326"/>
    <n v="57.07"/>
    <x v="1"/>
    <s v="USD"/>
    <n v="1525496400"/>
    <n v="1527397200"/>
    <b v="0"/>
    <b v="0"/>
    <s v="photography/photography books"/>
    <x v="7"/>
  </r>
  <r>
    <x v="0"/>
    <x v="386"/>
    <n v="109.08"/>
    <x v="6"/>
    <s v="EUR"/>
    <n v="1433912400"/>
    <n v="1436158800"/>
    <b v="0"/>
    <b v="0"/>
    <s v="games/mobile games"/>
    <x v="6"/>
  </r>
  <r>
    <x v="0"/>
    <x v="240"/>
    <n v="39.39"/>
    <x v="4"/>
    <s v="GBP"/>
    <n v="1453442400"/>
    <n v="1456034400"/>
    <b v="0"/>
    <b v="0"/>
    <s v="music/indie rock"/>
    <x v="1"/>
  </r>
  <r>
    <x v="0"/>
    <x v="80"/>
    <n v="77.02"/>
    <x v="1"/>
    <s v="USD"/>
    <n v="1378875600"/>
    <n v="1380171600"/>
    <b v="0"/>
    <b v="0"/>
    <s v="games/video games"/>
    <x v="6"/>
  </r>
  <r>
    <x v="1"/>
    <x v="286"/>
    <n v="92.17"/>
    <x v="1"/>
    <s v="USD"/>
    <n v="1452232800"/>
    <n v="1453356000"/>
    <b v="0"/>
    <b v="0"/>
    <s v="music/rock"/>
    <x v="1"/>
  </r>
  <r>
    <x v="0"/>
    <x v="387"/>
    <n v="61.01"/>
    <x v="1"/>
    <s v="USD"/>
    <n v="1577253600"/>
    <n v="1578981600"/>
    <b v="0"/>
    <b v="0"/>
    <s v="theater/plays"/>
    <x v="3"/>
  </r>
  <r>
    <x v="1"/>
    <x v="39"/>
    <n v="78.069999999999993"/>
    <x v="1"/>
    <s v="USD"/>
    <n v="1537160400"/>
    <n v="1537419600"/>
    <b v="0"/>
    <b v="1"/>
    <s v="theater/plays"/>
    <x v="3"/>
  </r>
  <r>
    <x v="1"/>
    <x v="388"/>
    <n v="80.75"/>
    <x v="1"/>
    <s v="USD"/>
    <n v="1422165600"/>
    <n v="1423202400"/>
    <b v="0"/>
    <b v="0"/>
    <s v="film &amp; video/drama"/>
    <x v="4"/>
  </r>
  <r>
    <x v="1"/>
    <x v="389"/>
    <n v="59.99"/>
    <x v="1"/>
    <s v="USD"/>
    <n v="1459486800"/>
    <n v="1460610000"/>
    <b v="0"/>
    <b v="0"/>
    <s v="theater/plays"/>
    <x v="3"/>
  </r>
  <r>
    <x v="1"/>
    <x v="390"/>
    <n v="110.03"/>
    <x v="1"/>
    <s v="USD"/>
    <n v="1369717200"/>
    <n v="1370494800"/>
    <b v="0"/>
    <b v="0"/>
    <s v="technology/wearables"/>
    <x v="2"/>
  </r>
  <r>
    <x v="3"/>
    <x v="49"/>
    <n v="4"/>
    <x v="5"/>
    <s v="CHF"/>
    <n v="1330495200"/>
    <n v="1332306000"/>
    <b v="0"/>
    <b v="0"/>
    <s v="music/indie rock"/>
    <x v="1"/>
  </r>
  <r>
    <x v="0"/>
    <x v="391"/>
    <n v="38"/>
    <x v="2"/>
    <s v="AUD"/>
    <n v="1419055200"/>
    <n v="1422511200"/>
    <b v="0"/>
    <b v="1"/>
    <s v="technology/web"/>
    <x v="2"/>
  </r>
  <r>
    <x v="0"/>
    <x v="45"/>
    <n v="96.37"/>
    <x v="1"/>
    <s v="USD"/>
    <n v="1480140000"/>
    <n v="1480312800"/>
    <b v="0"/>
    <b v="0"/>
    <s v="theater/plays"/>
    <x v="3"/>
  </r>
  <r>
    <x v="0"/>
    <x v="392"/>
    <n v="72.98"/>
    <x v="1"/>
    <s v="USD"/>
    <n v="1293948000"/>
    <n v="1294034400"/>
    <b v="0"/>
    <b v="0"/>
    <s v="music/rock"/>
    <x v="1"/>
  </r>
  <r>
    <x v="1"/>
    <x v="353"/>
    <n v="26.01"/>
    <x v="0"/>
    <s v="CAD"/>
    <n v="1482127200"/>
    <n v="1482645600"/>
    <b v="0"/>
    <b v="0"/>
    <s v="music/indie rock"/>
    <x v="1"/>
  </r>
  <r>
    <x v="1"/>
    <x v="18"/>
    <n v="104.36"/>
    <x v="3"/>
    <s v="DKK"/>
    <n v="1396414800"/>
    <n v="1399093200"/>
    <b v="0"/>
    <b v="0"/>
    <s v="music/rock"/>
    <x v="1"/>
  </r>
  <r>
    <x v="1"/>
    <x v="393"/>
    <n v="102.19"/>
    <x v="1"/>
    <s v="USD"/>
    <n v="1315285200"/>
    <n v="1315890000"/>
    <b v="0"/>
    <b v="1"/>
    <s v="publishing/translations"/>
    <x v="5"/>
  </r>
  <r>
    <x v="1"/>
    <x v="394"/>
    <n v="54.12"/>
    <x v="1"/>
    <s v="USD"/>
    <n v="1443762000"/>
    <n v="1444021200"/>
    <b v="0"/>
    <b v="1"/>
    <s v="film &amp; video/science fiction"/>
    <x v="4"/>
  </r>
  <r>
    <x v="1"/>
    <x v="105"/>
    <n v="63.22"/>
    <x v="1"/>
    <s v="USD"/>
    <n v="1456293600"/>
    <n v="1460005200"/>
    <b v="0"/>
    <b v="0"/>
    <s v="theater/plays"/>
    <x v="3"/>
  </r>
  <r>
    <x v="1"/>
    <x v="395"/>
    <n v="104.03"/>
    <x v="1"/>
    <s v="USD"/>
    <n v="1470114000"/>
    <n v="1470718800"/>
    <b v="0"/>
    <b v="0"/>
    <s v="theater/plays"/>
    <x v="3"/>
  </r>
  <r>
    <x v="1"/>
    <x v="396"/>
    <n v="49.99"/>
    <x v="1"/>
    <s v="USD"/>
    <n v="1321596000"/>
    <n v="1325052000"/>
    <b v="0"/>
    <b v="0"/>
    <s v="film &amp; video/animation"/>
    <x v="4"/>
  </r>
  <r>
    <x v="1"/>
    <x v="40"/>
    <n v="56.02"/>
    <x v="5"/>
    <s v="CHF"/>
    <n v="1318827600"/>
    <n v="1319000400"/>
    <b v="0"/>
    <b v="0"/>
    <s v="theater/plays"/>
    <x v="3"/>
  </r>
  <r>
    <x v="0"/>
    <x v="150"/>
    <n v="48.81"/>
    <x v="5"/>
    <s v="CHF"/>
    <n v="1552366800"/>
    <n v="1552539600"/>
    <b v="0"/>
    <b v="0"/>
    <s v="music/rock"/>
    <x v="1"/>
  </r>
  <r>
    <x v="1"/>
    <x v="72"/>
    <n v="60.08"/>
    <x v="2"/>
    <s v="AUD"/>
    <n v="1542088800"/>
    <n v="1543816800"/>
    <b v="0"/>
    <b v="0"/>
    <s v="film &amp; video/documentary"/>
    <x v="4"/>
  </r>
  <r>
    <x v="0"/>
    <x v="397"/>
    <n v="78.989999999999995"/>
    <x v="1"/>
    <s v="USD"/>
    <n v="1426395600"/>
    <n v="1427086800"/>
    <b v="0"/>
    <b v="0"/>
    <s v="theater/plays"/>
    <x v="3"/>
  </r>
  <r>
    <x v="1"/>
    <x v="398"/>
    <n v="53.99"/>
    <x v="1"/>
    <s v="USD"/>
    <n v="1321336800"/>
    <n v="1323064800"/>
    <b v="0"/>
    <b v="0"/>
    <s v="theater/plays"/>
    <x v="3"/>
  </r>
  <r>
    <x v="0"/>
    <x v="95"/>
    <n v="111.46"/>
    <x v="1"/>
    <s v="USD"/>
    <n v="1456293600"/>
    <n v="1458277200"/>
    <b v="0"/>
    <b v="1"/>
    <s v="music/electric music"/>
    <x v="1"/>
  </r>
  <r>
    <x v="1"/>
    <x v="146"/>
    <n v="60.92"/>
    <x v="1"/>
    <s v="USD"/>
    <n v="1404968400"/>
    <n v="1405141200"/>
    <b v="0"/>
    <b v="0"/>
    <s v="music/rock"/>
    <x v="1"/>
  </r>
  <r>
    <x v="1"/>
    <x v="399"/>
    <n v="26"/>
    <x v="1"/>
    <s v="USD"/>
    <n v="1279170000"/>
    <n v="1283058000"/>
    <b v="0"/>
    <b v="0"/>
    <s v="theater/plays"/>
    <x v="3"/>
  </r>
  <r>
    <x v="1"/>
    <x v="400"/>
    <n v="80.989999999999995"/>
    <x v="6"/>
    <s v="EUR"/>
    <n v="1294725600"/>
    <n v="1295762400"/>
    <b v="0"/>
    <b v="0"/>
    <s v="film &amp; video/animation"/>
    <x v="4"/>
  </r>
  <r>
    <x v="1"/>
    <x v="401"/>
    <n v="35"/>
    <x v="1"/>
    <s v="USD"/>
    <n v="1419055200"/>
    <n v="1419573600"/>
    <b v="0"/>
    <b v="1"/>
    <s v="music/rock"/>
    <x v="1"/>
  </r>
  <r>
    <x v="0"/>
    <x v="164"/>
    <n v="94.14"/>
    <x v="6"/>
    <s v="EUR"/>
    <n v="1434690000"/>
    <n v="1438750800"/>
    <b v="0"/>
    <b v="0"/>
    <s v="film &amp; video/shorts"/>
    <x v="4"/>
  </r>
  <r>
    <x v="3"/>
    <x v="115"/>
    <n v="52.09"/>
    <x v="1"/>
    <s v="USD"/>
    <n v="1443416400"/>
    <n v="1444798800"/>
    <b v="0"/>
    <b v="1"/>
    <s v="music/rock"/>
    <x v="1"/>
  </r>
  <r>
    <x v="1"/>
    <x v="402"/>
    <n v="24.99"/>
    <x v="1"/>
    <s v="USD"/>
    <n v="1399006800"/>
    <n v="1399179600"/>
    <b v="0"/>
    <b v="0"/>
    <s v="journalism/audio"/>
    <x v="8"/>
  </r>
  <r>
    <x v="1"/>
    <x v="358"/>
    <n v="69.22"/>
    <x v="1"/>
    <s v="USD"/>
    <n v="1575698400"/>
    <n v="1576562400"/>
    <b v="0"/>
    <b v="1"/>
    <s v="food/food trucks"/>
    <x v="0"/>
  </r>
  <r>
    <x v="0"/>
    <x v="21"/>
    <n v="93.94"/>
    <x v="1"/>
    <s v="USD"/>
    <n v="1400562000"/>
    <n v="1400821200"/>
    <b v="0"/>
    <b v="1"/>
    <s v="theater/plays"/>
    <x v="3"/>
  </r>
  <r>
    <x v="0"/>
    <x v="251"/>
    <n v="98.41"/>
    <x v="1"/>
    <s v="USD"/>
    <n v="1509512400"/>
    <n v="1510984800"/>
    <b v="0"/>
    <b v="0"/>
    <s v="theater/plays"/>
    <x v="3"/>
  </r>
  <r>
    <x v="3"/>
    <x v="95"/>
    <n v="41.78"/>
    <x v="1"/>
    <s v="USD"/>
    <n v="1299823200"/>
    <n v="1302066000"/>
    <b v="0"/>
    <b v="0"/>
    <s v="music/jazz"/>
    <x v="1"/>
  </r>
  <r>
    <x v="0"/>
    <x v="242"/>
    <n v="65.989999999999995"/>
    <x v="1"/>
    <s v="USD"/>
    <n v="1322719200"/>
    <n v="1322978400"/>
    <b v="0"/>
    <b v="0"/>
    <s v="film &amp; video/science fiction"/>
    <x v="4"/>
  </r>
  <r>
    <x v="1"/>
    <x v="215"/>
    <n v="72.06"/>
    <x v="1"/>
    <s v="USD"/>
    <n v="1312693200"/>
    <n v="1313730000"/>
    <b v="0"/>
    <b v="0"/>
    <s v="music/jazz"/>
    <x v="1"/>
  </r>
  <r>
    <x v="1"/>
    <x v="403"/>
    <n v="48"/>
    <x v="1"/>
    <s v="USD"/>
    <n v="1393394400"/>
    <n v="1394085600"/>
    <b v="0"/>
    <b v="0"/>
    <s v="theater/plays"/>
    <x v="3"/>
  </r>
  <r>
    <x v="0"/>
    <x v="83"/>
    <n v="54.1"/>
    <x v="1"/>
    <s v="USD"/>
    <n v="1304053200"/>
    <n v="1305349200"/>
    <b v="0"/>
    <b v="0"/>
    <s v="technology/web"/>
    <x v="2"/>
  </r>
  <r>
    <x v="0"/>
    <x v="344"/>
    <n v="107.88"/>
    <x v="1"/>
    <s v="USD"/>
    <n v="1433912400"/>
    <n v="1434344400"/>
    <b v="0"/>
    <b v="1"/>
    <s v="games/video games"/>
    <x v="6"/>
  </r>
  <r>
    <x v="1"/>
    <x v="404"/>
    <n v="67.03"/>
    <x v="1"/>
    <s v="USD"/>
    <n v="1329717600"/>
    <n v="1331186400"/>
    <b v="0"/>
    <b v="0"/>
    <s v="film &amp; video/documentary"/>
    <x v="4"/>
  </r>
  <r>
    <x v="1"/>
    <x v="405"/>
    <n v="64.010000000000005"/>
    <x v="1"/>
    <s v="USD"/>
    <n v="1335330000"/>
    <n v="1336539600"/>
    <b v="0"/>
    <b v="0"/>
    <s v="technology/web"/>
    <x v="2"/>
  </r>
  <r>
    <x v="1"/>
    <x v="158"/>
    <n v="96.07"/>
    <x v="1"/>
    <s v="USD"/>
    <n v="1268888400"/>
    <n v="1269752400"/>
    <b v="0"/>
    <b v="0"/>
    <s v="publishing/translations"/>
    <x v="5"/>
  </r>
  <r>
    <x v="1"/>
    <x v="406"/>
    <n v="51.18"/>
    <x v="1"/>
    <s v="USD"/>
    <n v="1289973600"/>
    <n v="1291615200"/>
    <b v="0"/>
    <b v="0"/>
    <s v="music/rock"/>
    <x v="1"/>
  </r>
  <r>
    <x v="0"/>
    <x v="388"/>
    <n v="43.92"/>
    <x v="0"/>
    <s v="CAD"/>
    <n v="1547877600"/>
    <n v="1552366800"/>
    <b v="0"/>
    <b v="1"/>
    <s v="food/food trucks"/>
    <x v="0"/>
  </r>
  <r>
    <x v="0"/>
    <x v="407"/>
    <n v="91.02"/>
    <x v="4"/>
    <s v="GBP"/>
    <n v="1269493200"/>
    <n v="1272171600"/>
    <b v="0"/>
    <b v="0"/>
    <s v="theater/plays"/>
    <x v="3"/>
  </r>
  <r>
    <x v="0"/>
    <x v="408"/>
    <n v="50.13"/>
    <x v="1"/>
    <s v="USD"/>
    <n v="1436072400"/>
    <n v="1436677200"/>
    <b v="0"/>
    <b v="0"/>
    <s v="film &amp; video/documentary"/>
    <x v="4"/>
  </r>
  <r>
    <x v="0"/>
    <x v="99"/>
    <n v="67.72"/>
    <x v="2"/>
    <s v="AUD"/>
    <n v="1419141600"/>
    <n v="1420092000"/>
    <b v="0"/>
    <b v="0"/>
    <s v="publishing/radio &amp; podcasts"/>
    <x v="5"/>
  </r>
  <r>
    <x v="1"/>
    <x v="408"/>
    <n v="61.04"/>
    <x v="1"/>
    <s v="USD"/>
    <n v="1279083600"/>
    <n v="1279947600"/>
    <b v="0"/>
    <b v="0"/>
    <s v="games/video games"/>
    <x v="6"/>
  </r>
  <r>
    <x v="0"/>
    <x v="259"/>
    <n v="80.010000000000005"/>
    <x v="1"/>
    <s v="USD"/>
    <n v="1401426000"/>
    <n v="1402203600"/>
    <b v="0"/>
    <b v="0"/>
    <s v="theater/plays"/>
    <x v="3"/>
  </r>
  <r>
    <x v="1"/>
    <x v="409"/>
    <n v="47"/>
    <x v="1"/>
    <s v="USD"/>
    <n v="1395810000"/>
    <n v="1396933200"/>
    <b v="0"/>
    <b v="0"/>
    <s v="film &amp; video/animation"/>
    <x v="4"/>
  </r>
  <r>
    <x v="0"/>
    <x v="144"/>
    <n v="71.13"/>
    <x v="1"/>
    <s v="USD"/>
    <n v="1467003600"/>
    <n v="1467262800"/>
    <b v="0"/>
    <b v="1"/>
    <s v="theater/plays"/>
    <x v="3"/>
  </r>
  <r>
    <x v="1"/>
    <x v="410"/>
    <n v="89.99"/>
    <x v="1"/>
    <s v="USD"/>
    <n v="1268715600"/>
    <n v="1270530000"/>
    <b v="0"/>
    <b v="1"/>
    <s v="theater/plays"/>
    <x v="3"/>
  </r>
  <r>
    <x v="0"/>
    <x v="236"/>
    <n v="43.03"/>
    <x v="1"/>
    <s v="USD"/>
    <n v="1457157600"/>
    <n v="1457762400"/>
    <b v="0"/>
    <b v="1"/>
    <s v="film &amp; video/drama"/>
    <x v="4"/>
  </r>
  <r>
    <x v="1"/>
    <x v="411"/>
    <n v="68"/>
    <x v="1"/>
    <s v="USD"/>
    <n v="1573970400"/>
    <n v="1575525600"/>
    <b v="0"/>
    <b v="0"/>
    <s v="theater/plays"/>
    <x v="3"/>
  </r>
  <r>
    <x v="1"/>
    <x v="412"/>
    <n v="73"/>
    <x v="6"/>
    <s v="EUR"/>
    <n v="1276578000"/>
    <n v="1279083600"/>
    <b v="0"/>
    <b v="0"/>
    <s v="music/rock"/>
    <x v="1"/>
  </r>
  <r>
    <x v="0"/>
    <x v="172"/>
    <n v="62.34"/>
    <x v="3"/>
    <s v="DKK"/>
    <n v="1423720800"/>
    <n v="1424412000"/>
    <b v="0"/>
    <b v="0"/>
    <s v="film &amp; video/documentary"/>
    <x v="4"/>
  </r>
  <r>
    <x v="0"/>
    <x v="49"/>
    <n v="5"/>
    <x v="4"/>
    <s v="GBP"/>
    <n v="1375160400"/>
    <n v="1376197200"/>
    <b v="0"/>
    <b v="0"/>
    <s v="food/food trucks"/>
    <x v="0"/>
  </r>
  <r>
    <x v="1"/>
    <x v="346"/>
    <n v="67.099999999999994"/>
    <x v="1"/>
    <s v="USD"/>
    <n v="1401426000"/>
    <n v="1402894800"/>
    <b v="1"/>
    <b v="0"/>
    <s v="technology/wearables"/>
    <x v="2"/>
  </r>
  <r>
    <x v="1"/>
    <x v="413"/>
    <n v="79.98"/>
    <x v="1"/>
    <s v="USD"/>
    <n v="1433480400"/>
    <n v="1434430800"/>
    <b v="0"/>
    <b v="0"/>
    <s v="theater/plays"/>
    <x v="3"/>
  </r>
  <r>
    <x v="1"/>
    <x v="408"/>
    <n v="62.18"/>
    <x v="1"/>
    <s v="USD"/>
    <n v="1555563600"/>
    <n v="1557896400"/>
    <b v="0"/>
    <b v="0"/>
    <s v="theater/plays"/>
    <x v="3"/>
  </r>
  <r>
    <x v="1"/>
    <x v="414"/>
    <n v="53.01"/>
    <x v="1"/>
    <s v="USD"/>
    <n v="1295676000"/>
    <n v="1297490400"/>
    <b v="0"/>
    <b v="0"/>
    <s v="theater/plays"/>
    <x v="3"/>
  </r>
  <r>
    <x v="1"/>
    <x v="37"/>
    <n v="57.74"/>
    <x v="1"/>
    <s v="USD"/>
    <n v="1443848400"/>
    <n v="1447394400"/>
    <b v="0"/>
    <b v="0"/>
    <s v="publishing/nonfiction"/>
    <x v="5"/>
  </r>
  <r>
    <x v="1"/>
    <x v="415"/>
    <n v="40.03"/>
    <x v="4"/>
    <s v="GBP"/>
    <n v="1457330400"/>
    <n v="1458277200"/>
    <b v="0"/>
    <b v="0"/>
    <s v="music/rock"/>
    <x v="1"/>
  </r>
  <r>
    <x v="1"/>
    <x v="416"/>
    <n v="81.02"/>
    <x v="1"/>
    <s v="USD"/>
    <n v="1395550800"/>
    <n v="1395723600"/>
    <b v="0"/>
    <b v="0"/>
    <s v="food/food trucks"/>
    <x v="0"/>
  </r>
  <r>
    <x v="1"/>
    <x v="417"/>
    <n v="35.049999999999997"/>
    <x v="1"/>
    <s v="USD"/>
    <n v="1551852000"/>
    <n v="1552197600"/>
    <b v="0"/>
    <b v="1"/>
    <s v="music/jazz"/>
    <x v="1"/>
  </r>
  <r>
    <x v="1"/>
    <x v="124"/>
    <n v="102.92"/>
    <x v="1"/>
    <s v="USD"/>
    <n v="1547618400"/>
    <n v="1549087200"/>
    <b v="0"/>
    <b v="0"/>
    <s v="film &amp; video/science fiction"/>
    <x v="4"/>
  </r>
  <r>
    <x v="1"/>
    <x v="418"/>
    <n v="28"/>
    <x v="1"/>
    <s v="USD"/>
    <n v="1355637600"/>
    <n v="1356847200"/>
    <b v="0"/>
    <b v="0"/>
    <s v="theater/plays"/>
    <x v="3"/>
  </r>
  <r>
    <x v="3"/>
    <x v="27"/>
    <n v="75.73"/>
    <x v="1"/>
    <s v="USD"/>
    <n v="1374728400"/>
    <n v="1375765200"/>
    <b v="0"/>
    <b v="0"/>
    <s v="theater/plays"/>
    <x v="3"/>
  </r>
  <r>
    <x v="1"/>
    <x v="325"/>
    <n v="45.03"/>
    <x v="1"/>
    <s v="USD"/>
    <n v="1287810000"/>
    <n v="1289800800"/>
    <b v="0"/>
    <b v="0"/>
    <s v="music/electric music"/>
    <x v="1"/>
  </r>
  <r>
    <x v="1"/>
    <x v="150"/>
    <n v="73.62"/>
    <x v="0"/>
    <s v="CAD"/>
    <n v="1503723600"/>
    <n v="1504501200"/>
    <b v="0"/>
    <b v="0"/>
    <s v="theater/plays"/>
    <x v="3"/>
  </r>
  <r>
    <x v="1"/>
    <x v="419"/>
    <n v="56.99"/>
    <x v="1"/>
    <s v="USD"/>
    <n v="1484114400"/>
    <n v="1485669600"/>
    <b v="0"/>
    <b v="0"/>
    <s v="theater/plays"/>
    <x v="3"/>
  </r>
  <r>
    <x v="1"/>
    <x v="73"/>
    <n v="85.22"/>
    <x v="6"/>
    <s v="EUR"/>
    <n v="1461906000"/>
    <n v="1462770000"/>
    <b v="0"/>
    <b v="0"/>
    <s v="theater/plays"/>
    <x v="3"/>
  </r>
  <r>
    <x v="1"/>
    <x v="202"/>
    <n v="50.96"/>
    <x v="4"/>
    <s v="GBP"/>
    <n v="1379653200"/>
    <n v="1379739600"/>
    <b v="0"/>
    <b v="1"/>
    <s v="music/indie rock"/>
    <x v="1"/>
  </r>
  <r>
    <x v="1"/>
    <x v="12"/>
    <n v="63.56"/>
    <x v="1"/>
    <s v="USD"/>
    <n v="1401858000"/>
    <n v="1402722000"/>
    <b v="0"/>
    <b v="0"/>
    <s v="theater/plays"/>
    <x v="3"/>
  </r>
  <r>
    <x v="0"/>
    <x v="420"/>
    <n v="81"/>
    <x v="1"/>
    <s v="USD"/>
    <n v="1367470800"/>
    <n v="1369285200"/>
    <b v="0"/>
    <b v="0"/>
    <s v="publishing/nonfiction"/>
    <x v="5"/>
  </r>
  <r>
    <x v="0"/>
    <x v="355"/>
    <n v="86.04"/>
    <x v="1"/>
    <s v="USD"/>
    <n v="1304658000"/>
    <n v="1304744400"/>
    <b v="1"/>
    <b v="1"/>
    <s v="theater/plays"/>
    <x v="3"/>
  </r>
  <r>
    <x v="1"/>
    <x v="58"/>
    <n v="90.04"/>
    <x v="2"/>
    <s v="AUD"/>
    <n v="1467954000"/>
    <n v="1468299600"/>
    <b v="0"/>
    <b v="0"/>
    <s v="photography/photography books"/>
    <x v="7"/>
  </r>
  <r>
    <x v="1"/>
    <x v="421"/>
    <n v="74.010000000000005"/>
    <x v="1"/>
    <s v="USD"/>
    <n v="1473742800"/>
    <n v="1474174800"/>
    <b v="0"/>
    <b v="0"/>
    <s v="theater/plays"/>
    <x v="3"/>
  </r>
  <r>
    <x v="0"/>
    <x v="251"/>
    <n v="92.44"/>
    <x v="1"/>
    <s v="USD"/>
    <n v="1523768400"/>
    <n v="1526014800"/>
    <b v="0"/>
    <b v="0"/>
    <s v="music/indie rock"/>
    <x v="1"/>
  </r>
  <r>
    <x v="1"/>
    <x v="422"/>
    <n v="56"/>
    <x v="4"/>
    <s v="GBP"/>
    <n v="1437022800"/>
    <n v="1437454800"/>
    <b v="0"/>
    <b v="0"/>
    <s v="theater/plays"/>
    <x v="3"/>
  </r>
  <r>
    <x v="1"/>
    <x v="423"/>
    <n v="32.979999999999997"/>
    <x v="1"/>
    <s v="USD"/>
    <n v="1422165600"/>
    <n v="1422684000"/>
    <b v="0"/>
    <b v="0"/>
    <s v="photography/photography books"/>
    <x v="7"/>
  </r>
  <r>
    <x v="0"/>
    <x v="197"/>
    <n v="93.6"/>
    <x v="1"/>
    <s v="USD"/>
    <n v="1580104800"/>
    <n v="1581314400"/>
    <b v="0"/>
    <b v="0"/>
    <s v="theater/plays"/>
    <x v="3"/>
  </r>
  <r>
    <x v="1"/>
    <x v="288"/>
    <n v="69.87"/>
    <x v="1"/>
    <s v="USD"/>
    <n v="1285650000"/>
    <n v="1286427600"/>
    <b v="0"/>
    <b v="1"/>
    <s v="theater/plays"/>
    <x v="3"/>
  </r>
  <r>
    <x v="1"/>
    <x v="110"/>
    <n v="72.13"/>
    <x v="4"/>
    <s v="GBP"/>
    <n v="1276664400"/>
    <n v="1278738000"/>
    <b v="1"/>
    <b v="0"/>
    <s v="food/food trucks"/>
    <x v="0"/>
  </r>
  <r>
    <x v="1"/>
    <x v="87"/>
    <n v="30.04"/>
    <x v="1"/>
    <s v="USD"/>
    <n v="1286168400"/>
    <n v="1286427600"/>
    <b v="0"/>
    <b v="0"/>
    <s v="music/indie rock"/>
    <x v="1"/>
  </r>
  <r>
    <x v="0"/>
    <x v="424"/>
    <n v="73.97"/>
    <x v="1"/>
    <s v="USD"/>
    <n v="1467781200"/>
    <n v="1467954000"/>
    <b v="0"/>
    <b v="1"/>
    <s v="theater/plays"/>
    <x v="3"/>
  </r>
  <r>
    <x v="3"/>
    <x v="215"/>
    <n v="68.66"/>
    <x v="1"/>
    <s v="USD"/>
    <n v="1556686800"/>
    <n v="1557637200"/>
    <b v="0"/>
    <b v="1"/>
    <s v="theater/plays"/>
    <x v="3"/>
  </r>
  <r>
    <x v="1"/>
    <x v="425"/>
    <n v="59.99"/>
    <x v="1"/>
    <s v="USD"/>
    <n v="1553576400"/>
    <n v="1553922000"/>
    <b v="0"/>
    <b v="0"/>
    <s v="theater/plays"/>
    <x v="3"/>
  </r>
  <r>
    <x v="2"/>
    <x v="426"/>
    <n v="111.16"/>
    <x v="1"/>
    <s v="USD"/>
    <n v="1414904400"/>
    <n v="1416463200"/>
    <b v="0"/>
    <b v="0"/>
    <s v="theater/plays"/>
    <x v="3"/>
  </r>
  <r>
    <x v="0"/>
    <x v="339"/>
    <n v="53.04"/>
    <x v="1"/>
    <s v="USD"/>
    <n v="1446876000"/>
    <n v="1447221600"/>
    <b v="0"/>
    <b v="0"/>
    <s v="film &amp; video/animation"/>
    <x v="4"/>
  </r>
  <r>
    <x v="3"/>
    <x v="427"/>
    <n v="55.99"/>
    <x v="1"/>
    <s v="USD"/>
    <n v="1490418000"/>
    <n v="1491627600"/>
    <b v="0"/>
    <b v="0"/>
    <s v="film &amp; video/television"/>
    <x v="4"/>
  </r>
  <r>
    <x v="1"/>
    <x v="428"/>
    <n v="69.989999999999995"/>
    <x v="1"/>
    <s v="USD"/>
    <n v="1360389600"/>
    <n v="1363150800"/>
    <b v="0"/>
    <b v="0"/>
    <s v="film &amp; video/television"/>
    <x v="4"/>
  </r>
  <r>
    <x v="0"/>
    <x v="429"/>
    <n v="49"/>
    <x v="3"/>
    <s v="DKK"/>
    <n v="1326866400"/>
    <n v="1330754400"/>
    <b v="0"/>
    <b v="1"/>
    <s v="film &amp; video/animation"/>
    <x v="4"/>
  </r>
  <r>
    <x v="0"/>
    <x v="167"/>
    <n v="103.85"/>
    <x v="1"/>
    <s v="USD"/>
    <n v="1479103200"/>
    <n v="1479794400"/>
    <b v="0"/>
    <b v="0"/>
    <s v="theater/plays"/>
    <x v="3"/>
  </r>
  <r>
    <x v="0"/>
    <x v="115"/>
    <n v="99.13"/>
    <x v="1"/>
    <s v="USD"/>
    <n v="1280206800"/>
    <n v="1281243600"/>
    <b v="0"/>
    <b v="1"/>
    <s v="theater/plays"/>
    <x v="3"/>
  </r>
  <r>
    <x v="2"/>
    <x v="430"/>
    <n v="107.38"/>
    <x v="1"/>
    <s v="USD"/>
    <n v="1532754000"/>
    <n v="1532754000"/>
    <b v="0"/>
    <b v="1"/>
    <s v="film &amp; video/drama"/>
    <x v="4"/>
  </r>
  <r>
    <x v="0"/>
    <x v="431"/>
    <n v="76.92"/>
    <x v="1"/>
    <s v="USD"/>
    <n v="1453096800"/>
    <n v="1453356000"/>
    <b v="0"/>
    <b v="0"/>
    <s v="theater/plays"/>
    <x v="3"/>
  </r>
  <r>
    <x v="1"/>
    <x v="346"/>
    <n v="58.13"/>
    <x v="5"/>
    <s v="CHF"/>
    <n v="1487570400"/>
    <n v="1489986000"/>
    <b v="0"/>
    <b v="0"/>
    <s v="theater/plays"/>
    <x v="3"/>
  </r>
  <r>
    <x v="1"/>
    <x v="30"/>
    <n v="103.74"/>
    <x v="0"/>
    <s v="CAD"/>
    <n v="1545026400"/>
    <n v="1545804000"/>
    <b v="0"/>
    <b v="0"/>
    <s v="technology/wearables"/>
    <x v="2"/>
  </r>
  <r>
    <x v="1"/>
    <x v="432"/>
    <n v="87.96"/>
    <x v="1"/>
    <s v="USD"/>
    <n v="1488348000"/>
    <n v="1489899600"/>
    <b v="0"/>
    <b v="0"/>
    <s v="theater/plays"/>
    <x v="3"/>
  </r>
  <r>
    <x v="0"/>
    <x v="433"/>
    <n v="28"/>
    <x v="0"/>
    <s v="CAD"/>
    <n v="1545112800"/>
    <n v="1546495200"/>
    <b v="0"/>
    <b v="0"/>
    <s v="theater/plays"/>
    <x v="3"/>
  </r>
  <r>
    <x v="0"/>
    <x v="434"/>
    <n v="38"/>
    <x v="1"/>
    <s v="USD"/>
    <n v="1537938000"/>
    <n v="1539752400"/>
    <b v="0"/>
    <b v="1"/>
    <s v="music/rock"/>
    <x v="1"/>
  </r>
  <r>
    <x v="0"/>
    <x v="435"/>
    <n v="30"/>
    <x v="1"/>
    <s v="USD"/>
    <n v="1363150800"/>
    <n v="1364101200"/>
    <b v="0"/>
    <b v="0"/>
    <s v="games/video games"/>
    <x v="6"/>
  </r>
  <r>
    <x v="0"/>
    <x v="6"/>
    <n v="103.5"/>
    <x v="1"/>
    <s v="USD"/>
    <n v="1523250000"/>
    <n v="1525323600"/>
    <b v="0"/>
    <b v="0"/>
    <s v="publishing/translations"/>
    <x v="5"/>
  </r>
  <r>
    <x v="3"/>
    <x v="419"/>
    <n v="85.99"/>
    <x v="1"/>
    <s v="USD"/>
    <n v="1499317200"/>
    <n v="1500872400"/>
    <b v="1"/>
    <b v="0"/>
    <s v="food/food trucks"/>
    <x v="0"/>
  </r>
  <r>
    <x v="0"/>
    <x v="436"/>
    <n v="98.01"/>
    <x v="5"/>
    <s v="CHF"/>
    <n v="1287550800"/>
    <n v="1288501200"/>
    <b v="1"/>
    <b v="1"/>
    <s v="theater/plays"/>
    <x v="3"/>
  </r>
  <r>
    <x v="0"/>
    <x v="49"/>
    <n v="2"/>
    <x v="1"/>
    <s v="USD"/>
    <n v="1404795600"/>
    <n v="1407128400"/>
    <b v="0"/>
    <b v="0"/>
    <s v="music/jazz"/>
    <x v="1"/>
  </r>
  <r>
    <x v="0"/>
    <x v="437"/>
    <n v="44.99"/>
    <x v="6"/>
    <s v="EUR"/>
    <n v="1393048800"/>
    <n v="1394344800"/>
    <b v="0"/>
    <b v="0"/>
    <s v="film &amp; video/shorts"/>
    <x v="4"/>
  </r>
  <r>
    <x v="1"/>
    <x v="438"/>
    <n v="31.01"/>
    <x v="1"/>
    <s v="USD"/>
    <n v="1470373200"/>
    <n v="1474088400"/>
    <b v="0"/>
    <b v="0"/>
    <s v="technology/web"/>
    <x v="2"/>
  </r>
  <r>
    <x v="1"/>
    <x v="439"/>
    <n v="59.97"/>
    <x v="1"/>
    <s v="USD"/>
    <n v="1460091600"/>
    <n v="1460264400"/>
    <b v="0"/>
    <b v="0"/>
    <s v="technology/web"/>
    <x v="2"/>
  </r>
  <r>
    <x v="1"/>
    <x v="440"/>
    <n v="59"/>
    <x v="1"/>
    <s v="USD"/>
    <n v="1440392400"/>
    <n v="1440824400"/>
    <b v="0"/>
    <b v="0"/>
    <s v="music/metal"/>
    <x v="1"/>
  </r>
  <r>
    <x v="1"/>
    <x v="441"/>
    <n v="50.05"/>
    <x v="1"/>
    <s v="USD"/>
    <n v="1488434400"/>
    <n v="1489554000"/>
    <b v="1"/>
    <b v="0"/>
    <s v="photography/photography books"/>
    <x v="7"/>
  </r>
  <r>
    <x v="0"/>
    <x v="442"/>
    <n v="98.97"/>
    <x v="2"/>
    <s v="AUD"/>
    <n v="1514440800"/>
    <n v="1514872800"/>
    <b v="0"/>
    <b v="0"/>
    <s v="food/food trucks"/>
    <x v="0"/>
  </r>
  <r>
    <x v="0"/>
    <x v="443"/>
    <n v="58.86"/>
    <x v="1"/>
    <s v="USD"/>
    <n v="1514354400"/>
    <n v="1515736800"/>
    <b v="0"/>
    <b v="0"/>
    <s v="film &amp; video/science fiction"/>
    <x v="4"/>
  </r>
  <r>
    <x v="3"/>
    <x v="444"/>
    <n v="81.010000000000005"/>
    <x v="1"/>
    <s v="USD"/>
    <n v="1440910800"/>
    <n v="1442898000"/>
    <b v="0"/>
    <b v="0"/>
    <s v="music/rock"/>
    <x v="1"/>
  </r>
  <r>
    <x v="0"/>
    <x v="424"/>
    <n v="76.010000000000005"/>
    <x v="4"/>
    <s v="GBP"/>
    <n v="1296108000"/>
    <n v="1296194400"/>
    <b v="0"/>
    <b v="0"/>
    <s v="film &amp; video/documentary"/>
    <x v="4"/>
  </r>
  <r>
    <x v="0"/>
    <x v="385"/>
    <n v="96.6"/>
    <x v="1"/>
    <s v="USD"/>
    <n v="1440133200"/>
    <n v="1440910800"/>
    <b v="1"/>
    <b v="0"/>
    <s v="theater/plays"/>
    <x v="3"/>
  </r>
  <r>
    <x v="0"/>
    <x v="445"/>
    <n v="76.959999999999994"/>
    <x v="3"/>
    <s v="DKK"/>
    <n v="1332910800"/>
    <n v="1335502800"/>
    <b v="0"/>
    <b v="0"/>
    <s v="music/jazz"/>
    <x v="1"/>
  </r>
  <r>
    <x v="0"/>
    <x v="54"/>
    <n v="67.98"/>
    <x v="1"/>
    <s v="USD"/>
    <n v="1544335200"/>
    <n v="1544680800"/>
    <b v="0"/>
    <b v="0"/>
    <s v="theater/plays"/>
    <x v="3"/>
  </r>
  <r>
    <x v="0"/>
    <x v="215"/>
    <n v="88.78"/>
    <x v="1"/>
    <s v="USD"/>
    <n v="1286427600"/>
    <n v="1288414800"/>
    <b v="0"/>
    <b v="0"/>
    <s v="theater/plays"/>
    <x v="3"/>
  </r>
  <r>
    <x v="0"/>
    <x v="446"/>
    <n v="25"/>
    <x v="1"/>
    <s v="USD"/>
    <n v="1329717600"/>
    <n v="1330581600"/>
    <b v="0"/>
    <b v="0"/>
    <s v="music/jazz"/>
    <x v="1"/>
  </r>
  <r>
    <x v="1"/>
    <x v="447"/>
    <n v="44.92"/>
    <x v="1"/>
    <s v="USD"/>
    <n v="1310187600"/>
    <n v="1311397200"/>
    <b v="0"/>
    <b v="1"/>
    <s v="film &amp; video/documentary"/>
    <x v="4"/>
  </r>
  <r>
    <x v="3"/>
    <x v="270"/>
    <n v="79.400000000000006"/>
    <x v="1"/>
    <s v="USD"/>
    <n v="1377838800"/>
    <n v="1378357200"/>
    <b v="0"/>
    <b v="1"/>
    <s v="theater/plays"/>
    <x v="3"/>
  </r>
  <r>
    <x v="1"/>
    <x v="448"/>
    <n v="29.01"/>
    <x v="1"/>
    <s v="USD"/>
    <n v="1410325200"/>
    <n v="1411102800"/>
    <b v="0"/>
    <b v="0"/>
    <s v="journalism/audio"/>
    <x v="8"/>
  </r>
  <r>
    <x v="0"/>
    <x v="70"/>
    <n v="73.59"/>
    <x v="1"/>
    <s v="USD"/>
    <n v="1343797200"/>
    <n v="1344834000"/>
    <b v="0"/>
    <b v="0"/>
    <s v="theater/plays"/>
    <x v="3"/>
  </r>
  <r>
    <x v="1"/>
    <x v="449"/>
    <n v="107.97"/>
    <x v="6"/>
    <s v="EUR"/>
    <n v="1498453200"/>
    <n v="1499230800"/>
    <b v="0"/>
    <b v="0"/>
    <s v="theater/plays"/>
    <x v="3"/>
  </r>
  <r>
    <x v="1"/>
    <x v="450"/>
    <n v="68.989999999999995"/>
    <x v="1"/>
    <s v="USD"/>
    <n v="1456380000"/>
    <n v="1457416800"/>
    <b v="0"/>
    <b v="0"/>
    <s v="music/indie rock"/>
    <x v="1"/>
  </r>
  <r>
    <x v="1"/>
    <x v="451"/>
    <n v="111.02"/>
    <x v="1"/>
    <s v="USD"/>
    <n v="1280552400"/>
    <n v="1280898000"/>
    <b v="0"/>
    <b v="1"/>
    <s v="theater/plays"/>
    <x v="3"/>
  </r>
  <r>
    <x v="0"/>
    <x v="452"/>
    <n v="25"/>
    <x v="2"/>
    <s v="AUD"/>
    <n v="1521608400"/>
    <n v="1522472400"/>
    <b v="0"/>
    <b v="0"/>
    <s v="theater/plays"/>
    <x v="3"/>
  </r>
  <r>
    <x v="0"/>
    <x v="125"/>
    <n v="42.16"/>
    <x v="6"/>
    <s v="EUR"/>
    <n v="1460696400"/>
    <n v="1462510800"/>
    <b v="0"/>
    <b v="0"/>
    <s v="music/indie rock"/>
    <x v="1"/>
  </r>
  <r>
    <x v="3"/>
    <x v="453"/>
    <n v="47"/>
    <x v="1"/>
    <s v="USD"/>
    <n v="1313730000"/>
    <n v="1317790800"/>
    <b v="0"/>
    <b v="0"/>
    <s v="photography/photography books"/>
    <x v="7"/>
  </r>
  <r>
    <x v="1"/>
    <x v="269"/>
    <n v="36.04"/>
    <x v="1"/>
    <s v="USD"/>
    <n v="1568178000"/>
    <n v="1568782800"/>
    <b v="0"/>
    <b v="0"/>
    <s v="journalism/audio"/>
    <x v="8"/>
  </r>
  <r>
    <x v="1"/>
    <x v="454"/>
    <n v="101.04"/>
    <x v="1"/>
    <s v="USD"/>
    <n v="1348635600"/>
    <n v="1349413200"/>
    <b v="0"/>
    <b v="0"/>
    <s v="photography/photography books"/>
    <x v="7"/>
  </r>
  <r>
    <x v="0"/>
    <x v="41"/>
    <n v="39.93"/>
    <x v="1"/>
    <s v="USD"/>
    <n v="1468126800"/>
    <n v="1472446800"/>
    <b v="0"/>
    <b v="0"/>
    <s v="publishing/fiction"/>
    <x v="5"/>
  </r>
  <r>
    <x v="3"/>
    <x v="455"/>
    <n v="83.16"/>
    <x v="1"/>
    <s v="USD"/>
    <n v="1547877600"/>
    <n v="1548050400"/>
    <b v="0"/>
    <b v="0"/>
    <s v="film &amp; video/drama"/>
    <x v="4"/>
  </r>
  <r>
    <x v="1"/>
    <x v="456"/>
    <n v="39.979999999999997"/>
    <x v="1"/>
    <s v="USD"/>
    <n v="1571374800"/>
    <n v="1571806800"/>
    <b v="0"/>
    <b v="1"/>
    <s v="food/food trucks"/>
    <x v="0"/>
  </r>
  <r>
    <x v="0"/>
    <x v="457"/>
    <n v="47.99"/>
    <x v="1"/>
    <s v="USD"/>
    <n v="1576303200"/>
    <n v="1576476000"/>
    <b v="0"/>
    <b v="1"/>
    <s v="games/mobile games"/>
    <x v="6"/>
  </r>
  <r>
    <x v="0"/>
    <x v="458"/>
    <n v="95.98"/>
    <x v="1"/>
    <s v="USD"/>
    <n v="1324447200"/>
    <n v="1324965600"/>
    <b v="0"/>
    <b v="0"/>
    <s v="theater/plays"/>
    <x v="3"/>
  </r>
  <r>
    <x v="1"/>
    <x v="459"/>
    <n v="78.73"/>
    <x v="1"/>
    <s v="USD"/>
    <n v="1386741600"/>
    <n v="1387519200"/>
    <b v="0"/>
    <b v="0"/>
    <s v="theater/plays"/>
    <x v="3"/>
  </r>
  <r>
    <x v="1"/>
    <x v="98"/>
    <n v="56.08"/>
    <x v="1"/>
    <s v="USD"/>
    <n v="1537074000"/>
    <n v="1537246800"/>
    <b v="0"/>
    <b v="0"/>
    <s v="theater/plays"/>
    <x v="3"/>
  </r>
  <r>
    <x v="1"/>
    <x v="460"/>
    <n v="69.09"/>
    <x v="0"/>
    <s v="CAD"/>
    <n v="1277787600"/>
    <n v="1279515600"/>
    <b v="0"/>
    <b v="0"/>
    <s v="publishing/nonfiction"/>
    <x v="5"/>
  </r>
  <r>
    <x v="0"/>
    <x v="461"/>
    <n v="102.05"/>
    <x v="0"/>
    <s v="CAD"/>
    <n v="1440306000"/>
    <n v="1442379600"/>
    <b v="0"/>
    <b v="0"/>
    <s v="theater/plays"/>
    <x v="3"/>
  </r>
  <r>
    <x v="1"/>
    <x v="38"/>
    <n v="107.32"/>
    <x v="1"/>
    <s v="USD"/>
    <n v="1522126800"/>
    <n v="1523077200"/>
    <b v="0"/>
    <b v="0"/>
    <s v="technology/wearables"/>
    <x v="2"/>
  </r>
  <r>
    <x v="1"/>
    <x v="462"/>
    <n v="51.97"/>
    <x v="1"/>
    <s v="USD"/>
    <n v="1489298400"/>
    <n v="1489554000"/>
    <b v="0"/>
    <b v="0"/>
    <s v="theater/plays"/>
    <x v="3"/>
  </r>
  <r>
    <x v="1"/>
    <x v="463"/>
    <n v="71.14"/>
    <x v="1"/>
    <s v="USD"/>
    <n v="1547100000"/>
    <n v="1548482400"/>
    <b v="0"/>
    <b v="1"/>
    <s v="film &amp; video/television"/>
    <x v="4"/>
  </r>
  <r>
    <x v="1"/>
    <x v="464"/>
    <n v="106.49"/>
    <x v="1"/>
    <s v="USD"/>
    <n v="1383022800"/>
    <n v="1384063200"/>
    <b v="0"/>
    <b v="0"/>
    <s v="technology/web"/>
    <x v="2"/>
  </r>
  <r>
    <x v="1"/>
    <x v="257"/>
    <n v="42.94"/>
    <x v="1"/>
    <s v="USD"/>
    <n v="1322373600"/>
    <n v="1322892000"/>
    <b v="0"/>
    <b v="1"/>
    <s v="film &amp; video/documentary"/>
    <x v="4"/>
  </r>
  <r>
    <x v="1"/>
    <x v="465"/>
    <n v="30.04"/>
    <x v="1"/>
    <s v="USD"/>
    <n v="1349240400"/>
    <n v="1350709200"/>
    <b v="1"/>
    <b v="1"/>
    <s v="film &amp; video/documentary"/>
    <x v="4"/>
  </r>
  <r>
    <x v="0"/>
    <x v="385"/>
    <n v="70.62"/>
    <x v="4"/>
    <s v="GBP"/>
    <n v="1562648400"/>
    <n v="1564203600"/>
    <b v="0"/>
    <b v="0"/>
    <s v="music/rock"/>
    <x v="1"/>
  </r>
  <r>
    <x v="0"/>
    <x v="466"/>
    <n v="66.02"/>
    <x v="1"/>
    <s v="USD"/>
    <n v="1508216400"/>
    <n v="1509685200"/>
    <b v="0"/>
    <b v="0"/>
    <s v="theater/plays"/>
    <x v="3"/>
  </r>
  <r>
    <x v="0"/>
    <x v="467"/>
    <n v="96.91"/>
    <x v="1"/>
    <s v="USD"/>
    <n v="1511762400"/>
    <n v="1514959200"/>
    <b v="0"/>
    <b v="0"/>
    <s v="theater/plays"/>
    <x v="3"/>
  </r>
  <r>
    <x v="1"/>
    <x v="468"/>
    <n v="62.87"/>
    <x v="6"/>
    <s v="EUR"/>
    <n v="1447480800"/>
    <n v="1448863200"/>
    <b v="1"/>
    <b v="0"/>
    <s v="music/rock"/>
    <x v="1"/>
  </r>
  <r>
    <x v="0"/>
    <x v="469"/>
    <n v="108.99"/>
    <x v="1"/>
    <s v="USD"/>
    <n v="1429506000"/>
    <n v="1429592400"/>
    <b v="0"/>
    <b v="1"/>
    <s v="theater/plays"/>
    <x v="3"/>
  </r>
  <r>
    <x v="1"/>
    <x v="470"/>
    <n v="27"/>
    <x v="1"/>
    <s v="USD"/>
    <n v="1522472400"/>
    <n v="1522645200"/>
    <b v="0"/>
    <b v="0"/>
    <s v="music/electric music"/>
    <x v="1"/>
  </r>
  <r>
    <x v="1"/>
    <x v="471"/>
    <n v="65"/>
    <x v="0"/>
    <s v="CAD"/>
    <n v="1322114400"/>
    <n v="1323324000"/>
    <b v="0"/>
    <b v="0"/>
    <s v="technology/wearables"/>
    <x v="2"/>
  </r>
  <r>
    <x v="0"/>
    <x v="75"/>
    <n v="111.52"/>
    <x v="1"/>
    <s v="USD"/>
    <n v="1561438800"/>
    <n v="1561525200"/>
    <b v="0"/>
    <b v="0"/>
    <s v="film &amp; video/drama"/>
    <x v="4"/>
  </r>
  <r>
    <x v="0"/>
    <x v="49"/>
    <n v="3"/>
    <x v="1"/>
    <s v="USD"/>
    <n v="1264399200"/>
    <n v="1265695200"/>
    <b v="0"/>
    <b v="0"/>
    <s v="technology/wearables"/>
    <x v="2"/>
  </r>
  <r>
    <x v="1"/>
    <x v="472"/>
    <n v="110.99"/>
    <x v="1"/>
    <s v="USD"/>
    <n v="1301202000"/>
    <n v="1301806800"/>
    <b v="1"/>
    <b v="0"/>
    <s v="theater/plays"/>
    <x v="3"/>
  </r>
  <r>
    <x v="0"/>
    <x v="100"/>
    <n v="56.75"/>
    <x v="1"/>
    <s v="USD"/>
    <n v="1374469200"/>
    <n v="1374901200"/>
    <b v="0"/>
    <b v="0"/>
    <s v="technology/wearables"/>
    <x v="2"/>
  </r>
  <r>
    <x v="1"/>
    <x v="473"/>
    <n v="97.02"/>
    <x v="1"/>
    <s v="USD"/>
    <n v="1334984400"/>
    <n v="1336453200"/>
    <b v="1"/>
    <b v="1"/>
    <s v="publishing/translations"/>
    <x v="5"/>
  </r>
  <r>
    <x v="1"/>
    <x v="220"/>
    <n v="92.09"/>
    <x v="1"/>
    <s v="USD"/>
    <n v="1467608400"/>
    <n v="1468904400"/>
    <b v="0"/>
    <b v="0"/>
    <s v="film &amp; video/animation"/>
    <x v="4"/>
  </r>
  <r>
    <x v="0"/>
    <x v="474"/>
    <n v="82.99"/>
    <x v="4"/>
    <s v="GBP"/>
    <n v="1386741600"/>
    <n v="1387087200"/>
    <b v="0"/>
    <b v="0"/>
    <s v="publishing/nonfiction"/>
    <x v="5"/>
  </r>
  <r>
    <x v="1"/>
    <x v="475"/>
    <n v="103.04"/>
    <x v="2"/>
    <s v="AUD"/>
    <n v="1546754400"/>
    <n v="1547445600"/>
    <b v="0"/>
    <b v="1"/>
    <s v="technology/web"/>
    <x v="2"/>
  </r>
  <r>
    <x v="1"/>
    <x v="170"/>
    <n v="68.92"/>
    <x v="1"/>
    <s v="USD"/>
    <n v="1544248800"/>
    <n v="1547359200"/>
    <b v="0"/>
    <b v="0"/>
    <s v="film &amp; video/drama"/>
    <x v="4"/>
  </r>
  <r>
    <x v="1"/>
    <x v="231"/>
    <n v="87.74"/>
    <x v="5"/>
    <s v="CHF"/>
    <n v="1495429200"/>
    <n v="1496293200"/>
    <b v="0"/>
    <b v="0"/>
    <s v="theater/plays"/>
    <x v="3"/>
  </r>
  <r>
    <x v="1"/>
    <x v="129"/>
    <n v="75.02"/>
    <x v="6"/>
    <s v="EUR"/>
    <n v="1334811600"/>
    <n v="1335416400"/>
    <b v="0"/>
    <b v="0"/>
    <s v="theater/plays"/>
    <x v="3"/>
  </r>
  <r>
    <x v="1"/>
    <x v="476"/>
    <n v="50.86"/>
    <x v="1"/>
    <s v="USD"/>
    <n v="1531544400"/>
    <n v="1532149200"/>
    <b v="0"/>
    <b v="1"/>
    <s v="theater/plays"/>
    <x v="3"/>
  </r>
  <r>
    <x v="0"/>
    <x v="443"/>
    <n v="90"/>
    <x v="6"/>
    <s v="EUR"/>
    <n v="1453615200"/>
    <n v="1453788000"/>
    <b v="1"/>
    <b v="1"/>
    <s v="theater/plays"/>
    <x v="3"/>
  </r>
  <r>
    <x v="1"/>
    <x v="381"/>
    <n v="72.900000000000006"/>
    <x v="1"/>
    <s v="USD"/>
    <n v="1467954000"/>
    <n v="1471496400"/>
    <b v="0"/>
    <b v="0"/>
    <s v="theater/plays"/>
    <x v="3"/>
  </r>
  <r>
    <x v="1"/>
    <x v="459"/>
    <n v="108.49"/>
    <x v="1"/>
    <s v="USD"/>
    <n v="1471842000"/>
    <n v="1472878800"/>
    <b v="0"/>
    <b v="0"/>
    <s v="publishing/radio &amp; podcasts"/>
    <x v="5"/>
  </r>
  <r>
    <x v="1"/>
    <x v="477"/>
    <n v="101.98"/>
    <x v="1"/>
    <s v="USD"/>
    <n v="1408424400"/>
    <n v="1408510800"/>
    <b v="0"/>
    <b v="0"/>
    <s v="music/rock"/>
    <x v="1"/>
  </r>
  <r>
    <x v="0"/>
    <x v="478"/>
    <n v="44.01"/>
    <x v="1"/>
    <s v="USD"/>
    <n v="1281157200"/>
    <n v="1281589200"/>
    <b v="0"/>
    <b v="0"/>
    <s v="games/mobile games"/>
    <x v="6"/>
  </r>
  <r>
    <x v="1"/>
    <x v="144"/>
    <n v="65.94"/>
    <x v="1"/>
    <s v="USD"/>
    <n v="1373432400"/>
    <n v="1375851600"/>
    <b v="0"/>
    <b v="1"/>
    <s v="theater/plays"/>
    <x v="3"/>
  </r>
  <r>
    <x v="1"/>
    <x v="479"/>
    <n v="24.99"/>
    <x v="1"/>
    <s v="USD"/>
    <n v="1313989200"/>
    <n v="1315803600"/>
    <b v="0"/>
    <b v="0"/>
    <s v="film &amp; video/documentary"/>
    <x v="4"/>
  </r>
  <r>
    <x v="1"/>
    <x v="480"/>
    <n v="28"/>
    <x v="1"/>
    <s v="USD"/>
    <n v="1371445200"/>
    <n v="1373691600"/>
    <b v="0"/>
    <b v="0"/>
    <s v="technology/wearables"/>
    <x v="2"/>
  </r>
  <r>
    <x v="1"/>
    <x v="300"/>
    <n v="85.83"/>
    <x v="1"/>
    <s v="USD"/>
    <n v="1338267600"/>
    <n v="1339218000"/>
    <b v="0"/>
    <b v="0"/>
    <s v="publishing/fiction"/>
    <x v="5"/>
  </r>
  <r>
    <x v="3"/>
    <x v="63"/>
    <n v="84.92"/>
    <x v="3"/>
    <s v="DKK"/>
    <n v="1519192800"/>
    <n v="1520402400"/>
    <b v="0"/>
    <b v="1"/>
    <s v="theater/plays"/>
    <x v="3"/>
  </r>
  <r>
    <x v="3"/>
    <x v="101"/>
    <n v="90.48"/>
    <x v="1"/>
    <s v="USD"/>
    <n v="1522818000"/>
    <n v="1523336400"/>
    <b v="0"/>
    <b v="0"/>
    <s v="music/rock"/>
    <x v="1"/>
  </r>
  <r>
    <x v="1"/>
    <x v="481"/>
    <n v="25"/>
    <x v="1"/>
    <s v="USD"/>
    <n v="1509948000"/>
    <n v="1512280800"/>
    <b v="0"/>
    <b v="0"/>
    <s v="film &amp; video/documentary"/>
    <x v="4"/>
  </r>
  <r>
    <x v="1"/>
    <x v="358"/>
    <n v="92.01"/>
    <x v="2"/>
    <s v="AUD"/>
    <n v="1456898400"/>
    <n v="1458709200"/>
    <b v="0"/>
    <b v="0"/>
    <s v="theater/plays"/>
    <x v="3"/>
  </r>
  <r>
    <x v="1"/>
    <x v="246"/>
    <n v="93.07"/>
    <x v="4"/>
    <s v="GBP"/>
    <n v="1413954000"/>
    <n v="1414126800"/>
    <b v="0"/>
    <b v="1"/>
    <s v="theater/plays"/>
    <x v="3"/>
  </r>
  <r>
    <x v="0"/>
    <x v="482"/>
    <n v="61.01"/>
    <x v="1"/>
    <s v="USD"/>
    <n v="1416031200"/>
    <n v="1416204000"/>
    <b v="0"/>
    <b v="0"/>
    <s v="games/mobile games"/>
    <x v="6"/>
  </r>
  <r>
    <x v="3"/>
    <x v="168"/>
    <n v="92.04"/>
    <x v="1"/>
    <s v="USD"/>
    <n v="1287982800"/>
    <n v="1288501200"/>
    <b v="0"/>
    <b v="1"/>
    <s v="theater/plays"/>
    <x v="3"/>
  </r>
  <r>
    <x v="1"/>
    <x v="483"/>
    <n v="81.13"/>
    <x v="1"/>
    <s v="USD"/>
    <n v="1547964000"/>
    <n v="1552971600"/>
    <b v="0"/>
    <b v="0"/>
    <s v="technology/web"/>
    <x v="2"/>
  </r>
  <r>
    <x v="0"/>
    <x v="234"/>
    <n v="73.5"/>
    <x v="1"/>
    <s v="USD"/>
    <n v="1464152400"/>
    <n v="1465102800"/>
    <b v="0"/>
    <b v="0"/>
    <s v="theater/plays"/>
    <x v="3"/>
  </r>
  <r>
    <x v="1"/>
    <x v="393"/>
    <n v="85.22"/>
    <x v="1"/>
    <s v="USD"/>
    <n v="1359957600"/>
    <n v="1360130400"/>
    <b v="0"/>
    <b v="0"/>
    <s v="film &amp; video/drama"/>
    <x v="4"/>
  </r>
  <r>
    <x v="1"/>
    <x v="130"/>
    <n v="110.97"/>
    <x v="0"/>
    <s v="CAD"/>
    <n v="1432357200"/>
    <n v="1432875600"/>
    <b v="0"/>
    <b v="0"/>
    <s v="technology/wearables"/>
    <x v="2"/>
  </r>
  <r>
    <x v="3"/>
    <x v="319"/>
    <n v="32.97"/>
    <x v="1"/>
    <s v="USD"/>
    <n v="1500786000"/>
    <n v="1500872400"/>
    <b v="0"/>
    <b v="0"/>
    <s v="technology/web"/>
    <x v="2"/>
  </r>
  <r>
    <x v="0"/>
    <x v="484"/>
    <n v="96.01"/>
    <x v="1"/>
    <s v="USD"/>
    <n v="1490158800"/>
    <n v="1492146000"/>
    <b v="0"/>
    <b v="1"/>
    <s v="music/rock"/>
    <x v="1"/>
  </r>
  <r>
    <x v="1"/>
    <x v="485"/>
    <n v="84.97"/>
    <x v="1"/>
    <s v="USD"/>
    <n v="1406178000"/>
    <n v="1407301200"/>
    <b v="0"/>
    <b v="0"/>
    <s v="music/metal"/>
    <x v="1"/>
  </r>
  <r>
    <x v="1"/>
    <x v="486"/>
    <n v="25.01"/>
    <x v="1"/>
    <s v="USD"/>
    <n v="1485583200"/>
    <n v="1486620000"/>
    <b v="0"/>
    <b v="1"/>
    <s v="theater/plays"/>
    <x v="3"/>
  </r>
  <r>
    <x v="1"/>
    <x v="487"/>
    <n v="66"/>
    <x v="1"/>
    <s v="USD"/>
    <n v="1459314000"/>
    <n v="1459918800"/>
    <b v="0"/>
    <b v="0"/>
    <s v="photography/photography books"/>
    <x v="7"/>
  </r>
  <r>
    <x v="3"/>
    <x v="226"/>
    <n v="87.34"/>
    <x v="1"/>
    <s v="USD"/>
    <n v="1424412000"/>
    <n v="1424757600"/>
    <b v="0"/>
    <b v="0"/>
    <s v="publishing/nonfiction"/>
    <x v="5"/>
  </r>
  <r>
    <x v="1"/>
    <x v="80"/>
    <n v="27.93"/>
    <x v="1"/>
    <s v="USD"/>
    <n v="1478844000"/>
    <n v="1479880800"/>
    <b v="0"/>
    <b v="0"/>
    <s v="music/indie rock"/>
    <x v="1"/>
  </r>
  <r>
    <x v="0"/>
    <x v="27"/>
    <n v="103.8"/>
    <x v="1"/>
    <s v="USD"/>
    <n v="1416117600"/>
    <n v="1418018400"/>
    <b v="0"/>
    <b v="1"/>
    <s v="theater/plays"/>
    <x v="3"/>
  </r>
  <r>
    <x v="0"/>
    <x v="271"/>
    <n v="31.94"/>
    <x v="1"/>
    <s v="USD"/>
    <n v="1340946000"/>
    <n v="1341032400"/>
    <b v="0"/>
    <b v="0"/>
    <s v="music/indie rock"/>
    <x v="1"/>
  </r>
  <r>
    <x v="0"/>
    <x v="36"/>
    <n v="99.5"/>
    <x v="1"/>
    <s v="USD"/>
    <n v="1486101600"/>
    <n v="1486360800"/>
    <b v="0"/>
    <b v="0"/>
    <s v="theater/plays"/>
    <x v="3"/>
  </r>
  <r>
    <x v="1"/>
    <x v="406"/>
    <n v="108.85"/>
    <x v="1"/>
    <s v="USD"/>
    <n v="1274590800"/>
    <n v="1274677200"/>
    <b v="0"/>
    <b v="0"/>
    <s v="theater/plays"/>
    <x v="3"/>
  </r>
  <r>
    <x v="1"/>
    <x v="393"/>
    <n v="110.76"/>
    <x v="1"/>
    <s v="USD"/>
    <n v="1263880800"/>
    <n v="1267509600"/>
    <b v="0"/>
    <b v="0"/>
    <s v="music/electric music"/>
    <x v="1"/>
  </r>
  <r>
    <x v="0"/>
    <x v="68"/>
    <n v="29.65"/>
    <x v="1"/>
    <s v="USD"/>
    <n v="1445403600"/>
    <n v="1445922000"/>
    <b v="0"/>
    <b v="1"/>
    <s v="theater/plays"/>
    <x v="3"/>
  </r>
  <r>
    <x v="1"/>
    <x v="382"/>
    <n v="101.71"/>
    <x v="1"/>
    <s v="USD"/>
    <n v="1533877200"/>
    <n v="1534050000"/>
    <b v="0"/>
    <b v="1"/>
    <s v="theater/plays"/>
    <x v="3"/>
  </r>
  <r>
    <x v="0"/>
    <x v="298"/>
    <n v="61.5"/>
    <x v="1"/>
    <s v="USD"/>
    <n v="1275195600"/>
    <n v="1277528400"/>
    <b v="0"/>
    <b v="0"/>
    <s v="technology/wearables"/>
    <x v="2"/>
  </r>
  <r>
    <x v="1"/>
    <x v="488"/>
    <n v="35"/>
    <x v="1"/>
    <s v="USD"/>
    <n v="1318136400"/>
    <n v="1318568400"/>
    <b v="0"/>
    <b v="0"/>
    <s v="technology/web"/>
    <x v="2"/>
  </r>
  <r>
    <x v="1"/>
    <x v="489"/>
    <n v="40.049999999999997"/>
    <x v="1"/>
    <s v="USD"/>
    <n v="1283403600"/>
    <n v="1284354000"/>
    <b v="0"/>
    <b v="0"/>
    <s v="theater/plays"/>
    <x v="3"/>
  </r>
  <r>
    <x v="3"/>
    <x v="490"/>
    <n v="110.97"/>
    <x v="1"/>
    <s v="USD"/>
    <n v="1267423200"/>
    <n v="1269579600"/>
    <b v="0"/>
    <b v="1"/>
    <s v="film &amp; video/animation"/>
    <x v="4"/>
  </r>
  <r>
    <x v="1"/>
    <x v="491"/>
    <n v="36.96"/>
    <x v="6"/>
    <s v="EUR"/>
    <n v="1412744400"/>
    <n v="1413781200"/>
    <b v="0"/>
    <b v="1"/>
    <s v="technology/wearables"/>
    <x v="2"/>
  </r>
  <r>
    <x v="0"/>
    <x v="49"/>
    <n v="1"/>
    <x v="4"/>
    <s v="GBP"/>
    <n v="1277960400"/>
    <n v="1280120400"/>
    <b v="0"/>
    <b v="0"/>
    <s v="music/electric music"/>
    <x v="1"/>
  </r>
  <r>
    <x v="1"/>
    <x v="492"/>
    <n v="30.97"/>
    <x v="1"/>
    <s v="USD"/>
    <n v="1458190800"/>
    <n v="1459486800"/>
    <b v="1"/>
    <b v="1"/>
    <s v="publishing/nonfiction"/>
    <x v="5"/>
  </r>
  <r>
    <x v="3"/>
    <x v="493"/>
    <n v="47.04"/>
    <x v="1"/>
    <s v="USD"/>
    <n v="1280984400"/>
    <n v="1282539600"/>
    <b v="0"/>
    <b v="1"/>
    <s v="theater/plays"/>
    <x v="3"/>
  </r>
  <r>
    <x v="1"/>
    <x v="231"/>
    <n v="88.07"/>
    <x v="1"/>
    <s v="USD"/>
    <n v="1274590800"/>
    <n v="1275886800"/>
    <b v="0"/>
    <b v="0"/>
    <s v="photography/photography books"/>
    <x v="7"/>
  </r>
  <r>
    <x v="1"/>
    <x v="494"/>
    <n v="37.01"/>
    <x v="1"/>
    <s v="USD"/>
    <n v="1351400400"/>
    <n v="1355983200"/>
    <b v="0"/>
    <b v="0"/>
    <s v="theater/plays"/>
    <x v="3"/>
  </r>
  <r>
    <x v="1"/>
    <x v="495"/>
    <n v="26.03"/>
    <x v="3"/>
    <s v="DKK"/>
    <n v="1514354400"/>
    <n v="1515391200"/>
    <b v="0"/>
    <b v="1"/>
    <s v="theater/plays"/>
    <x v="3"/>
  </r>
  <r>
    <x v="1"/>
    <x v="496"/>
    <n v="67.819999999999993"/>
    <x v="1"/>
    <s v="USD"/>
    <n v="1421733600"/>
    <n v="1422252000"/>
    <b v="0"/>
    <b v="0"/>
    <s v="theater/plays"/>
    <x v="3"/>
  </r>
  <r>
    <x v="1"/>
    <x v="493"/>
    <n v="49.96"/>
    <x v="1"/>
    <s v="USD"/>
    <n v="1305176400"/>
    <n v="1305522000"/>
    <b v="0"/>
    <b v="0"/>
    <s v="film &amp; video/drama"/>
    <x v="4"/>
  </r>
  <r>
    <x v="1"/>
    <x v="497"/>
    <n v="110.02"/>
    <x v="0"/>
    <s v="CAD"/>
    <n v="1414126800"/>
    <n v="1414904400"/>
    <b v="0"/>
    <b v="0"/>
    <s v="music/rock"/>
    <x v="1"/>
  </r>
  <r>
    <x v="0"/>
    <x v="498"/>
    <n v="89.96"/>
    <x v="1"/>
    <s v="USD"/>
    <n v="1517810400"/>
    <n v="1520402400"/>
    <b v="0"/>
    <b v="0"/>
    <s v="music/electric music"/>
    <x v="1"/>
  </r>
  <r>
    <x v="0"/>
    <x v="155"/>
    <n v="79.010000000000005"/>
    <x v="6"/>
    <s v="EUR"/>
    <n v="1564635600"/>
    <n v="1567141200"/>
    <b v="0"/>
    <b v="1"/>
    <s v="games/video games"/>
    <x v="6"/>
  </r>
  <r>
    <x v="1"/>
    <x v="499"/>
    <n v="86.87"/>
    <x v="1"/>
    <s v="USD"/>
    <n v="1500699600"/>
    <n v="1501131600"/>
    <b v="0"/>
    <b v="0"/>
    <s v="music/rock"/>
    <x v="1"/>
  </r>
  <r>
    <x v="1"/>
    <x v="16"/>
    <n v="62.04"/>
    <x v="2"/>
    <s v="AUD"/>
    <n v="1354082400"/>
    <n v="1355032800"/>
    <b v="0"/>
    <b v="0"/>
    <s v="music/jazz"/>
    <x v="1"/>
  </r>
  <r>
    <x v="1"/>
    <x v="500"/>
    <n v="26.97"/>
    <x v="1"/>
    <s v="USD"/>
    <n v="1336453200"/>
    <n v="1339477200"/>
    <b v="0"/>
    <b v="1"/>
    <s v="theater/plays"/>
    <x v="3"/>
  </r>
  <r>
    <x v="1"/>
    <x v="496"/>
    <n v="54.12"/>
    <x v="1"/>
    <s v="USD"/>
    <n v="1305262800"/>
    <n v="1305954000"/>
    <b v="0"/>
    <b v="0"/>
    <s v="music/rock"/>
    <x v="1"/>
  </r>
  <r>
    <x v="1"/>
    <x v="40"/>
    <n v="41.04"/>
    <x v="1"/>
    <s v="USD"/>
    <n v="1492232400"/>
    <n v="1494392400"/>
    <b v="1"/>
    <b v="1"/>
    <s v="music/indie rock"/>
    <x v="1"/>
  </r>
  <r>
    <x v="0"/>
    <x v="501"/>
    <n v="55.05"/>
    <x v="2"/>
    <s v="AUD"/>
    <n v="1537333200"/>
    <n v="1537419600"/>
    <b v="0"/>
    <b v="0"/>
    <s v="film &amp; video/science fiction"/>
    <x v="4"/>
  </r>
  <r>
    <x v="0"/>
    <x v="502"/>
    <n v="107.94"/>
    <x v="1"/>
    <s v="USD"/>
    <n v="1444107600"/>
    <n v="1447999200"/>
    <b v="0"/>
    <b v="0"/>
    <s v="publishing/translations"/>
    <x v="5"/>
  </r>
  <r>
    <x v="1"/>
    <x v="503"/>
    <n v="73.92"/>
    <x v="1"/>
    <s v="USD"/>
    <n v="1386741600"/>
    <n v="1388037600"/>
    <b v="0"/>
    <b v="0"/>
    <s v="theater/plays"/>
    <x v="3"/>
  </r>
  <r>
    <x v="0"/>
    <x v="504"/>
    <n v="32"/>
    <x v="1"/>
    <s v="USD"/>
    <n v="1376542800"/>
    <n v="1378789200"/>
    <b v="0"/>
    <b v="0"/>
    <s v="games/video games"/>
    <x v="6"/>
  </r>
  <r>
    <x v="1"/>
    <x v="505"/>
    <n v="53.9"/>
    <x v="6"/>
    <s v="EUR"/>
    <n v="1397451600"/>
    <n v="1398056400"/>
    <b v="0"/>
    <b v="1"/>
    <s v="theater/plays"/>
    <x v="3"/>
  </r>
  <r>
    <x v="3"/>
    <x v="150"/>
    <n v="106.5"/>
    <x v="1"/>
    <s v="USD"/>
    <n v="1548482400"/>
    <n v="1550815200"/>
    <b v="0"/>
    <b v="0"/>
    <s v="theater/plays"/>
    <x v="3"/>
  </r>
  <r>
    <x v="1"/>
    <x v="506"/>
    <n v="33"/>
    <x v="1"/>
    <s v="USD"/>
    <n v="1549692000"/>
    <n v="1550037600"/>
    <b v="0"/>
    <b v="0"/>
    <s v="music/indie rock"/>
    <x v="1"/>
  </r>
  <r>
    <x v="1"/>
    <x v="507"/>
    <n v="43"/>
    <x v="1"/>
    <s v="USD"/>
    <n v="1492059600"/>
    <n v="1492923600"/>
    <b v="0"/>
    <b v="0"/>
    <s v="theater/plays"/>
    <x v="3"/>
  </r>
  <r>
    <x v="1"/>
    <x v="373"/>
    <n v="86.86"/>
    <x v="6"/>
    <s v="EUR"/>
    <n v="1463979600"/>
    <n v="1467522000"/>
    <b v="0"/>
    <b v="0"/>
    <s v="technology/web"/>
    <x v="2"/>
  </r>
  <r>
    <x v="0"/>
    <x v="234"/>
    <n v="96.8"/>
    <x v="1"/>
    <s v="USD"/>
    <n v="1415253600"/>
    <n v="1416117600"/>
    <b v="0"/>
    <b v="0"/>
    <s v="music/rock"/>
    <x v="1"/>
  </r>
  <r>
    <x v="0"/>
    <x v="508"/>
    <n v="33"/>
    <x v="1"/>
    <s v="USD"/>
    <n v="1562216400"/>
    <n v="1563771600"/>
    <b v="0"/>
    <b v="0"/>
    <s v="theater/plays"/>
    <x v="3"/>
  </r>
  <r>
    <x v="0"/>
    <x v="103"/>
    <n v="68.03"/>
    <x v="1"/>
    <s v="USD"/>
    <n v="1316754000"/>
    <n v="1319259600"/>
    <b v="0"/>
    <b v="0"/>
    <s v="theater/plays"/>
    <x v="3"/>
  </r>
  <r>
    <x v="1"/>
    <x v="5"/>
    <n v="58.87"/>
    <x v="5"/>
    <s v="CHF"/>
    <n v="1313211600"/>
    <n v="1313643600"/>
    <b v="0"/>
    <b v="0"/>
    <s v="film &amp; video/animation"/>
    <x v="4"/>
  </r>
  <r>
    <x v="0"/>
    <x v="509"/>
    <n v="105.05"/>
    <x v="1"/>
    <s v="USD"/>
    <n v="1439528400"/>
    <n v="1440306000"/>
    <b v="0"/>
    <b v="1"/>
    <s v="theater/plays"/>
    <x v="3"/>
  </r>
  <r>
    <x v="1"/>
    <x v="55"/>
    <n v="33.049999999999997"/>
    <x v="1"/>
    <s v="USD"/>
    <n v="1469163600"/>
    <n v="1470805200"/>
    <b v="0"/>
    <b v="1"/>
    <s v="film &amp; video/drama"/>
    <x v="4"/>
  </r>
  <r>
    <x v="3"/>
    <x v="75"/>
    <n v="78.819999999999993"/>
    <x v="5"/>
    <s v="CHF"/>
    <n v="1288501200"/>
    <n v="1292911200"/>
    <b v="0"/>
    <b v="0"/>
    <s v="theater/plays"/>
    <x v="3"/>
  </r>
  <r>
    <x v="1"/>
    <x v="510"/>
    <n v="68.2"/>
    <x v="1"/>
    <s v="USD"/>
    <n v="1298959200"/>
    <n v="1301374800"/>
    <b v="0"/>
    <b v="1"/>
    <s v="film &amp; video/animation"/>
    <x v="4"/>
  </r>
  <r>
    <x v="1"/>
    <x v="188"/>
    <n v="75.73"/>
    <x v="1"/>
    <s v="USD"/>
    <n v="1387260000"/>
    <n v="1387864800"/>
    <b v="0"/>
    <b v="0"/>
    <s v="music/rock"/>
    <x v="1"/>
  </r>
  <r>
    <x v="1"/>
    <x v="511"/>
    <n v="31"/>
    <x v="1"/>
    <s v="USD"/>
    <n v="1457244000"/>
    <n v="1458190800"/>
    <b v="0"/>
    <b v="0"/>
    <s v="technology/web"/>
    <x v="2"/>
  </r>
  <r>
    <x v="1"/>
    <x v="78"/>
    <n v="101.88"/>
    <x v="2"/>
    <s v="AUD"/>
    <n v="1556341200"/>
    <n v="1559278800"/>
    <b v="0"/>
    <b v="1"/>
    <s v="film &amp; video/animation"/>
    <x v="4"/>
  </r>
  <r>
    <x v="1"/>
    <x v="512"/>
    <n v="52.88"/>
    <x v="6"/>
    <s v="EUR"/>
    <n v="1522126800"/>
    <n v="1522731600"/>
    <b v="0"/>
    <b v="1"/>
    <s v="music/jazz"/>
    <x v="1"/>
  </r>
  <r>
    <x v="0"/>
    <x v="513"/>
    <n v="71.010000000000005"/>
    <x v="0"/>
    <s v="CAD"/>
    <n v="1305954000"/>
    <n v="1306731600"/>
    <b v="0"/>
    <b v="0"/>
    <s v="music/rock"/>
    <x v="1"/>
  </r>
  <r>
    <x v="2"/>
    <x v="249"/>
    <n v="102.39"/>
    <x v="1"/>
    <s v="USD"/>
    <n v="1350709200"/>
    <n v="1352527200"/>
    <b v="0"/>
    <b v="0"/>
    <s v="film &amp; video/animation"/>
    <x v="4"/>
  </r>
  <r>
    <x v="0"/>
    <x v="430"/>
    <n v="74.47"/>
    <x v="1"/>
    <s v="USD"/>
    <n v="1401166800"/>
    <n v="1404363600"/>
    <b v="0"/>
    <b v="0"/>
    <s v="theater/plays"/>
    <x v="3"/>
  </r>
  <r>
    <x v="3"/>
    <x v="260"/>
    <n v="51.01"/>
    <x v="1"/>
    <s v="USD"/>
    <n v="1266127200"/>
    <n v="1266645600"/>
    <b v="0"/>
    <b v="0"/>
    <s v="theater/plays"/>
    <x v="3"/>
  </r>
  <r>
    <x v="0"/>
    <x v="514"/>
    <n v="90"/>
    <x v="1"/>
    <s v="USD"/>
    <n v="1481436000"/>
    <n v="1482818400"/>
    <b v="0"/>
    <b v="0"/>
    <s v="food/food trucks"/>
    <x v="0"/>
  </r>
  <r>
    <x v="0"/>
    <x v="243"/>
    <n v="97.14"/>
    <x v="1"/>
    <s v="USD"/>
    <n v="1372222800"/>
    <n v="1374642000"/>
    <b v="0"/>
    <b v="1"/>
    <s v="theater/plays"/>
    <x v="3"/>
  </r>
  <r>
    <x v="1"/>
    <x v="483"/>
    <n v="72.069999999999993"/>
    <x v="5"/>
    <s v="CHF"/>
    <n v="1372136400"/>
    <n v="1372482000"/>
    <b v="0"/>
    <b v="0"/>
    <s v="publishing/nonfiction"/>
    <x v="5"/>
  </r>
  <r>
    <x v="1"/>
    <x v="460"/>
    <n v="75.239999999999995"/>
    <x v="1"/>
    <s v="USD"/>
    <n v="1513922400"/>
    <n v="1514959200"/>
    <b v="0"/>
    <b v="0"/>
    <s v="music/rock"/>
    <x v="1"/>
  </r>
  <r>
    <x v="0"/>
    <x v="249"/>
    <n v="32.97"/>
    <x v="1"/>
    <s v="USD"/>
    <n v="1477976400"/>
    <n v="1478235600"/>
    <b v="0"/>
    <b v="0"/>
    <s v="film &amp; video/drama"/>
    <x v="4"/>
  </r>
  <r>
    <x v="0"/>
    <x v="373"/>
    <n v="54.81"/>
    <x v="1"/>
    <s v="USD"/>
    <n v="1407474000"/>
    <n v="1408078800"/>
    <b v="0"/>
    <b v="1"/>
    <s v="games/mobile games"/>
    <x v="6"/>
  </r>
  <r>
    <x v="1"/>
    <x v="515"/>
    <n v="45.04"/>
    <x v="1"/>
    <s v="USD"/>
    <n v="1546149600"/>
    <n v="1548136800"/>
    <b v="0"/>
    <b v="0"/>
    <s v="technology/web"/>
    <x v="2"/>
  </r>
  <r>
    <x v="1"/>
    <x v="246"/>
    <n v="52.96"/>
    <x v="1"/>
    <s v="USD"/>
    <n v="1338440400"/>
    <n v="1340859600"/>
    <b v="0"/>
    <b v="1"/>
    <s v="theater/plays"/>
    <x v="3"/>
  </r>
  <r>
    <x v="0"/>
    <x v="516"/>
    <n v="60.02"/>
    <x v="4"/>
    <s v="GBP"/>
    <n v="1454133600"/>
    <n v="1454479200"/>
    <b v="0"/>
    <b v="0"/>
    <s v="theater/plays"/>
    <x v="3"/>
  </r>
  <r>
    <x v="0"/>
    <x v="49"/>
    <n v="1"/>
    <x v="5"/>
    <s v="CHF"/>
    <n v="1434085200"/>
    <n v="1434430800"/>
    <b v="0"/>
    <b v="0"/>
    <s v="music/rock"/>
    <x v="1"/>
  </r>
  <r>
    <x v="1"/>
    <x v="88"/>
    <n v="44.03"/>
    <x v="1"/>
    <s v="USD"/>
    <n v="1577772000"/>
    <n v="1579672800"/>
    <b v="0"/>
    <b v="1"/>
    <s v="photography/photography books"/>
    <x v="7"/>
  </r>
  <r>
    <x v="1"/>
    <x v="23"/>
    <n v="86.03"/>
    <x v="1"/>
    <s v="USD"/>
    <n v="1562216400"/>
    <n v="1562389200"/>
    <b v="0"/>
    <b v="0"/>
    <s v="photography/photography books"/>
    <x v="7"/>
  </r>
  <r>
    <x v="1"/>
    <x v="517"/>
    <n v="28.01"/>
    <x v="1"/>
    <s v="USD"/>
    <n v="1548568800"/>
    <n v="1551506400"/>
    <b v="0"/>
    <b v="0"/>
    <s v="theater/plays"/>
    <x v="3"/>
  </r>
  <r>
    <x v="1"/>
    <x v="205"/>
    <n v="32.049999999999997"/>
    <x v="1"/>
    <s v="USD"/>
    <n v="1514872800"/>
    <n v="1516600800"/>
    <b v="0"/>
    <b v="0"/>
    <s v="music/rock"/>
    <x v="1"/>
  </r>
  <r>
    <x v="0"/>
    <x v="109"/>
    <n v="73.61"/>
    <x v="2"/>
    <s v="AUD"/>
    <n v="1416031200"/>
    <n v="1420437600"/>
    <b v="0"/>
    <b v="0"/>
    <s v="film &amp; video/documentary"/>
    <x v="4"/>
  </r>
  <r>
    <x v="1"/>
    <x v="70"/>
    <n v="108.71"/>
    <x v="1"/>
    <s v="USD"/>
    <n v="1330927200"/>
    <n v="1332997200"/>
    <b v="0"/>
    <b v="1"/>
    <s v="film &amp; video/drama"/>
    <x v="4"/>
  </r>
  <r>
    <x v="1"/>
    <x v="177"/>
    <n v="42.98"/>
    <x v="1"/>
    <s v="USD"/>
    <n v="1571115600"/>
    <n v="1574920800"/>
    <b v="0"/>
    <b v="1"/>
    <s v="theater/plays"/>
    <x v="3"/>
  </r>
  <r>
    <x v="0"/>
    <x v="161"/>
    <n v="83.32"/>
    <x v="1"/>
    <s v="USD"/>
    <n v="1463461200"/>
    <n v="1464930000"/>
    <b v="0"/>
    <b v="0"/>
    <s v="food/food trucks"/>
    <x v="0"/>
  </r>
  <r>
    <x v="0"/>
    <x v="518"/>
    <n v="42"/>
    <x v="5"/>
    <s v="CHF"/>
    <n v="1344920400"/>
    <n v="1345006800"/>
    <b v="0"/>
    <b v="0"/>
    <s v="film &amp; video/documentary"/>
    <x v="4"/>
  </r>
  <r>
    <x v="1"/>
    <x v="394"/>
    <n v="55.93"/>
    <x v="1"/>
    <s v="USD"/>
    <n v="1511848800"/>
    <n v="1512712800"/>
    <b v="0"/>
    <b v="1"/>
    <s v="theater/plays"/>
    <x v="3"/>
  </r>
  <r>
    <x v="0"/>
    <x v="89"/>
    <n v="105.04"/>
    <x v="1"/>
    <s v="USD"/>
    <n v="1452319200"/>
    <n v="1452492000"/>
    <b v="0"/>
    <b v="1"/>
    <s v="games/video games"/>
    <x v="6"/>
  </r>
  <r>
    <x v="1"/>
    <x v="519"/>
    <n v="48"/>
    <x v="0"/>
    <s v="CAD"/>
    <n v="1523854800"/>
    <n v="1524286800"/>
    <b v="0"/>
    <b v="0"/>
    <s v="publishing/nonfiction"/>
    <x v="5"/>
  </r>
  <r>
    <x v="1"/>
    <x v="520"/>
    <n v="112.66"/>
    <x v="1"/>
    <s v="USD"/>
    <n v="1346043600"/>
    <n v="1346907600"/>
    <b v="0"/>
    <b v="0"/>
    <s v="games/video games"/>
    <x v="6"/>
  </r>
  <r>
    <x v="0"/>
    <x v="521"/>
    <n v="81.94"/>
    <x v="3"/>
    <s v="DKK"/>
    <n v="1464325200"/>
    <n v="1464498000"/>
    <b v="0"/>
    <b v="1"/>
    <s v="music/rock"/>
    <x v="1"/>
  </r>
  <r>
    <x v="1"/>
    <x v="236"/>
    <n v="64.05"/>
    <x v="0"/>
    <s v="CAD"/>
    <n v="1511935200"/>
    <n v="1514181600"/>
    <b v="0"/>
    <b v="0"/>
    <s v="music/rock"/>
    <x v="1"/>
  </r>
  <r>
    <x v="1"/>
    <x v="221"/>
    <n v="106.39"/>
    <x v="1"/>
    <s v="USD"/>
    <n v="1392012000"/>
    <n v="1392184800"/>
    <b v="1"/>
    <b v="1"/>
    <s v="theater/plays"/>
    <x v="3"/>
  </r>
  <r>
    <x v="1"/>
    <x v="522"/>
    <n v="76.010000000000005"/>
    <x v="6"/>
    <s v="EUR"/>
    <n v="1556946000"/>
    <n v="1559365200"/>
    <b v="0"/>
    <b v="1"/>
    <s v="publishing/nonfiction"/>
    <x v="5"/>
  </r>
  <r>
    <x v="1"/>
    <x v="464"/>
    <n v="111.07"/>
    <x v="1"/>
    <s v="USD"/>
    <n v="1548050400"/>
    <n v="1549173600"/>
    <b v="0"/>
    <b v="1"/>
    <s v="theater/plays"/>
    <x v="3"/>
  </r>
  <r>
    <x v="0"/>
    <x v="523"/>
    <n v="95.94"/>
    <x v="1"/>
    <s v="USD"/>
    <n v="1353736800"/>
    <n v="1355032800"/>
    <b v="1"/>
    <b v="0"/>
    <s v="games/video games"/>
    <x v="6"/>
  </r>
  <r>
    <x v="1"/>
    <x v="524"/>
    <n v="43.04"/>
    <x v="4"/>
    <s v="GBP"/>
    <n v="1532840400"/>
    <n v="1533963600"/>
    <b v="0"/>
    <b v="1"/>
    <s v="music/rock"/>
    <x v="1"/>
  </r>
  <r>
    <x v="1"/>
    <x v="155"/>
    <n v="67.97"/>
    <x v="1"/>
    <s v="USD"/>
    <n v="1488261600"/>
    <n v="1489381200"/>
    <b v="0"/>
    <b v="0"/>
    <s v="film &amp; video/documentary"/>
    <x v="4"/>
  </r>
  <r>
    <x v="1"/>
    <x v="525"/>
    <n v="89.99"/>
    <x v="1"/>
    <s v="USD"/>
    <n v="1393567200"/>
    <n v="1395032400"/>
    <b v="0"/>
    <b v="0"/>
    <s v="music/rock"/>
    <x v="1"/>
  </r>
  <r>
    <x v="1"/>
    <x v="526"/>
    <n v="58.1"/>
    <x v="1"/>
    <s v="USD"/>
    <n v="1410325200"/>
    <n v="1412485200"/>
    <b v="1"/>
    <b v="1"/>
    <s v="music/rock"/>
    <x v="1"/>
  </r>
  <r>
    <x v="1"/>
    <x v="527"/>
    <n v="84"/>
    <x v="1"/>
    <s v="USD"/>
    <n v="1276923600"/>
    <n v="1279688400"/>
    <b v="0"/>
    <b v="1"/>
    <s v="publishing/nonfiction"/>
    <x v="5"/>
  </r>
  <r>
    <x v="1"/>
    <x v="144"/>
    <n v="88.85"/>
    <x v="4"/>
    <s v="GBP"/>
    <n v="1500958800"/>
    <n v="1501995600"/>
    <b v="0"/>
    <b v="0"/>
    <s v="film &amp; video/shorts"/>
    <x v="4"/>
  </r>
  <r>
    <x v="1"/>
    <x v="346"/>
    <n v="65.959999999999994"/>
    <x v="1"/>
    <s v="USD"/>
    <n v="1292220000"/>
    <n v="1294639200"/>
    <b v="0"/>
    <b v="1"/>
    <s v="theater/plays"/>
    <x v="3"/>
  </r>
  <r>
    <x v="1"/>
    <x v="172"/>
    <n v="74.8"/>
    <x v="2"/>
    <s v="AUD"/>
    <n v="1304398800"/>
    <n v="1305435600"/>
    <b v="0"/>
    <b v="1"/>
    <s v="film &amp; video/drama"/>
    <x v="4"/>
  </r>
  <r>
    <x v="0"/>
    <x v="131"/>
    <n v="69.989999999999995"/>
    <x v="1"/>
    <s v="USD"/>
    <n v="1535432400"/>
    <n v="1537592400"/>
    <b v="0"/>
    <b v="0"/>
    <s v="theater/plays"/>
    <x v="3"/>
  </r>
  <r>
    <x v="0"/>
    <x v="110"/>
    <n v="32.01"/>
    <x v="1"/>
    <s v="USD"/>
    <n v="1433826000"/>
    <n v="1435122000"/>
    <b v="0"/>
    <b v="0"/>
    <s v="theater/plays"/>
    <x v="3"/>
  </r>
  <r>
    <x v="0"/>
    <x v="528"/>
    <n v="64.73"/>
    <x v="1"/>
    <s v="USD"/>
    <n v="1514959200"/>
    <n v="1520056800"/>
    <b v="0"/>
    <b v="0"/>
    <s v="theater/plays"/>
    <x v="3"/>
  </r>
  <r>
    <x v="1"/>
    <x v="529"/>
    <n v="25"/>
    <x v="1"/>
    <s v="USD"/>
    <n v="1332738000"/>
    <n v="1335675600"/>
    <b v="0"/>
    <b v="0"/>
    <s v="photography/photography books"/>
    <x v="7"/>
  </r>
  <r>
    <x v="1"/>
    <x v="265"/>
    <n v="104.98"/>
    <x v="3"/>
    <s v="DKK"/>
    <n v="1445490000"/>
    <n v="1448431200"/>
    <b v="1"/>
    <b v="0"/>
    <s v="publishing/translations"/>
    <x v="5"/>
  </r>
  <r>
    <x v="1"/>
    <x v="34"/>
    <n v="64.989999999999995"/>
    <x v="3"/>
    <s v="DKK"/>
    <n v="1297663200"/>
    <n v="1298613600"/>
    <b v="0"/>
    <b v="0"/>
    <s v="publishing/translations"/>
    <x v="5"/>
  </r>
  <r>
    <x v="1"/>
    <x v="530"/>
    <n v="94.35"/>
    <x v="1"/>
    <s v="USD"/>
    <n v="1371963600"/>
    <n v="1372482000"/>
    <b v="0"/>
    <b v="0"/>
    <s v="theater/plays"/>
    <x v="3"/>
  </r>
  <r>
    <x v="0"/>
    <x v="531"/>
    <n v="44"/>
    <x v="1"/>
    <s v="USD"/>
    <n v="1425103200"/>
    <n v="1425621600"/>
    <b v="0"/>
    <b v="0"/>
    <s v="technology/web"/>
    <x v="2"/>
  </r>
  <r>
    <x v="0"/>
    <x v="115"/>
    <n v="64.739999999999995"/>
    <x v="1"/>
    <s v="USD"/>
    <n v="1265349600"/>
    <n v="1266300000"/>
    <b v="0"/>
    <b v="0"/>
    <s v="music/indie rock"/>
    <x v="1"/>
  </r>
  <r>
    <x v="1"/>
    <x v="532"/>
    <n v="84.01"/>
    <x v="1"/>
    <s v="USD"/>
    <n v="1301202000"/>
    <n v="1305867600"/>
    <b v="0"/>
    <b v="0"/>
    <s v="music/jazz"/>
    <x v="1"/>
  </r>
  <r>
    <x v="1"/>
    <x v="210"/>
    <n v="34.06"/>
    <x v="1"/>
    <s v="USD"/>
    <n v="1538024400"/>
    <n v="1538802000"/>
    <b v="0"/>
    <b v="0"/>
    <s v="theater/plays"/>
    <x v="3"/>
  </r>
  <r>
    <x v="1"/>
    <x v="144"/>
    <n v="93.27"/>
    <x v="1"/>
    <s v="USD"/>
    <n v="1395032400"/>
    <n v="1398920400"/>
    <b v="0"/>
    <b v="1"/>
    <s v="film &amp; video/documentary"/>
    <x v="4"/>
  </r>
  <r>
    <x v="1"/>
    <x v="533"/>
    <n v="33"/>
    <x v="1"/>
    <s v="USD"/>
    <n v="1405486800"/>
    <n v="1405659600"/>
    <b v="0"/>
    <b v="1"/>
    <s v="theater/plays"/>
    <x v="3"/>
  </r>
  <r>
    <x v="1"/>
    <x v="287"/>
    <n v="83.81"/>
    <x v="1"/>
    <s v="USD"/>
    <n v="1455861600"/>
    <n v="1457244000"/>
    <b v="0"/>
    <b v="0"/>
    <s v="technology/web"/>
    <x v="2"/>
  </r>
  <r>
    <x v="1"/>
    <x v="227"/>
    <n v="63.99"/>
    <x v="6"/>
    <s v="EUR"/>
    <n v="1529038800"/>
    <n v="1529298000"/>
    <b v="0"/>
    <b v="0"/>
    <s v="technology/wearables"/>
    <x v="2"/>
  </r>
  <r>
    <x v="0"/>
    <x v="254"/>
    <n v="81.91"/>
    <x v="1"/>
    <s v="USD"/>
    <n v="1535259600"/>
    <n v="1535778000"/>
    <b v="0"/>
    <b v="0"/>
    <s v="photography/photography books"/>
    <x v="7"/>
  </r>
  <r>
    <x v="3"/>
    <x v="115"/>
    <n v="93.05"/>
    <x v="1"/>
    <s v="USD"/>
    <n v="1327212000"/>
    <n v="1327471200"/>
    <b v="0"/>
    <b v="0"/>
    <s v="film &amp; video/documentary"/>
    <x v="4"/>
  </r>
  <r>
    <x v="1"/>
    <x v="534"/>
    <n v="101.98"/>
    <x v="4"/>
    <s v="GBP"/>
    <n v="1526360400"/>
    <n v="1529557200"/>
    <b v="0"/>
    <b v="0"/>
    <s v="technology/web"/>
    <x v="2"/>
  </r>
  <r>
    <x v="1"/>
    <x v="44"/>
    <n v="105.94"/>
    <x v="1"/>
    <s v="USD"/>
    <n v="1532149200"/>
    <n v="1535259600"/>
    <b v="1"/>
    <b v="1"/>
    <s v="technology/web"/>
    <x v="2"/>
  </r>
  <r>
    <x v="1"/>
    <x v="460"/>
    <n v="101.58"/>
    <x v="1"/>
    <s v="USD"/>
    <n v="1515304800"/>
    <n v="1515564000"/>
    <b v="0"/>
    <b v="0"/>
    <s v="food/food trucks"/>
    <x v="0"/>
  </r>
  <r>
    <x v="1"/>
    <x v="535"/>
    <n v="62.97"/>
    <x v="1"/>
    <s v="USD"/>
    <n v="1276318800"/>
    <n v="1277096400"/>
    <b v="0"/>
    <b v="0"/>
    <s v="film &amp; video/drama"/>
    <x v="4"/>
  </r>
  <r>
    <x v="1"/>
    <x v="253"/>
    <n v="29.05"/>
    <x v="1"/>
    <s v="USD"/>
    <n v="1328767200"/>
    <n v="1329026400"/>
    <b v="0"/>
    <b v="1"/>
    <s v="music/indie rock"/>
    <x v="1"/>
  </r>
  <r>
    <x v="0"/>
    <x v="49"/>
    <n v="1"/>
    <x v="1"/>
    <s v="USD"/>
    <n v="1321682400"/>
    <n v="1322978400"/>
    <b v="1"/>
    <b v="0"/>
    <s v="music/rock"/>
    <x v="1"/>
  </r>
  <r>
    <x v="1"/>
    <x v="415"/>
    <n v="77.930000000000007"/>
    <x v="1"/>
    <s v="USD"/>
    <n v="1335934800"/>
    <n v="1338786000"/>
    <b v="0"/>
    <b v="0"/>
    <s v="music/electric music"/>
    <x v="1"/>
  </r>
  <r>
    <x v="0"/>
    <x v="249"/>
    <n v="80.81"/>
    <x v="1"/>
    <s v="USD"/>
    <n v="1310792400"/>
    <n v="1311656400"/>
    <b v="0"/>
    <b v="1"/>
    <s v="games/video games"/>
    <x v="6"/>
  </r>
  <r>
    <x v="1"/>
    <x v="50"/>
    <n v="76.010000000000005"/>
    <x v="0"/>
    <s v="CAD"/>
    <n v="1308546000"/>
    <n v="1308978000"/>
    <b v="0"/>
    <b v="1"/>
    <s v="music/indie rock"/>
    <x v="1"/>
  </r>
  <r>
    <x v="1"/>
    <x v="536"/>
    <n v="72.989999999999995"/>
    <x v="0"/>
    <s v="CAD"/>
    <n v="1574056800"/>
    <n v="1576389600"/>
    <b v="0"/>
    <b v="0"/>
    <s v="publishing/fiction"/>
    <x v="5"/>
  </r>
  <r>
    <x v="1"/>
    <x v="15"/>
    <n v="53"/>
    <x v="2"/>
    <s v="AUD"/>
    <n v="1308373200"/>
    <n v="1311051600"/>
    <b v="0"/>
    <b v="0"/>
    <s v="theater/plays"/>
    <x v="3"/>
  </r>
  <r>
    <x v="1"/>
    <x v="1"/>
    <n v="54.16"/>
    <x v="1"/>
    <s v="USD"/>
    <n v="1335243600"/>
    <n v="1336712400"/>
    <b v="0"/>
    <b v="0"/>
    <s v="food/food trucks"/>
    <x v="0"/>
  </r>
  <r>
    <x v="1"/>
    <x v="537"/>
    <n v="32.950000000000003"/>
    <x v="5"/>
    <s v="CHF"/>
    <n v="1328421600"/>
    <n v="1330408800"/>
    <b v="1"/>
    <b v="0"/>
    <s v="film &amp; video/shorts"/>
    <x v="4"/>
  </r>
  <r>
    <x v="0"/>
    <x v="164"/>
    <n v="79.37"/>
    <x v="1"/>
    <s v="USD"/>
    <n v="1524286800"/>
    <n v="1524891600"/>
    <b v="1"/>
    <b v="0"/>
    <s v="food/food trucks"/>
    <x v="0"/>
  </r>
  <r>
    <x v="0"/>
    <x v="377"/>
    <n v="41.17"/>
    <x v="1"/>
    <s v="USD"/>
    <n v="1362117600"/>
    <n v="1363669200"/>
    <b v="0"/>
    <b v="1"/>
    <s v="theater/plays"/>
    <x v="3"/>
  </r>
  <r>
    <x v="1"/>
    <x v="167"/>
    <n v="77.430000000000007"/>
    <x v="1"/>
    <s v="USD"/>
    <n v="1550556000"/>
    <n v="1551420000"/>
    <b v="0"/>
    <b v="1"/>
    <s v="technology/wearables"/>
    <x v="2"/>
  </r>
  <r>
    <x v="1"/>
    <x v="25"/>
    <n v="57.16"/>
    <x v="1"/>
    <s v="USD"/>
    <n v="1269147600"/>
    <n v="1269838800"/>
    <b v="0"/>
    <b v="0"/>
    <s v="theater/plays"/>
    <x v="3"/>
  </r>
  <r>
    <x v="1"/>
    <x v="72"/>
    <n v="77.180000000000007"/>
    <x v="1"/>
    <s v="USD"/>
    <n v="1312174800"/>
    <n v="1312520400"/>
    <b v="0"/>
    <b v="0"/>
    <s v="theater/plays"/>
    <x v="3"/>
  </r>
  <r>
    <x v="1"/>
    <x v="538"/>
    <n v="24.95"/>
    <x v="1"/>
    <s v="USD"/>
    <n v="1434517200"/>
    <n v="1436504400"/>
    <b v="0"/>
    <b v="1"/>
    <s v="film &amp; video/television"/>
    <x v="4"/>
  </r>
  <r>
    <x v="1"/>
    <x v="503"/>
    <n v="97.18"/>
    <x v="1"/>
    <s v="USD"/>
    <n v="1471582800"/>
    <n v="1472014800"/>
    <b v="0"/>
    <b v="0"/>
    <s v="film &amp; video/shorts"/>
    <x v="4"/>
  </r>
  <r>
    <x v="1"/>
    <x v="539"/>
    <n v="46"/>
    <x v="1"/>
    <s v="USD"/>
    <n v="1410757200"/>
    <n v="1411534800"/>
    <b v="0"/>
    <b v="0"/>
    <s v="theater/plays"/>
    <x v="3"/>
  </r>
  <r>
    <x v="3"/>
    <x v="540"/>
    <n v="88.02"/>
    <x v="1"/>
    <s v="USD"/>
    <n v="1304830800"/>
    <n v="1304917200"/>
    <b v="0"/>
    <b v="0"/>
    <s v="photography/photography books"/>
    <x v="7"/>
  </r>
  <r>
    <x v="1"/>
    <x v="402"/>
    <n v="25.99"/>
    <x v="1"/>
    <s v="USD"/>
    <n v="1539061200"/>
    <n v="1539579600"/>
    <b v="0"/>
    <b v="0"/>
    <s v="food/food trucks"/>
    <x v="0"/>
  </r>
  <r>
    <x v="1"/>
    <x v="105"/>
    <n v="102.69"/>
    <x v="1"/>
    <s v="USD"/>
    <n v="1381554000"/>
    <n v="1382504400"/>
    <b v="0"/>
    <b v="0"/>
    <s v="theater/plays"/>
    <x v="3"/>
  </r>
  <r>
    <x v="0"/>
    <x v="541"/>
    <n v="72.959999999999994"/>
    <x v="1"/>
    <s v="USD"/>
    <n v="1277096400"/>
    <n v="1278306000"/>
    <b v="0"/>
    <b v="0"/>
    <s v="film &amp; video/drama"/>
    <x v="4"/>
  </r>
  <r>
    <x v="0"/>
    <x v="246"/>
    <n v="57.19"/>
    <x v="1"/>
    <s v="USD"/>
    <n v="1440392400"/>
    <n v="1442552400"/>
    <b v="0"/>
    <b v="0"/>
    <s v="theater/plays"/>
    <x v="3"/>
  </r>
  <r>
    <x v="1"/>
    <x v="542"/>
    <n v="84.01"/>
    <x v="1"/>
    <s v="USD"/>
    <n v="1509512400"/>
    <n v="1511071200"/>
    <b v="0"/>
    <b v="1"/>
    <s v="theater/plays"/>
    <x v="3"/>
  </r>
  <r>
    <x v="1"/>
    <x v="543"/>
    <n v="98.67"/>
    <x v="2"/>
    <s v="AUD"/>
    <n v="1535950800"/>
    <n v="1536382800"/>
    <b v="0"/>
    <b v="0"/>
    <s v="film &amp; video/science fiction"/>
    <x v="4"/>
  </r>
  <r>
    <x v="1"/>
    <x v="544"/>
    <n v="42.01"/>
    <x v="1"/>
    <s v="USD"/>
    <n v="1389160800"/>
    <n v="1389592800"/>
    <b v="0"/>
    <b v="0"/>
    <s v="photography/photography books"/>
    <x v="7"/>
  </r>
  <r>
    <x v="1"/>
    <x v="545"/>
    <n v="32"/>
    <x v="1"/>
    <s v="USD"/>
    <n v="1271998800"/>
    <n v="1275282000"/>
    <b v="0"/>
    <b v="1"/>
    <s v="photography/photography books"/>
    <x v="7"/>
  </r>
  <r>
    <x v="0"/>
    <x v="109"/>
    <n v="81.569999999999993"/>
    <x v="1"/>
    <s v="USD"/>
    <n v="1294898400"/>
    <n v="1294984800"/>
    <b v="0"/>
    <b v="0"/>
    <s v="music/rock"/>
    <x v="1"/>
  </r>
  <r>
    <x v="0"/>
    <x v="176"/>
    <n v="37.04"/>
    <x v="0"/>
    <s v="CAD"/>
    <n v="1559970000"/>
    <n v="1562043600"/>
    <b v="0"/>
    <b v="0"/>
    <s v="photography/photography books"/>
    <x v="7"/>
  </r>
  <r>
    <x v="0"/>
    <x v="546"/>
    <n v="103.03"/>
    <x v="1"/>
    <s v="USD"/>
    <n v="1469509200"/>
    <n v="1469595600"/>
    <b v="0"/>
    <b v="0"/>
    <s v="food/food trucks"/>
    <x v="0"/>
  </r>
  <r>
    <x v="0"/>
    <x v="65"/>
    <n v="84.33"/>
    <x v="6"/>
    <s v="EUR"/>
    <n v="1579068000"/>
    <n v="1581141600"/>
    <b v="0"/>
    <b v="0"/>
    <s v="music/metal"/>
    <x v="1"/>
  </r>
  <r>
    <x v="1"/>
    <x v="4"/>
    <n v="102.6"/>
    <x v="1"/>
    <s v="USD"/>
    <n v="1487743200"/>
    <n v="1488520800"/>
    <b v="0"/>
    <b v="0"/>
    <s v="publishing/nonfiction"/>
    <x v="5"/>
  </r>
  <r>
    <x v="1"/>
    <x v="547"/>
    <n v="79.989999999999995"/>
    <x v="1"/>
    <s v="USD"/>
    <n v="1563685200"/>
    <n v="1563858000"/>
    <b v="0"/>
    <b v="0"/>
    <s v="music/electric music"/>
    <x v="1"/>
  </r>
  <r>
    <x v="0"/>
    <x v="15"/>
    <n v="70.06"/>
    <x v="1"/>
    <s v="USD"/>
    <n v="1436418000"/>
    <n v="1438923600"/>
    <b v="0"/>
    <b v="1"/>
    <s v="theater/plays"/>
    <x v="3"/>
  </r>
  <r>
    <x v="1"/>
    <x v="175"/>
    <n v="37"/>
    <x v="1"/>
    <s v="USD"/>
    <n v="1421820000"/>
    <n v="1422165600"/>
    <b v="0"/>
    <b v="0"/>
    <s v="theater/plays"/>
    <x v="3"/>
  </r>
  <r>
    <x v="1"/>
    <x v="548"/>
    <n v="41.91"/>
    <x v="1"/>
    <s v="USD"/>
    <n v="1274763600"/>
    <n v="1277874000"/>
    <b v="0"/>
    <b v="0"/>
    <s v="film &amp; video/shorts"/>
    <x v="4"/>
  </r>
  <r>
    <x v="0"/>
    <x v="549"/>
    <n v="57.99"/>
    <x v="1"/>
    <s v="USD"/>
    <n v="1399179600"/>
    <n v="1399352400"/>
    <b v="0"/>
    <b v="1"/>
    <s v="theater/plays"/>
    <x v="3"/>
  </r>
  <r>
    <x v="1"/>
    <x v="550"/>
    <n v="40.94"/>
    <x v="1"/>
    <s v="USD"/>
    <n v="1275800400"/>
    <n v="1279083600"/>
    <b v="0"/>
    <b v="0"/>
    <s v="theater/plays"/>
    <x v="3"/>
  </r>
  <r>
    <x v="0"/>
    <x v="551"/>
    <n v="70"/>
    <x v="1"/>
    <s v="USD"/>
    <n v="1282798800"/>
    <n v="1284354000"/>
    <b v="0"/>
    <b v="0"/>
    <s v="music/indie rock"/>
    <x v="1"/>
  </r>
  <r>
    <x v="0"/>
    <x v="249"/>
    <n v="73.84"/>
    <x v="1"/>
    <s v="USD"/>
    <n v="1437109200"/>
    <n v="1441170000"/>
    <b v="0"/>
    <b v="1"/>
    <s v="theater/plays"/>
    <x v="3"/>
  </r>
  <r>
    <x v="1"/>
    <x v="552"/>
    <n v="41.98"/>
    <x v="1"/>
    <s v="USD"/>
    <n v="1491886800"/>
    <n v="1493528400"/>
    <b v="0"/>
    <b v="0"/>
    <s v="theater/plays"/>
    <x v="3"/>
  </r>
  <r>
    <x v="1"/>
    <x v="393"/>
    <n v="77.930000000000007"/>
    <x v="1"/>
    <s v="USD"/>
    <n v="1394600400"/>
    <n v="1395205200"/>
    <b v="0"/>
    <b v="1"/>
    <s v="music/electric music"/>
    <x v="1"/>
  </r>
  <r>
    <x v="1"/>
    <x v="553"/>
    <n v="106.02"/>
    <x v="1"/>
    <s v="USD"/>
    <n v="1561352400"/>
    <n v="1561438800"/>
    <b v="0"/>
    <b v="0"/>
    <s v="music/indie rock"/>
    <x v="1"/>
  </r>
  <r>
    <x v="1"/>
    <x v="34"/>
    <n v="47.02"/>
    <x v="0"/>
    <s v="CAD"/>
    <n v="1322892000"/>
    <n v="1326693600"/>
    <b v="0"/>
    <b v="0"/>
    <s v="film &amp; video/documentary"/>
    <x v="4"/>
  </r>
  <r>
    <x v="1"/>
    <x v="554"/>
    <n v="76.02"/>
    <x v="1"/>
    <s v="USD"/>
    <n v="1274418000"/>
    <n v="1277960400"/>
    <b v="0"/>
    <b v="0"/>
    <s v="publishing/translations"/>
    <x v="5"/>
  </r>
  <r>
    <x v="1"/>
    <x v="134"/>
    <n v="54.12"/>
    <x v="6"/>
    <s v="EUR"/>
    <n v="1434344400"/>
    <n v="1434690000"/>
    <b v="0"/>
    <b v="1"/>
    <s v="film &amp; video/documentary"/>
    <x v="4"/>
  </r>
  <r>
    <x v="1"/>
    <x v="75"/>
    <n v="57.29"/>
    <x v="4"/>
    <s v="GBP"/>
    <n v="1373518800"/>
    <n v="1376110800"/>
    <b v="0"/>
    <b v="1"/>
    <s v="film &amp; video/television"/>
    <x v="4"/>
  </r>
  <r>
    <x v="0"/>
    <x v="37"/>
    <n v="103.81"/>
    <x v="1"/>
    <s v="USD"/>
    <n v="1517637600"/>
    <n v="1518415200"/>
    <b v="0"/>
    <b v="0"/>
    <s v="theater/plays"/>
    <x v="3"/>
  </r>
  <r>
    <x v="1"/>
    <x v="555"/>
    <n v="105.03"/>
    <x v="2"/>
    <s v="AUD"/>
    <n v="1310619600"/>
    <n v="1310878800"/>
    <b v="0"/>
    <b v="1"/>
    <s v="food/food trucks"/>
    <x v="0"/>
  </r>
  <r>
    <x v="0"/>
    <x v="11"/>
    <n v="90.26"/>
    <x v="1"/>
    <s v="USD"/>
    <n v="1556427600"/>
    <n v="1556600400"/>
    <b v="0"/>
    <b v="0"/>
    <s v="theater/plays"/>
    <x v="3"/>
  </r>
  <r>
    <x v="0"/>
    <x v="556"/>
    <n v="76.98"/>
    <x v="1"/>
    <s v="USD"/>
    <n v="1576476000"/>
    <n v="1576994400"/>
    <b v="0"/>
    <b v="0"/>
    <s v="film &amp; video/documentary"/>
    <x v="4"/>
  </r>
  <r>
    <x v="1"/>
    <x v="300"/>
    <n v="102.6"/>
    <x v="5"/>
    <s v="CHF"/>
    <n v="1381122000"/>
    <n v="1382677200"/>
    <b v="0"/>
    <b v="0"/>
    <s v="music/jazz"/>
    <x v="1"/>
  </r>
  <r>
    <x v="0"/>
    <x v="49"/>
    <n v="2"/>
    <x v="1"/>
    <s v="USD"/>
    <n v="1411102800"/>
    <n v="1411189200"/>
    <b v="0"/>
    <b v="1"/>
    <s v="technology/web"/>
    <x v="2"/>
  </r>
  <r>
    <x v="1"/>
    <x v="122"/>
    <n v="55.01"/>
    <x v="1"/>
    <s v="USD"/>
    <n v="1531803600"/>
    <n v="1534654800"/>
    <b v="0"/>
    <b v="1"/>
    <s v="music/rock"/>
    <x v="1"/>
  </r>
  <r>
    <x v="1"/>
    <x v="460"/>
    <n v="32.130000000000003"/>
    <x v="1"/>
    <s v="USD"/>
    <n v="1454133600"/>
    <n v="1457762400"/>
    <b v="0"/>
    <b v="0"/>
    <s v="technology/web"/>
    <x v="2"/>
  </r>
  <r>
    <x v="2"/>
    <x v="443"/>
    <n v="50.64"/>
    <x v="1"/>
    <s v="USD"/>
    <n v="1336194000"/>
    <n v="1337490000"/>
    <b v="0"/>
    <b v="1"/>
    <s v="publishing/nonfiction"/>
    <x v="5"/>
  </r>
  <r>
    <x v="0"/>
    <x v="36"/>
    <n v="49.69"/>
    <x v="1"/>
    <s v="USD"/>
    <n v="1349326800"/>
    <n v="1349672400"/>
    <b v="0"/>
    <b v="0"/>
    <s v="publishing/radio &amp; podcasts"/>
    <x v="5"/>
  </r>
  <r>
    <x v="1"/>
    <x v="64"/>
    <n v="54.89"/>
    <x v="1"/>
    <s v="USD"/>
    <n v="1379566800"/>
    <n v="1379826000"/>
    <b v="0"/>
    <b v="0"/>
    <s v="theater/plays"/>
    <x v="3"/>
  </r>
  <r>
    <x v="1"/>
    <x v="271"/>
    <n v="46.93"/>
    <x v="1"/>
    <s v="USD"/>
    <n v="1494651600"/>
    <n v="1497762000"/>
    <b v="1"/>
    <b v="1"/>
    <s v="film &amp; video/documentary"/>
    <x v="4"/>
  </r>
  <r>
    <x v="0"/>
    <x v="142"/>
    <n v="44.95"/>
    <x v="1"/>
    <s v="USD"/>
    <n v="1303880400"/>
    <n v="1304485200"/>
    <b v="0"/>
    <b v="0"/>
    <s v="theater/plays"/>
    <x v="3"/>
  </r>
  <r>
    <x v="1"/>
    <x v="557"/>
    <n v="31"/>
    <x v="1"/>
    <s v="USD"/>
    <n v="1335934800"/>
    <n v="1336885200"/>
    <b v="0"/>
    <b v="0"/>
    <s v="games/video games"/>
    <x v="6"/>
  </r>
  <r>
    <x v="1"/>
    <x v="175"/>
    <n v="107.76"/>
    <x v="0"/>
    <s v="CAD"/>
    <n v="1528088400"/>
    <n v="1530421200"/>
    <b v="0"/>
    <b v="1"/>
    <s v="theater/plays"/>
    <x v="3"/>
  </r>
  <r>
    <x v="3"/>
    <x v="102"/>
    <n v="102.08"/>
    <x v="1"/>
    <s v="USD"/>
    <n v="1421906400"/>
    <n v="1421992800"/>
    <b v="0"/>
    <b v="0"/>
    <s v="theater/plays"/>
    <x v="3"/>
  </r>
  <r>
    <x v="1"/>
    <x v="558"/>
    <n v="24.98"/>
    <x v="1"/>
    <s v="USD"/>
    <n v="1568005200"/>
    <n v="1568178000"/>
    <b v="1"/>
    <b v="0"/>
    <s v="technology/web"/>
    <x v="2"/>
  </r>
  <r>
    <x v="1"/>
    <x v="559"/>
    <n v="79.94"/>
    <x v="1"/>
    <s v="USD"/>
    <n v="1346821200"/>
    <n v="1347944400"/>
    <b v="1"/>
    <b v="0"/>
    <s v="film &amp; video/drama"/>
    <x v="4"/>
  </r>
  <r>
    <x v="0"/>
    <x v="560"/>
    <n v="67.95"/>
    <x v="2"/>
    <s v="AUD"/>
    <n v="1557637200"/>
    <n v="1558760400"/>
    <b v="0"/>
    <b v="0"/>
    <s v="film &amp; video/drama"/>
    <x v="4"/>
  </r>
  <r>
    <x v="0"/>
    <x v="561"/>
    <n v="26.07"/>
    <x v="4"/>
    <s v="GBP"/>
    <n v="1375592400"/>
    <n v="1376629200"/>
    <b v="0"/>
    <b v="0"/>
    <s v="theater/plays"/>
    <x v="3"/>
  </r>
  <r>
    <x v="1"/>
    <x v="562"/>
    <n v="105"/>
    <x v="4"/>
    <s v="GBP"/>
    <n v="1503982800"/>
    <n v="1504760400"/>
    <b v="0"/>
    <b v="0"/>
    <s v="film &amp; video/television"/>
    <x v="4"/>
  </r>
  <r>
    <x v="0"/>
    <x v="550"/>
    <n v="25.83"/>
    <x v="1"/>
    <s v="USD"/>
    <n v="1418882400"/>
    <n v="1419660000"/>
    <b v="0"/>
    <b v="0"/>
    <s v="photography/photography books"/>
    <x v="7"/>
  </r>
  <r>
    <x v="2"/>
    <x v="11"/>
    <n v="77.67"/>
    <x v="4"/>
    <s v="GBP"/>
    <n v="1309237200"/>
    <n v="1311310800"/>
    <b v="0"/>
    <b v="1"/>
    <s v="film &amp; video/shorts"/>
    <x v="4"/>
  </r>
  <r>
    <x v="1"/>
    <x v="388"/>
    <n v="57.83"/>
    <x v="5"/>
    <s v="CHF"/>
    <n v="1343365200"/>
    <n v="1344315600"/>
    <b v="0"/>
    <b v="0"/>
    <s v="publishing/radio &amp; podcasts"/>
    <x v="5"/>
  </r>
  <r>
    <x v="0"/>
    <x v="537"/>
    <n v="92.96"/>
    <x v="2"/>
    <s v="AUD"/>
    <n v="1507957200"/>
    <n v="1510725600"/>
    <b v="0"/>
    <b v="1"/>
    <s v="theater/plays"/>
    <x v="3"/>
  </r>
  <r>
    <x v="1"/>
    <x v="563"/>
    <n v="37.950000000000003"/>
    <x v="1"/>
    <s v="USD"/>
    <n v="1549519200"/>
    <n v="1551247200"/>
    <b v="1"/>
    <b v="0"/>
    <s v="film &amp; video/animation"/>
    <x v="4"/>
  </r>
  <r>
    <x v="0"/>
    <x v="63"/>
    <n v="31.84"/>
    <x v="1"/>
    <s v="USD"/>
    <n v="1329026400"/>
    <n v="1330236000"/>
    <b v="0"/>
    <b v="0"/>
    <s v="technology/web"/>
    <x v="2"/>
  </r>
  <r>
    <x v="1"/>
    <x v="564"/>
    <n v="40"/>
    <x v="1"/>
    <s v="USD"/>
    <n v="1544335200"/>
    <n v="1545112800"/>
    <b v="0"/>
    <b v="1"/>
    <s v="music/world music"/>
    <x v="1"/>
  </r>
  <r>
    <x v="1"/>
    <x v="174"/>
    <n v="101.1"/>
    <x v="1"/>
    <s v="USD"/>
    <n v="1279083600"/>
    <n v="1279170000"/>
    <b v="0"/>
    <b v="0"/>
    <s v="theater/plays"/>
    <x v="3"/>
  </r>
  <r>
    <x v="1"/>
    <x v="565"/>
    <n v="84.01"/>
    <x v="6"/>
    <s v="EUR"/>
    <n v="1572498000"/>
    <n v="1573452000"/>
    <b v="0"/>
    <b v="0"/>
    <s v="theater/plays"/>
    <x v="3"/>
  </r>
  <r>
    <x v="1"/>
    <x v="167"/>
    <n v="103.42"/>
    <x v="1"/>
    <s v="USD"/>
    <n v="1506056400"/>
    <n v="1507093200"/>
    <b v="0"/>
    <b v="0"/>
    <s v="theater/plays"/>
    <x v="3"/>
  </r>
  <r>
    <x v="0"/>
    <x v="27"/>
    <n v="105.13"/>
    <x v="1"/>
    <s v="USD"/>
    <n v="1463029200"/>
    <n v="1463374800"/>
    <b v="0"/>
    <b v="0"/>
    <s v="food/food trucks"/>
    <x v="0"/>
  </r>
  <r>
    <x v="0"/>
    <x v="95"/>
    <n v="89.22"/>
    <x v="1"/>
    <s v="USD"/>
    <n v="1342069200"/>
    <n v="1344574800"/>
    <b v="0"/>
    <b v="0"/>
    <s v="theater/plays"/>
    <x v="3"/>
  </r>
  <r>
    <x v="1"/>
    <x v="566"/>
    <n v="52"/>
    <x v="6"/>
    <s v="EUR"/>
    <n v="1388296800"/>
    <n v="1389074400"/>
    <b v="0"/>
    <b v="0"/>
    <s v="technology/web"/>
    <x v="2"/>
  </r>
  <r>
    <x v="1"/>
    <x v="229"/>
    <n v="64.959999999999994"/>
    <x v="4"/>
    <s v="GBP"/>
    <n v="1493787600"/>
    <n v="1494997200"/>
    <b v="0"/>
    <b v="0"/>
    <s v="theater/plays"/>
    <x v="3"/>
  </r>
  <r>
    <x v="1"/>
    <x v="72"/>
    <n v="46.24"/>
    <x v="1"/>
    <s v="USD"/>
    <n v="1424844000"/>
    <n v="1425448800"/>
    <b v="0"/>
    <b v="1"/>
    <s v="theater/plays"/>
    <x v="3"/>
  </r>
  <r>
    <x v="0"/>
    <x v="192"/>
    <n v="51.15"/>
    <x v="1"/>
    <s v="USD"/>
    <n v="1403931600"/>
    <n v="1404104400"/>
    <b v="0"/>
    <b v="1"/>
    <s v="theater/plays"/>
    <x v="3"/>
  </r>
  <r>
    <x v="1"/>
    <x v="358"/>
    <n v="33.909999999999997"/>
    <x v="1"/>
    <s v="USD"/>
    <n v="1394514000"/>
    <n v="1394773200"/>
    <b v="0"/>
    <b v="0"/>
    <s v="music/rock"/>
    <x v="1"/>
  </r>
  <r>
    <x v="1"/>
    <x v="567"/>
    <n v="92.02"/>
    <x v="1"/>
    <s v="USD"/>
    <n v="1365397200"/>
    <n v="1366520400"/>
    <b v="0"/>
    <b v="0"/>
    <s v="theater/plays"/>
    <x v="3"/>
  </r>
  <r>
    <x v="1"/>
    <x v="339"/>
    <n v="107.43"/>
    <x v="1"/>
    <s v="USD"/>
    <n v="1456120800"/>
    <n v="1456639200"/>
    <b v="0"/>
    <b v="0"/>
    <s v="theater/plays"/>
    <x v="3"/>
  </r>
  <r>
    <x v="1"/>
    <x v="227"/>
    <n v="75.849999999999994"/>
    <x v="1"/>
    <s v="USD"/>
    <n v="1437714000"/>
    <n v="1438318800"/>
    <b v="0"/>
    <b v="0"/>
    <s v="theater/plays"/>
    <x v="3"/>
  </r>
  <r>
    <x v="0"/>
    <x v="356"/>
    <n v="80.48"/>
    <x v="1"/>
    <s v="USD"/>
    <n v="1563771600"/>
    <n v="1564030800"/>
    <b v="1"/>
    <b v="0"/>
    <s v="theater/plays"/>
    <x v="3"/>
  </r>
  <r>
    <x v="3"/>
    <x v="568"/>
    <n v="86.98"/>
    <x v="1"/>
    <s v="USD"/>
    <n v="1448517600"/>
    <n v="1449295200"/>
    <b v="0"/>
    <b v="0"/>
    <s v="film &amp; video/documentary"/>
    <x v="4"/>
  </r>
  <r>
    <x v="1"/>
    <x v="87"/>
    <n v="105.14"/>
    <x v="1"/>
    <s v="USD"/>
    <n v="1528779600"/>
    <n v="1531890000"/>
    <b v="0"/>
    <b v="1"/>
    <s v="publishing/fiction"/>
    <x v="5"/>
  </r>
  <r>
    <x v="0"/>
    <x v="109"/>
    <n v="57.3"/>
    <x v="1"/>
    <s v="USD"/>
    <n v="1304744400"/>
    <n v="1306213200"/>
    <b v="0"/>
    <b v="1"/>
    <s v="games/video games"/>
    <x v="6"/>
  </r>
  <r>
    <x v="2"/>
    <x v="569"/>
    <n v="93.35"/>
    <x v="0"/>
    <s v="CAD"/>
    <n v="1354341600"/>
    <n v="1356242400"/>
    <b v="0"/>
    <b v="0"/>
    <s v="technology/web"/>
    <x v="2"/>
  </r>
  <r>
    <x v="0"/>
    <x v="373"/>
    <n v="71.989999999999995"/>
    <x v="1"/>
    <s v="USD"/>
    <n v="1294552800"/>
    <n v="1297576800"/>
    <b v="1"/>
    <b v="0"/>
    <s v="theater/plays"/>
    <x v="3"/>
  </r>
  <r>
    <x v="0"/>
    <x v="109"/>
    <n v="92.61"/>
    <x v="2"/>
    <s v="AUD"/>
    <n v="1295935200"/>
    <n v="1296194400"/>
    <b v="0"/>
    <b v="0"/>
    <s v="theater/plays"/>
    <x v="3"/>
  </r>
  <r>
    <x v="1"/>
    <x v="493"/>
    <n v="104.99"/>
    <x v="1"/>
    <s v="USD"/>
    <n v="1411534800"/>
    <n v="1414558800"/>
    <b v="0"/>
    <b v="0"/>
    <s v="food/food trucks"/>
    <x v="0"/>
  </r>
  <r>
    <x v="0"/>
    <x v="570"/>
    <n v="30.96"/>
    <x v="2"/>
    <s v="AUD"/>
    <n v="1486706400"/>
    <n v="1488348000"/>
    <b v="0"/>
    <b v="0"/>
    <s v="photography/photography books"/>
    <x v="7"/>
  </r>
  <r>
    <x v="0"/>
    <x v="571"/>
    <n v="33"/>
    <x v="1"/>
    <s v="USD"/>
    <n v="1333602000"/>
    <n v="1334898000"/>
    <b v="1"/>
    <b v="0"/>
    <s v="photography/photography books"/>
    <x v="7"/>
  </r>
  <r>
    <x v="0"/>
    <x v="483"/>
    <n v="84.19"/>
    <x v="1"/>
    <s v="USD"/>
    <n v="1308200400"/>
    <n v="1308373200"/>
    <b v="0"/>
    <b v="0"/>
    <s v="theater/plays"/>
    <x v="3"/>
  </r>
  <r>
    <x v="0"/>
    <x v="171"/>
    <n v="73.92"/>
    <x v="1"/>
    <s v="USD"/>
    <n v="1411707600"/>
    <n v="1412312400"/>
    <b v="0"/>
    <b v="0"/>
    <s v="theater/plays"/>
    <x v="3"/>
  </r>
  <r>
    <x v="3"/>
    <x v="415"/>
    <n v="36.99"/>
    <x v="1"/>
    <s v="USD"/>
    <n v="1418364000"/>
    <n v="1419228000"/>
    <b v="1"/>
    <b v="1"/>
    <s v="film &amp; video/documentary"/>
    <x v="4"/>
  </r>
  <r>
    <x v="1"/>
    <x v="84"/>
    <n v="46.9"/>
    <x v="1"/>
    <s v="USD"/>
    <n v="1429333200"/>
    <n v="1430974800"/>
    <b v="0"/>
    <b v="0"/>
    <s v="technology/web"/>
    <x v="2"/>
  </r>
  <r>
    <x v="0"/>
    <x v="49"/>
    <n v="5"/>
    <x v="1"/>
    <s v="USD"/>
    <n v="1555390800"/>
    <n v="1555822800"/>
    <b v="0"/>
    <b v="1"/>
    <s v="theater/plays"/>
    <x v="3"/>
  </r>
  <r>
    <x v="1"/>
    <x v="572"/>
    <n v="102.02"/>
    <x v="1"/>
    <s v="USD"/>
    <n v="1482732000"/>
    <n v="1482818400"/>
    <b v="0"/>
    <b v="1"/>
    <s v="music/rock"/>
    <x v="1"/>
  </r>
  <r>
    <x v="3"/>
    <x v="428"/>
    <n v="45.01"/>
    <x v="1"/>
    <s v="USD"/>
    <n v="1470718800"/>
    <n v="1471928400"/>
    <b v="0"/>
    <b v="0"/>
    <s v="film &amp; video/documentary"/>
    <x v="4"/>
  </r>
  <r>
    <x v="0"/>
    <x v="356"/>
    <n v="94.29"/>
    <x v="1"/>
    <s v="USD"/>
    <n v="1450591200"/>
    <n v="1453701600"/>
    <b v="0"/>
    <b v="1"/>
    <s v="film &amp; video/science fiction"/>
    <x v="4"/>
  </r>
  <r>
    <x v="1"/>
    <x v="573"/>
    <n v="101.02"/>
    <x v="2"/>
    <s v="AUD"/>
    <n v="1348290000"/>
    <n v="1350363600"/>
    <b v="0"/>
    <b v="0"/>
    <s v="technology/web"/>
    <x v="2"/>
  </r>
  <r>
    <x v="1"/>
    <x v="175"/>
    <n v="97.04"/>
    <x v="1"/>
    <s v="USD"/>
    <n v="1353823200"/>
    <n v="1353996000"/>
    <b v="0"/>
    <b v="0"/>
    <s v="theater/plays"/>
    <x v="3"/>
  </r>
  <r>
    <x v="0"/>
    <x v="268"/>
    <n v="43.01"/>
    <x v="1"/>
    <s v="USD"/>
    <n v="1450764000"/>
    <n v="1451109600"/>
    <b v="0"/>
    <b v="0"/>
    <s v="film &amp; video/science fiction"/>
    <x v="4"/>
  </r>
  <r>
    <x v="1"/>
    <x v="54"/>
    <n v="94.92"/>
    <x v="1"/>
    <s v="USD"/>
    <n v="1329372000"/>
    <n v="1329631200"/>
    <b v="0"/>
    <b v="0"/>
    <s v="theater/plays"/>
    <x v="3"/>
  </r>
  <r>
    <x v="1"/>
    <x v="192"/>
    <n v="72.150000000000006"/>
    <x v="1"/>
    <s v="USD"/>
    <n v="1277096400"/>
    <n v="1278997200"/>
    <b v="0"/>
    <b v="0"/>
    <s v="film &amp; video/animation"/>
    <x v="4"/>
  </r>
  <r>
    <x v="0"/>
    <x v="406"/>
    <n v="51.01"/>
    <x v="1"/>
    <s v="USD"/>
    <n v="1277701200"/>
    <n v="1280120400"/>
    <b v="0"/>
    <b v="0"/>
    <s v="publishing/translations"/>
    <x v="5"/>
  </r>
  <r>
    <x v="0"/>
    <x v="12"/>
    <n v="85.05"/>
    <x v="1"/>
    <s v="USD"/>
    <n v="1454911200"/>
    <n v="1458104400"/>
    <b v="0"/>
    <b v="0"/>
    <s v="technology/web"/>
    <x v="2"/>
  </r>
  <r>
    <x v="1"/>
    <x v="287"/>
    <n v="43.87"/>
    <x v="1"/>
    <s v="USD"/>
    <n v="1297922400"/>
    <n v="1298268000"/>
    <b v="0"/>
    <b v="0"/>
    <s v="publishing/translations"/>
    <x v="5"/>
  </r>
  <r>
    <x v="1"/>
    <x v="574"/>
    <n v="40.06"/>
    <x v="1"/>
    <s v="USD"/>
    <n v="1384408800"/>
    <n v="1386223200"/>
    <b v="0"/>
    <b v="0"/>
    <s v="food/food trucks"/>
    <x v="0"/>
  </r>
  <r>
    <x v="0"/>
    <x v="493"/>
    <n v="43.83"/>
    <x v="6"/>
    <s v="EUR"/>
    <n v="1299304800"/>
    <n v="1299823200"/>
    <b v="0"/>
    <b v="1"/>
    <s v="photography/photography books"/>
    <x v="7"/>
  </r>
  <r>
    <x v="1"/>
    <x v="287"/>
    <n v="84.93"/>
    <x v="1"/>
    <s v="USD"/>
    <n v="1431320400"/>
    <n v="1431752400"/>
    <b v="0"/>
    <b v="0"/>
    <s v="theater/plays"/>
    <x v="3"/>
  </r>
  <r>
    <x v="1"/>
    <x v="512"/>
    <n v="41.07"/>
    <x v="4"/>
    <s v="GBP"/>
    <n v="1264399200"/>
    <n v="1267855200"/>
    <b v="0"/>
    <b v="0"/>
    <s v="music/rock"/>
    <x v="1"/>
  </r>
  <r>
    <x v="1"/>
    <x v="242"/>
    <n v="54.97"/>
    <x v="1"/>
    <s v="USD"/>
    <n v="1497502800"/>
    <n v="1497675600"/>
    <b v="0"/>
    <b v="0"/>
    <s v="theater/plays"/>
    <x v="3"/>
  </r>
  <r>
    <x v="1"/>
    <x v="575"/>
    <n v="77.010000000000005"/>
    <x v="1"/>
    <s v="USD"/>
    <n v="1333688400"/>
    <n v="1336885200"/>
    <b v="0"/>
    <b v="0"/>
    <s v="music/world music"/>
    <x v="1"/>
  </r>
  <r>
    <x v="1"/>
    <x v="493"/>
    <n v="71.2"/>
    <x v="1"/>
    <s v="USD"/>
    <n v="1293861600"/>
    <n v="1295157600"/>
    <b v="0"/>
    <b v="0"/>
    <s v="food/food trucks"/>
    <x v="0"/>
  </r>
  <r>
    <x v="1"/>
    <x v="576"/>
    <n v="91.94"/>
    <x v="1"/>
    <s v="USD"/>
    <n v="1576994400"/>
    <n v="1577599200"/>
    <b v="0"/>
    <b v="0"/>
    <s v="theater/plays"/>
    <x v="3"/>
  </r>
  <r>
    <x v="0"/>
    <x v="577"/>
    <n v="97.07"/>
    <x v="1"/>
    <s v="USD"/>
    <n v="1304917200"/>
    <n v="1305003600"/>
    <b v="0"/>
    <b v="0"/>
    <s v="theater/plays"/>
    <x v="3"/>
  </r>
  <r>
    <x v="0"/>
    <x v="3"/>
    <n v="58.92"/>
    <x v="1"/>
    <s v="USD"/>
    <n v="1381208400"/>
    <n v="1381726800"/>
    <b v="0"/>
    <b v="0"/>
    <s v="film &amp; video/television"/>
    <x v="4"/>
  </r>
  <r>
    <x v="1"/>
    <x v="578"/>
    <n v="58.02"/>
    <x v="1"/>
    <s v="USD"/>
    <n v="1401685200"/>
    <n v="1402462800"/>
    <b v="0"/>
    <b v="1"/>
    <s v="technology/web"/>
    <x v="2"/>
  </r>
  <r>
    <x v="0"/>
    <x v="526"/>
    <n v="103.87"/>
    <x v="1"/>
    <s v="USD"/>
    <n v="1291960800"/>
    <n v="1292133600"/>
    <b v="0"/>
    <b v="1"/>
    <s v="theater/plays"/>
    <x v="3"/>
  </r>
  <r>
    <x v="1"/>
    <x v="235"/>
    <n v="93.47"/>
    <x v="1"/>
    <s v="USD"/>
    <n v="1368853200"/>
    <n v="1368939600"/>
    <b v="0"/>
    <b v="0"/>
    <s v="music/indie rock"/>
    <x v="1"/>
  </r>
  <r>
    <x v="1"/>
    <x v="18"/>
    <n v="61.97"/>
    <x v="1"/>
    <s v="USD"/>
    <n v="1448776800"/>
    <n v="1452146400"/>
    <b v="0"/>
    <b v="1"/>
    <s v="theater/plays"/>
    <x v="3"/>
  </r>
  <r>
    <x v="1"/>
    <x v="382"/>
    <n v="92.04"/>
    <x v="1"/>
    <s v="USD"/>
    <n v="1296194400"/>
    <n v="1296712800"/>
    <b v="0"/>
    <b v="1"/>
    <s v="theater/plays"/>
    <x v="3"/>
  </r>
  <r>
    <x v="0"/>
    <x v="109"/>
    <n v="77.27"/>
    <x v="1"/>
    <s v="USD"/>
    <n v="1517983200"/>
    <n v="1520748000"/>
    <b v="0"/>
    <b v="0"/>
    <s v="food/food trucks"/>
    <x v="0"/>
  </r>
  <r>
    <x v="1"/>
    <x v="45"/>
    <n v="93.92"/>
    <x v="1"/>
    <s v="USD"/>
    <n v="1478930400"/>
    <n v="1480831200"/>
    <b v="0"/>
    <b v="0"/>
    <s v="games/video games"/>
    <x v="6"/>
  </r>
  <r>
    <x v="1"/>
    <x v="579"/>
    <n v="84.97"/>
    <x v="4"/>
    <s v="GBP"/>
    <n v="1426395600"/>
    <n v="1426914000"/>
    <b v="0"/>
    <b v="0"/>
    <s v="theater/plays"/>
    <x v="3"/>
  </r>
  <r>
    <x v="0"/>
    <x v="580"/>
    <n v="105.97"/>
    <x v="1"/>
    <s v="USD"/>
    <n v="1446181200"/>
    <n v="1446616800"/>
    <b v="1"/>
    <b v="0"/>
    <s v="publishing/nonfiction"/>
    <x v="5"/>
  </r>
  <r>
    <x v="1"/>
    <x v="581"/>
    <n v="36.97"/>
    <x v="1"/>
    <s v="USD"/>
    <n v="1514181600"/>
    <n v="1517032800"/>
    <b v="0"/>
    <b v="0"/>
    <s v="technology/web"/>
    <x v="2"/>
  </r>
  <r>
    <x v="0"/>
    <x v="51"/>
    <n v="81.53"/>
    <x v="1"/>
    <s v="USD"/>
    <n v="1311051600"/>
    <n v="1311224400"/>
    <b v="0"/>
    <b v="1"/>
    <s v="film &amp; video/documentary"/>
    <x v="4"/>
  </r>
  <r>
    <x v="1"/>
    <x v="582"/>
    <n v="81"/>
    <x v="1"/>
    <s v="USD"/>
    <n v="1564894800"/>
    <n v="1566190800"/>
    <b v="0"/>
    <b v="0"/>
    <s v="film &amp; video/documentary"/>
    <x v="4"/>
  </r>
  <r>
    <x v="1"/>
    <x v="345"/>
    <n v="26.01"/>
    <x v="1"/>
    <s v="USD"/>
    <n v="1567918800"/>
    <n v="1570165200"/>
    <b v="0"/>
    <b v="0"/>
    <s v="theater/plays"/>
    <x v="3"/>
  </r>
  <r>
    <x v="0"/>
    <x v="583"/>
    <n v="26"/>
    <x v="1"/>
    <s v="USD"/>
    <n v="1386309600"/>
    <n v="1388556000"/>
    <b v="0"/>
    <b v="1"/>
    <s v="music/rock"/>
    <x v="1"/>
  </r>
  <r>
    <x v="0"/>
    <x v="45"/>
    <n v="34.17"/>
    <x v="1"/>
    <s v="USD"/>
    <n v="1301979600"/>
    <n v="1303189200"/>
    <b v="0"/>
    <b v="0"/>
    <s v="music/rock"/>
    <x v="1"/>
  </r>
  <r>
    <x v="1"/>
    <x v="584"/>
    <n v="28"/>
    <x v="1"/>
    <s v="USD"/>
    <n v="1493269200"/>
    <n v="1494478800"/>
    <b v="0"/>
    <b v="0"/>
    <s v="film &amp; video/documentary"/>
    <x v="4"/>
  </r>
  <r>
    <x v="0"/>
    <x v="251"/>
    <n v="76.55"/>
    <x v="1"/>
    <s v="USD"/>
    <n v="1478930400"/>
    <n v="1480744800"/>
    <b v="0"/>
    <b v="0"/>
    <s v="publishing/radio &amp; podcasts"/>
    <x v="5"/>
  </r>
  <r>
    <x v="1"/>
    <x v="31"/>
    <n v="53.05"/>
    <x v="1"/>
    <s v="USD"/>
    <n v="1555390800"/>
    <n v="1555822800"/>
    <b v="0"/>
    <b v="0"/>
    <s v="publishing/translations"/>
    <x v="5"/>
  </r>
  <r>
    <x v="0"/>
    <x v="251"/>
    <n v="106.86"/>
    <x v="1"/>
    <s v="USD"/>
    <n v="1456984800"/>
    <n v="1458882000"/>
    <b v="0"/>
    <b v="1"/>
    <s v="film &amp; video/drama"/>
    <x v="4"/>
  </r>
  <r>
    <x v="1"/>
    <x v="585"/>
    <n v="46.02"/>
    <x v="1"/>
    <s v="USD"/>
    <n v="1411621200"/>
    <n v="1411966800"/>
    <b v="0"/>
    <b v="1"/>
    <s v="music/rock"/>
    <x v="1"/>
  </r>
  <r>
    <x v="1"/>
    <x v="227"/>
    <n v="100.17"/>
    <x v="1"/>
    <s v="USD"/>
    <n v="1525669200"/>
    <n v="1526878800"/>
    <b v="0"/>
    <b v="1"/>
    <s v="film &amp; video/drama"/>
    <x v="4"/>
  </r>
  <r>
    <x v="3"/>
    <x v="51"/>
    <n v="101.44"/>
    <x v="6"/>
    <s v="EUR"/>
    <n v="1450936800"/>
    <n v="1452405600"/>
    <b v="0"/>
    <b v="1"/>
    <s v="photography/photography books"/>
    <x v="7"/>
  </r>
  <r>
    <x v="0"/>
    <x v="586"/>
    <n v="87.97"/>
    <x v="1"/>
    <s v="USD"/>
    <n v="1413522000"/>
    <n v="1414040400"/>
    <b v="0"/>
    <b v="1"/>
    <s v="publishing/translations"/>
    <x v="5"/>
  </r>
  <r>
    <x v="1"/>
    <x v="587"/>
    <n v="75"/>
    <x v="1"/>
    <s v="USD"/>
    <n v="1541307600"/>
    <n v="1543816800"/>
    <b v="0"/>
    <b v="1"/>
    <s v="food/food trucks"/>
    <x v="0"/>
  </r>
  <r>
    <x v="0"/>
    <x v="192"/>
    <n v="42.98"/>
    <x v="1"/>
    <s v="USD"/>
    <n v="1357106400"/>
    <n v="1359698400"/>
    <b v="0"/>
    <b v="0"/>
    <s v="theater/plays"/>
    <x v="3"/>
  </r>
  <r>
    <x v="3"/>
    <x v="279"/>
    <n v="33.119999999999997"/>
    <x v="6"/>
    <s v="EUR"/>
    <n v="1390197600"/>
    <n v="1390629600"/>
    <b v="0"/>
    <b v="0"/>
    <s v="theater/plays"/>
    <x v="3"/>
  </r>
  <r>
    <x v="0"/>
    <x v="82"/>
    <n v="101.13"/>
    <x v="1"/>
    <s v="USD"/>
    <n v="1265868000"/>
    <n v="1267077600"/>
    <b v="0"/>
    <b v="1"/>
    <s v="music/indie rock"/>
    <x v="1"/>
  </r>
  <r>
    <x v="3"/>
    <x v="588"/>
    <n v="55.99"/>
    <x v="1"/>
    <s v="USD"/>
    <n v="1467176400"/>
    <n v="1467781200"/>
    <b v="0"/>
    <b v="0"/>
    <s v="food/food truck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x v="0"/>
    <s v="CAD"/>
    <n v="1448690400"/>
    <n v="1450159200"/>
    <b v="0"/>
    <b v="0"/>
    <s v="food/food trucks"/>
    <x v="0"/>
    <x v="0"/>
  </r>
  <r>
    <x v="1"/>
    <n v="158"/>
    <n v="92.15"/>
    <x v="1"/>
    <s v="USD"/>
    <n v="1408424400"/>
    <n v="1408597200"/>
    <b v="0"/>
    <b v="1"/>
    <s v="music/rock"/>
    <x v="1"/>
    <x v="1"/>
  </r>
  <r>
    <x v="1"/>
    <n v="1425"/>
    <n v="100.02"/>
    <x v="2"/>
    <s v="AUD"/>
    <n v="1384668000"/>
    <n v="1384840800"/>
    <b v="0"/>
    <b v="0"/>
    <s v="technology/web"/>
    <x v="2"/>
    <x v="2"/>
  </r>
  <r>
    <x v="0"/>
    <n v="24"/>
    <n v="103.21"/>
    <x v="1"/>
    <s v="USD"/>
    <n v="1565499600"/>
    <n v="1568955600"/>
    <b v="0"/>
    <b v="0"/>
    <s v="music/rock"/>
    <x v="1"/>
    <x v="1"/>
  </r>
  <r>
    <x v="0"/>
    <n v="53"/>
    <n v="99.34"/>
    <x v="1"/>
    <s v="USD"/>
    <n v="1547964000"/>
    <n v="1548309600"/>
    <b v="0"/>
    <b v="0"/>
    <s v="theater/plays"/>
    <x v="3"/>
    <x v="3"/>
  </r>
  <r>
    <x v="1"/>
    <n v="174"/>
    <n v="75.83"/>
    <x v="3"/>
    <s v="DKK"/>
    <n v="1346130000"/>
    <n v="1347080400"/>
    <b v="0"/>
    <b v="0"/>
    <s v="theater/plays"/>
    <x v="3"/>
    <x v="3"/>
  </r>
  <r>
    <x v="0"/>
    <n v="18"/>
    <n v="60.56"/>
    <x v="4"/>
    <s v="GBP"/>
    <n v="1505278800"/>
    <n v="1505365200"/>
    <b v="0"/>
    <b v="0"/>
    <s v="film &amp; video/documentary"/>
    <x v="4"/>
    <x v="4"/>
  </r>
  <r>
    <x v="1"/>
    <n v="227"/>
    <n v="64.94"/>
    <x v="3"/>
    <s v="DKK"/>
    <n v="1439442000"/>
    <n v="1439614800"/>
    <b v="0"/>
    <b v="0"/>
    <s v="theater/plays"/>
    <x v="3"/>
    <x v="3"/>
  </r>
  <r>
    <x v="2"/>
    <n v="708"/>
    <n v="31"/>
    <x v="3"/>
    <s v="DKK"/>
    <n v="1281330000"/>
    <n v="1281502800"/>
    <b v="0"/>
    <b v="0"/>
    <s v="theater/plays"/>
    <x v="3"/>
    <x v="3"/>
  </r>
  <r>
    <x v="0"/>
    <n v="44"/>
    <n v="72.91"/>
    <x v="1"/>
    <s v="USD"/>
    <n v="1379566800"/>
    <n v="1383804000"/>
    <b v="0"/>
    <b v="0"/>
    <s v="music/electric music"/>
    <x v="1"/>
    <x v="5"/>
  </r>
  <r>
    <x v="1"/>
    <n v="220"/>
    <n v="62.9"/>
    <x v="1"/>
    <s v="USD"/>
    <n v="1281762000"/>
    <n v="1285909200"/>
    <b v="0"/>
    <b v="0"/>
    <s v="film &amp; video/drama"/>
    <x v="4"/>
    <x v="6"/>
  </r>
  <r>
    <x v="0"/>
    <n v="27"/>
    <n v="112.22"/>
    <x v="1"/>
    <s v="USD"/>
    <n v="1285045200"/>
    <n v="1285563600"/>
    <b v="0"/>
    <b v="1"/>
    <s v="theater/plays"/>
    <x v="3"/>
    <x v="3"/>
  </r>
  <r>
    <x v="0"/>
    <n v="55"/>
    <n v="102.35"/>
    <x v="1"/>
    <s v="USD"/>
    <n v="1571720400"/>
    <n v="1572411600"/>
    <b v="0"/>
    <b v="0"/>
    <s v="film &amp; video/drama"/>
    <x v="4"/>
    <x v="6"/>
  </r>
  <r>
    <x v="1"/>
    <n v="98"/>
    <n v="105.05"/>
    <x v="1"/>
    <s v="USD"/>
    <n v="1465621200"/>
    <n v="1466658000"/>
    <b v="0"/>
    <b v="0"/>
    <s v="music/indie rock"/>
    <x v="1"/>
    <x v="7"/>
  </r>
  <r>
    <x v="0"/>
    <n v="200"/>
    <n v="94.15"/>
    <x v="1"/>
    <s v="USD"/>
    <n v="1331013600"/>
    <n v="1333342800"/>
    <b v="0"/>
    <b v="0"/>
    <s v="music/indie rock"/>
    <x v="1"/>
    <x v="7"/>
  </r>
  <r>
    <x v="0"/>
    <n v="452"/>
    <n v="84.99"/>
    <x v="1"/>
    <s v="USD"/>
    <n v="1575957600"/>
    <n v="1576303200"/>
    <b v="0"/>
    <b v="0"/>
    <s v="technology/wearables"/>
    <x v="2"/>
    <x v="8"/>
  </r>
  <r>
    <x v="1"/>
    <n v="100"/>
    <n v="110.41"/>
    <x v="1"/>
    <s v="USD"/>
    <n v="1390370400"/>
    <n v="1392271200"/>
    <b v="0"/>
    <b v="0"/>
    <s v="publishing/nonfiction"/>
    <x v="5"/>
    <x v="9"/>
  </r>
  <r>
    <x v="1"/>
    <n v="1249"/>
    <n v="107.96"/>
    <x v="1"/>
    <s v="USD"/>
    <n v="1294812000"/>
    <n v="1294898400"/>
    <b v="0"/>
    <b v="0"/>
    <s v="film &amp; video/animation"/>
    <x v="4"/>
    <x v="10"/>
  </r>
  <r>
    <x v="3"/>
    <n v="135"/>
    <n v="45.1"/>
    <x v="1"/>
    <s v="USD"/>
    <n v="1536382800"/>
    <n v="1537074000"/>
    <b v="0"/>
    <b v="0"/>
    <s v="theater/plays"/>
    <x v="3"/>
    <x v="3"/>
  </r>
  <r>
    <x v="0"/>
    <n v="674"/>
    <n v="45"/>
    <x v="1"/>
    <s v="USD"/>
    <n v="1551679200"/>
    <n v="1553490000"/>
    <b v="0"/>
    <b v="1"/>
    <s v="theater/plays"/>
    <x v="3"/>
    <x v="3"/>
  </r>
  <r>
    <x v="1"/>
    <n v="1396"/>
    <n v="105.97"/>
    <x v="1"/>
    <s v="USD"/>
    <n v="1406523600"/>
    <n v="1406523600"/>
    <b v="0"/>
    <b v="0"/>
    <s v="film &amp; video/drama"/>
    <x v="4"/>
    <x v="6"/>
  </r>
  <r>
    <x v="0"/>
    <n v="558"/>
    <n v="69.06"/>
    <x v="1"/>
    <s v="USD"/>
    <n v="1313384400"/>
    <n v="1316322000"/>
    <b v="0"/>
    <b v="0"/>
    <s v="theater/plays"/>
    <x v="3"/>
    <x v="3"/>
  </r>
  <r>
    <x v="1"/>
    <n v="890"/>
    <n v="85.04"/>
    <x v="1"/>
    <s v="USD"/>
    <n v="1522731600"/>
    <n v="1524027600"/>
    <b v="0"/>
    <b v="0"/>
    <s v="theater/plays"/>
    <x v="3"/>
    <x v="3"/>
  </r>
  <r>
    <x v="1"/>
    <n v="142"/>
    <n v="105.23"/>
    <x v="4"/>
    <s v="GBP"/>
    <n v="1550124000"/>
    <n v="1554699600"/>
    <b v="0"/>
    <b v="0"/>
    <s v="film &amp; video/documentary"/>
    <x v="4"/>
    <x v="4"/>
  </r>
  <r>
    <x v="1"/>
    <n v="2673"/>
    <n v="39"/>
    <x v="1"/>
    <s v="USD"/>
    <n v="1403326800"/>
    <n v="1403499600"/>
    <b v="0"/>
    <b v="0"/>
    <s v="technology/wearables"/>
    <x v="2"/>
    <x v="8"/>
  </r>
  <r>
    <x v="1"/>
    <n v="163"/>
    <n v="73.03"/>
    <x v="1"/>
    <s v="USD"/>
    <n v="1305694800"/>
    <n v="1307422800"/>
    <b v="0"/>
    <b v="1"/>
    <s v="games/video games"/>
    <x v="6"/>
    <x v="11"/>
  </r>
  <r>
    <x v="3"/>
    <n v="1480"/>
    <n v="35.01"/>
    <x v="1"/>
    <s v="USD"/>
    <n v="1533013200"/>
    <n v="1535346000"/>
    <b v="0"/>
    <b v="0"/>
    <s v="theater/plays"/>
    <x v="3"/>
    <x v="3"/>
  </r>
  <r>
    <x v="0"/>
    <n v="15"/>
    <n v="106.6"/>
    <x v="1"/>
    <s v="USD"/>
    <n v="1443848400"/>
    <n v="1444539600"/>
    <b v="0"/>
    <b v="0"/>
    <s v="music/rock"/>
    <x v="1"/>
    <x v="1"/>
  </r>
  <r>
    <x v="1"/>
    <n v="2220"/>
    <n v="62"/>
    <x v="1"/>
    <s v="USD"/>
    <n v="1265695200"/>
    <n v="1267682400"/>
    <b v="0"/>
    <b v="1"/>
    <s v="theater/plays"/>
    <x v="3"/>
    <x v="3"/>
  </r>
  <r>
    <x v="1"/>
    <n v="1606"/>
    <n v="94"/>
    <x v="5"/>
    <s v="CHF"/>
    <n v="1532062800"/>
    <n v="1535518800"/>
    <b v="0"/>
    <b v="0"/>
    <s v="film &amp; video/shorts"/>
    <x v="4"/>
    <x v="12"/>
  </r>
  <r>
    <x v="1"/>
    <n v="129"/>
    <n v="112.05"/>
    <x v="1"/>
    <s v="USD"/>
    <n v="1558674000"/>
    <n v="1559106000"/>
    <b v="0"/>
    <b v="0"/>
    <s v="film &amp; video/animation"/>
    <x v="4"/>
    <x v="10"/>
  </r>
  <r>
    <x v="1"/>
    <n v="226"/>
    <n v="48.01"/>
    <x v="4"/>
    <s v="GBP"/>
    <n v="1451973600"/>
    <n v="1454392800"/>
    <b v="0"/>
    <b v="0"/>
    <s v="games/video games"/>
    <x v="6"/>
    <x v="11"/>
  </r>
  <r>
    <x v="0"/>
    <n v="2307"/>
    <n v="38"/>
    <x v="6"/>
    <s v="EUR"/>
    <n v="1515564000"/>
    <n v="1517896800"/>
    <b v="0"/>
    <b v="0"/>
    <s v="film &amp; video/documentary"/>
    <x v="4"/>
    <x v="4"/>
  </r>
  <r>
    <x v="1"/>
    <n v="5419"/>
    <n v="35"/>
    <x v="1"/>
    <s v="USD"/>
    <n v="1412485200"/>
    <n v="1415685600"/>
    <b v="0"/>
    <b v="0"/>
    <s v="theater/plays"/>
    <x v="3"/>
    <x v="3"/>
  </r>
  <r>
    <x v="1"/>
    <n v="165"/>
    <n v="85"/>
    <x v="1"/>
    <s v="USD"/>
    <n v="1490245200"/>
    <n v="1490677200"/>
    <b v="0"/>
    <b v="0"/>
    <s v="film &amp; video/documentary"/>
    <x v="4"/>
    <x v="4"/>
  </r>
  <r>
    <x v="1"/>
    <n v="1965"/>
    <n v="95.99"/>
    <x v="3"/>
    <s v="DKK"/>
    <n v="1547877600"/>
    <n v="1551506400"/>
    <b v="0"/>
    <b v="1"/>
    <s v="film &amp; video/drama"/>
    <x v="4"/>
    <x v="6"/>
  </r>
  <r>
    <x v="1"/>
    <n v="16"/>
    <n v="68.81"/>
    <x v="1"/>
    <s v="USD"/>
    <n v="1298700000"/>
    <n v="1300856400"/>
    <b v="0"/>
    <b v="0"/>
    <s v="theater/plays"/>
    <x v="3"/>
    <x v="3"/>
  </r>
  <r>
    <x v="1"/>
    <n v="107"/>
    <n v="105.97"/>
    <x v="1"/>
    <s v="USD"/>
    <n v="1570338000"/>
    <n v="1573192800"/>
    <b v="0"/>
    <b v="1"/>
    <s v="publishing/fiction"/>
    <x v="5"/>
    <x v="13"/>
  </r>
  <r>
    <x v="1"/>
    <n v="134"/>
    <n v="75.260000000000005"/>
    <x v="1"/>
    <s v="USD"/>
    <n v="1287378000"/>
    <n v="1287810000"/>
    <b v="0"/>
    <b v="0"/>
    <s v="photography/photography books"/>
    <x v="7"/>
    <x v="14"/>
  </r>
  <r>
    <x v="0"/>
    <n v="88"/>
    <n v="57.13"/>
    <x v="3"/>
    <s v="DKK"/>
    <n v="1361772000"/>
    <n v="1362978000"/>
    <b v="0"/>
    <b v="0"/>
    <s v="theater/plays"/>
    <x v="3"/>
    <x v="3"/>
  </r>
  <r>
    <x v="1"/>
    <n v="198"/>
    <n v="75.14"/>
    <x v="1"/>
    <s v="USD"/>
    <n v="1275714000"/>
    <n v="1277355600"/>
    <b v="0"/>
    <b v="1"/>
    <s v="technology/wearables"/>
    <x v="2"/>
    <x v="8"/>
  </r>
  <r>
    <x v="1"/>
    <n v="111"/>
    <n v="107.42"/>
    <x v="6"/>
    <s v="EUR"/>
    <n v="1346734800"/>
    <n v="1348981200"/>
    <b v="0"/>
    <b v="1"/>
    <s v="music/rock"/>
    <x v="1"/>
    <x v="1"/>
  </r>
  <r>
    <x v="1"/>
    <n v="222"/>
    <n v="36"/>
    <x v="1"/>
    <s v="USD"/>
    <n v="1309755600"/>
    <n v="1310533200"/>
    <b v="0"/>
    <b v="0"/>
    <s v="food/food trucks"/>
    <x v="0"/>
    <x v="0"/>
  </r>
  <r>
    <x v="1"/>
    <n v="6212"/>
    <n v="27"/>
    <x v="1"/>
    <s v="USD"/>
    <n v="1406178000"/>
    <n v="1407560400"/>
    <b v="0"/>
    <b v="0"/>
    <s v="publishing/radio &amp; podcasts"/>
    <x v="5"/>
    <x v="15"/>
  </r>
  <r>
    <x v="1"/>
    <n v="98"/>
    <n v="107.56"/>
    <x v="3"/>
    <s v="DKK"/>
    <n v="1552798800"/>
    <n v="1552885200"/>
    <b v="0"/>
    <b v="0"/>
    <s v="publishing/fiction"/>
    <x v="5"/>
    <x v="13"/>
  </r>
  <r>
    <x v="0"/>
    <n v="48"/>
    <n v="94.38"/>
    <x v="1"/>
    <s v="USD"/>
    <n v="1478062800"/>
    <n v="1479362400"/>
    <b v="0"/>
    <b v="1"/>
    <s v="theater/plays"/>
    <x v="3"/>
    <x v="3"/>
  </r>
  <r>
    <x v="1"/>
    <n v="92"/>
    <n v="46.16"/>
    <x v="1"/>
    <s v="USD"/>
    <n v="1278565200"/>
    <n v="1280552400"/>
    <b v="0"/>
    <b v="0"/>
    <s v="music/rock"/>
    <x v="1"/>
    <x v="1"/>
  </r>
  <r>
    <x v="1"/>
    <n v="149"/>
    <n v="47.85"/>
    <x v="1"/>
    <s v="USD"/>
    <n v="1396069200"/>
    <n v="1398661200"/>
    <b v="0"/>
    <b v="0"/>
    <s v="theater/plays"/>
    <x v="3"/>
    <x v="3"/>
  </r>
  <r>
    <x v="1"/>
    <n v="2431"/>
    <n v="53.01"/>
    <x v="1"/>
    <s v="USD"/>
    <n v="1435208400"/>
    <n v="1436245200"/>
    <b v="0"/>
    <b v="0"/>
    <s v="theater/plays"/>
    <x v="3"/>
    <x v="3"/>
  </r>
  <r>
    <x v="1"/>
    <n v="303"/>
    <n v="45.06"/>
    <x v="1"/>
    <s v="USD"/>
    <n v="1571547600"/>
    <n v="1575439200"/>
    <b v="0"/>
    <b v="0"/>
    <s v="music/rock"/>
    <x v="1"/>
    <x v="1"/>
  </r>
  <r>
    <x v="0"/>
    <n v="1"/>
    <n v="2"/>
    <x v="6"/>
    <s v="EUR"/>
    <n v="1375333200"/>
    <n v="1377752400"/>
    <b v="0"/>
    <b v="0"/>
    <s v="music/metal"/>
    <x v="1"/>
    <x v="16"/>
  </r>
  <r>
    <x v="0"/>
    <n v="1467"/>
    <n v="99.01"/>
    <x v="4"/>
    <s v="GBP"/>
    <n v="1332824400"/>
    <n v="1334206800"/>
    <b v="0"/>
    <b v="1"/>
    <s v="technology/wearables"/>
    <x v="2"/>
    <x v="8"/>
  </r>
  <r>
    <x v="0"/>
    <n v="75"/>
    <n v="32.79"/>
    <x v="1"/>
    <s v="USD"/>
    <n v="1284526800"/>
    <n v="1284872400"/>
    <b v="0"/>
    <b v="0"/>
    <s v="theater/plays"/>
    <x v="3"/>
    <x v="3"/>
  </r>
  <r>
    <x v="1"/>
    <n v="209"/>
    <n v="59.12"/>
    <x v="1"/>
    <s v="USD"/>
    <n v="1400562000"/>
    <n v="1403931600"/>
    <b v="0"/>
    <b v="0"/>
    <s v="film &amp; video/drama"/>
    <x v="4"/>
    <x v="6"/>
  </r>
  <r>
    <x v="0"/>
    <n v="120"/>
    <n v="44.93"/>
    <x v="1"/>
    <s v="USD"/>
    <n v="1520748000"/>
    <n v="1521262800"/>
    <b v="0"/>
    <b v="0"/>
    <s v="technology/wearables"/>
    <x v="2"/>
    <x v="8"/>
  </r>
  <r>
    <x v="1"/>
    <n v="131"/>
    <n v="89.66"/>
    <x v="1"/>
    <s v="USD"/>
    <n v="1532926800"/>
    <n v="1533358800"/>
    <b v="0"/>
    <b v="0"/>
    <s v="music/jazz"/>
    <x v="1"/>
    <x v="17"/>
  </r>
  <r>
    <x v="1"/>
    <n v="164"/>
    <n v="70.08"/>
    <x v="1"/>
    <s v="USD"/>
    <n v="1420869600"/>
    <n v="1421474400"/>
    <b v="0"/>
    <b v="0"/>
    <s v="technology/wearables"/>
    <x v="2"/>
    <x v="8"/>
  </r>
  <r>
    <x v="1"/>
    <n v="201"/>
    <n v="31.06"/>
    <x v="1"/>
    <s v="USD"/>
    <n v="1504242000"/>
    <n v="1505278800"/>
    <b v="0"/>
    <b v="0"/>
    <s v="games/video games"/>
    <x v="6"/>
    <x v="11"/>
  </r>
  <r>
    <x v="1"/>
    <n v="211"/>
    <n v="29.06"/>
    <x v="1"/>
    <s v="USD"/>
    <n v="1442811600"/>
    <n v="1443934800"/>
    <b v="0"/>
    <b v="0"/>
    <s v="theater/plays"/>
    <x v="3"/>
    <x v="3"/>
  </r>
  <r>
    <x v="1"/>
    <n v="128"/>
    <n v="30.09"/>
    <x v="1"/>
    <s v="USD"/>
    <n v="1497243600"/>
    <n v="1498539600"/>
    <b v="0"/>
    <b v="1"/>
    <s v="theater/plays"/>
    <x v="3"/>
    <x v="3"/>
  </r>
  <r>
    <x v="1"/>
    <n v="1600"/>
    <n v="85"/>
    <x v="0"/>
    <s v="CAD"/>
    <n v="1342501200"/>
    <n v="1342760400"/>
    <b v="0"/>
    <b v="0"/>
    <s v="theater/plays"/>
    <x v="3"/>
    <x v="3"/>
  </r>
  <r>
    <x v="0"/>
    <n v="2253"/>
    <n v="82"/>
    <x v="0"/>
    <s v="CAD"/>
    <n v="1298268000"/>
    <n v="1301720400"/>
    <b v="0"/>
    <b v="0"/>
    <s v="theater/plays"/>
    <x v="3"/>
    <x v="3"/>
  </r>
  <r>
    <x v="1"/>
    <n v="249"/>
    <n v="58.04"/>
    <x v="1"/>
    <s v="USD"/>
    <n v="1433480400"/>
    <n v="1433566800"/>
    <b v="0"/>
    <b v="0"/>
    <s v="technology/web"/>
    <x v="2"/>
    <x v="2"/>
  </r>
  <r>
    <x v="0"/>
    <n v="5"/>
    <n v="111.4"/>
    <x v="1"/>
    <s v="USD"/>
    <n v="1493355600"/>
    <n v="1493874000"/>
    <b v="0"/>
    <b v="0"/>
    <s v="theater/plays"/>
    <x v="3"/>
    <x v="3"/>
  </r>
  <r>
    <x v="0"/>
    <n v="38"/>
    <n v="71.95"/>
    <x v="1"/>
    <s v="USD"/>
    <n v="1530507600"/>
    <n v="1531803600"/>
    <b v="0"/>
    <b v="1"/>
    <s v="technology/web"/>
    <x v="2"/>
    <x v="2"/>
  </r>
  <r>
    <x v="1"/>
    <n v="236"/>
    <n v="61.04"/>
    <x v="1"/>
    <s v="USD"/>
    <n v="1296108000"/>
    <n v="1296712800"/>
    <b v="0"/>
    <b v="0"/>
    <s v="theater/plays"/>
    <x v="3"/>
    <x v="3"/>
  </r>
  <r>
    <x v="0"/>
    <n v="12"/>
    <n v="108.92"/>
    <x v="1"/>
    <s v="USD"/>
    <n v="1428469200"/>
    <n v="1428901200"/>
    <b v="0"/>
    <b v="1"/>
    <s v="theater/plays"/>
    <x v="3"/>
    <x v="3"/>
  </r>
  <r>
    <x v="1"/>
    <n v="4065"/>
    <n v="29"/>
    <x v="4"/>
    <s v="GBP"/>
    <n v="1264399200"/>
    <n v="1264831200"/>
    <b v="0"/>
    <b v="1"/>
    <s v="technology/wearables"/>
    <x v="2"/>
    <x v="8"/>
  </r>
  <r>
    <x v="1"/>
    <n v="246"/>
    <n v="58.98"/>
    <x v="6"/>
    <s v="EUR"/>
    <n v="1501131600"/>
    <n v="1505192400"/>
    <b v="0"/>
    <b v="1"/>
    <s v="theater/plays"/>
    <x v="3"/>
    <x v="3"/>
  </r>
  <r>
    <x v="3"/>
    <n v="17"/>
    <n v="111.82"/>
    <x v="1"/>
    <s v="USD"/>
    <n v="1292738400"/>
    <n v="1295676000"/>
    <b v="0"/>
    <b v="0"/>
    <s v="theater/plays"/>
    <x v="3"/>
    <x v="3"/>
  </r>
  <r>
    <x v="1"/>
    <n v="2475"/>
    <n v="64"/>
    <x v="6"/>
    <s v="EUR"/>
    <n v="1288674000"/>
    <n v="1292911200"/>
    <b v="0"/>
    <b v="1"/>
    <s v="theater/plays"/>
    <x v="3"/>
    <x v="3"/>
  </r>
  <r>
    <x v="1"/>
    <n v="76"/>
    <n v="85.32"/>
    <x v="1"/>
    <s v="USD"/>
    <n v="1575093600"/>
    <n v="1575439200"/>
    <b v="0"/>
    <b v="0"/>
    <s v="theater/plays"/>
    <x v="3"/>
    <x v="3"/>
  </r>
  <r>
    <x v="1"/>
    <n v="54"/>
    <n v="74.48"/>
    <x v="1"/>
    <s v="USD"/>
    <n v="1435726800"/>
    <n v="1438837200"/>
    <b v="0"/>
    <b v="0"/>
    <s v="film &amp; video/animation"/>
    <x v="4"/>
    <x v="10"/>
  </r>
  <r>
    <x v="1"/>
    <n v="88"/>
    <n v="105.15"/>
    <x v="1"/>
    <s v="USD"/>
    <n v="1480226400"/>
    <n v="1480485600"/>
    <b v="0"/>
    <b v="0"/>
    <s v="music/jazz"/>
    <x v="1"/>
    <x v="17"/>
  </r>
  <r>
    <x v="1"/>
    <n v="85"/>
    <n v="56.19"/>
    <x v="4"/>
    <s v="GBP"/>
    <n v="1459054800"/>
    <n v="1459141200"/>
    <b v="0"/>
    <b v="0"/>
    <s v="music/metal"/>
    <x v="1"/>
    <x v="16"/>
  </r>
  <r>
    <x v="1"/>
    <n v="170"/>
    <n v="85.92"/>
    <x v="1"/>
    <s v="USD"/>
    <n v="1531630800"/>
    <n v="1532322000"/>
    <b v="0"/>
    <b v="0"/>
    <s v="photography/photography books"/>
    <x v="7"/>
    <x v="14"/>
  </r>
  <r>
    <x v="0"/>
    <n v="1684"/>
    <n v="57"/>
    <x v="1"/>
    <s v="USD"/>
    <n v="1421992800"/>
    <n v="1426222800"/>
    <b v="1"/>
    <b v="1"/>
    <s v="theater/plays"/>
    <x v="3"/>
    <x v="3"/>
  </r>
  <r>
    <x v="0"/>
    <n v="56"/>
    <n v="79.64"/>
    <x v="1"/>
    <s v="USD"/>
    <n v="1285563600"/>
    <n v="1286773200"/>
    <b v="0"/>
    <b v="1"/>
    <s v="film &amp; video/animation"/>
    <x v="4"/>
    <x v="10"/>
  </r>
  <r>
    <x v="1"/>
    <n v="330"/>
    <n v="41.02"/>
    <x v="1"/>
    <s v="USD"/>
    <n v="1523854800"/>
    <n v="1523941200"/>
    <b v="0"/>
    <b v="0"/>
    <s v="publishing/translations"/>
    <x v="5"/>
    <x v="18"/>
  </r>
  <r>
    <x v="0"/>
    <n v="838"/>
    <n v="48"/>
    <x v="1"/>
    <s v="USD"/>
    <n v="1529125200"/>
    <n v="1529557200"/>
    <b v="0"/>
    <b v="0"/>
    <s v="theater/plays"/>
    <x v="3"/>
    <x v="3"/>
  </r>
  <r>
    <x v="1"/>
    <n v="127"/>
    <n v="55.21"/>
    <x v="1"/>
    <s v="USD"/>
    <n v="1503982800"/>
    <n v="1506574800"/>
    <b v="0"/>
    <b v="0"/>
    <s v="games/video games"/>
    <x v="6"/>
    <x v="11"/>
  </r>
  <r>
    <x v="1"/>
    <n v="411"/>
    <n v="92.11"/>
    <x v="1"/>
    <s v="USD"/>
    <n v="1511416800"/>
    <n v="1513576800"/>
    <b v="0"/>
    <b v="0"/>
    <s v="music/rock"/>
    <x v="1"/>
    <x v="1"/>
  </r>
  <r>
    <x v="1"/>
    <n v="180"/>
    <n v="83.18"/>
    <x v="4"/>
    <s v="GBP"/>
    <n v="1547704800"/>
    <n v="1548309600"/>
    <b v="0"/>
    <b v="1"/>
    <s v="games/video games"/>
    <x v="6"/>
    <x v="11"/>
  </r>
  <r>
    <x v="0"/>
    <n v="1000"/>
    <n v="40"/>
    <x v="1"/>
    <s v="USD"/>
    <n v="1469682000"/>
    <n v="1471582800"/>
    <b v="0"/>
    <b v="0"/>
    <s v="music/electric music"/>
    <x v="1"/>
    <x v="5"/>
  </r>
  <r>
    <x v="1"/>
    <n v="374"/>
    <n v="111.13"/>
    <x v="1"/>
    <s v="USD"/>
    <n v="1343451600"/>
    <n v="1344315600"/>
    <b v="0"/>
    <b v="0"/>
    <s v="technology/wearables"/>
    <x v="2"/>
    <x v="8"/>
  </r>
  <r>
    <x v="1"/>
    <n v="71"/>
    <n v="90.56"/>
    <x v="2"/>
    <s v="AUD"/>
    <n v="1315717200"/>
    <n v="1316408400"/>
    <b v="0"/>
    <b v="0"/>
    <s v="music/indie rock"/>
    <x v="1"/>
    <x v="7"/>
  </r>
  <r>
    <x v="1"/>
    <n v="203"/>
    <n v="61.11"/>
    <x v="1"/>
    <s v="USD"/>
    <n v="1430715600"/>
    <n v="1431838800"/>
    <b v="1"/>
    <b v="0"/>
    <s v="theater/plays"/>
    <x v="3"/>
    <x v="3"/>
  </r>
  <r>
    <x v="0"/>
    <n v="1482"/>
    <n v="83.02"/>
    <x v="2"/>
    <s v="AUD"/>
    <n v="1299564000"/>
    <n v="1300510800"/>
    <b v="0"/>
    <b v="1"/>
    <s v="music/rock"/>
    <x v="1"/>
    <x v="1"/>
  </r>
  <r>
    <x v="1"/>
    <n v="113"/>
    <n v="110.76"/>
    <x v="1"/>
    <s v="USD"/>
    <n v="1429160400"/>
    <n v="1431061200"/>
    <b v="0"/>
    <b v="0"/>
    <s v="publishing/translations"/>
    <x v="5"/>
    <x v="18"/>
  </r>
  <r>
    <x v="1"/>
    <n v="96"/>
    <n v="89.46"/>
    <x v="1"/>
    <s v="USD"/>
    <n v="1271307600"/>
    <n v="1271480400"/>
    <b v="0"/>
    <b v="0"/>
    <s v="theater/plays"/>
    <x v="3"/>
    <x v="3"/>
  </r>
  <r>
    <x v="0"/>
    <n v="106"/>
    <n v="57.85"/>
    <x v="1"/>
    <s v="USD"/>
    <n v="1456380000"/>
    <n v="1456380000"/>
    <b v="0"/>
    <b v="1"/>
    <s v="theater/plays"/>
    <x v="3"/>
    <x v="3"/>
  </r>
  <r>
    <x v="0"/>
    <n v="679"/>
    <n v="110"/>
    <x v="6"/>
    <s v="EUR"/>
    <n v="1470459600"/>
    <n v="1472878800"/>
    <b v="0"/>
    <b v="0"/>
    <s v="publishing/translations"/>
    <x v="5"/>
    <x v="18"/>
  </r>
  <r>
    <x v="1"/>
    <n v="498"/>
    <n v="103.97"/>
    <x v="5"/>
    <s v="CHF"/>
    <n v="1277269200"/>
    <n v="1277355600"/>
    <b v="0"/>
    <b v="1"/>
    <s v="games/video games"/>
    <x v="6"/>
    <x v="11"/>
  </r>
  <r>
    <x v="3"/>
    <n v="610"/>
    <n v="108"/>
    <x v="1"/>
    <s v="USD"/>
    <n v="1350709200"/>
    <n v="1351054800"/>
    <b v="0"/>
    <b v="1"/>
    <s v="theater/plays"/>
    <x v="3"/>
    <x v="3"/>
  </r>
  <r>
    <x v="1"/>
    <n v="180"/>
    <n v="48.93"/>
    <x v="4"/>
    <s v="GBP"/>
    <n v="1554613200"/>
    <n v="1555563600"/>
    <b v="0"/>
    <b v="0"/>
    <s v="technology/web"/>
    <x v="2"/>
    <x v="2"/>
  </r>
  <r>
    <x v="1"/>
    <n v="27"/>
    <n v="37.67"/>
    <x v="1"/>
    <s v="USD"/>
    <n v="1571029200"/>
    <n v="1571634000"/>
    <b v="0"/>
    <b v="0"/>
    <s v="film &amp; video/documentary"/>
    <x v="4"/>
    <x v="4"/>
  </r>
  <r>
    <x v="1"/>
    <n v="2331"/>
    <n v="65"/>
    <x v="1"/>
    <s v="USD"/>
    <n v="1299736800"/>
    <n v="1300856400"/>
    <b v="0"/>
    <b v="0"/>
    <s v="theater/plays"/>
    <x v="3"/>
    <x v="3"/>
  </r>
  <r>
    <x v="1"/>
    <n v="113"/>
    <n v="106.61"/>
    <x v="1"/>
    <s v="USD"/>
    <n v="1435208400"/>
    <n v="1439874000"/>
    <b v="0"/>
    <b v="0"/>
    <s v="food/food trucks"/>
    <x v="0"/>
    <x v="0"/>
  </r>
  <r>
    <x v="0"/>
    <n v="1220"/>
    <n v="27.01"/>
    <x v="2"/>
    <s v="AUD"/>
    <n v="1437973200"/>
    <n v="1438318800"/>
    <b v="0"/>
    <b v="0"/>
    <s v="games/video games"/>
    <x v="6"/>
    <x v="11"/>
  </r>
  <r>
    <x v="1"/>
    <n v="164"/>
    <n v="91.16"/>
    <x v="1"/>
    <s v="USD"/>
    <n v="1416895200"/>
    <n v="1419400800"/>
    <b v="0"/>
    <b v="0"/>
    <s v="theater/plays"/>
    <x v="3"/>
    <x v="3"/>
  </r>
  <r>
    <x v="0"/>
    <n v="1"/>
    <n v="1"/>
    <x v="1"/>
    <s v="USD"/>
    <n v="1319000400"/>
    <n v="1320555600"/>
    <b v="0"/>
    <b v="0"/>
    <s v="theater/plays"/>
    <x v="3"/>
    <x v="3"/>
  </r>
  <r>
    <x v="1"/>
    <n v="164"/>
    <n v="56.05"/>
    <x v="1"/>
    <s v="USD"/>
    <n v="1424498400"/>
    <n v="1425103200"/>
    <b v="0"/>
    <b v="1"/>
    <s v="music/electric music"/>
    <x v="1"/>
    <x v="5"/>
  </r>
  <r>
    <x v="1"/>
    <n v="336"/>
    <n v="31.02"/>
    <x v="1"/>
    <s v="USD"/>
    <n v="1526274000"/>
    <n v="1526878800"/>
    <b v="0"/>
    <b v="1"/>
    <s v="technology/wearables"/>
    <x v="2"/>
    <x v="8"/>
  </r>
  <r>
    <x v="0"/>
    <n v="37"/>
    <n v="66.510000000000005"/>
    <x v="6"/>
    <s v="EUR"/>
    <n v="1287896400"/>
    <n v="1288674000"/>
    <b v="0"/>
    <b v="0"/>
    <s v="music/electric music"/>
    <x v="1"/>
    <x v="5"/>
  </r>
  <r>
    <x v="1"/>
    <n v="1917"/>
    <n v="89.01"/>
    <x v="1"/>
    <s v="USD"/>
    <n v="1495515600"/>
    <n v="1495602000"/>
    <b v="0"/>
    <b v="0"/>
    <s v="music/indie rock"/>
    <x v="1"/>
    <x v="7"/>
  </r>
  <r>
    <x v="1"/>
    <n v="95"/>
    <n v="103.46"/>
    <x v="1"/>
    <s v="USD"/>
    <n v="1364878800"/>
    <n v="1366434000"/>
    <b v="0"/>
    <b v="0"/>
    <s v="technology/web"/>
    <x v="2"/>
    <x v="2"/>
  </r>
  <r>
    <x v="1"/>
    <n v="147"/>
    <n v="95.28"/>
    <x v="1"/>
    <s v="USD"/>
    <n v="1567918800"/>
    <n v="1568350800"/>
    <b v="0"/>
    <b v="0"/>
    <s v="theater/plays"/>
    <x v="3"/>
    <x v="3"/>
  </r>
  <r>
    <x v="1"/>
    <n v="86"/>
    <n v="75.900000000000006"/>
    <x v="1"/>
    <s v="USD"/>
    <n v="1524459600"/>
    <n v="1525928400"/>
    <b v="0"/>
    <b v="1"/>
    <s v="theater/plays"/>
    <x v="3"/>
    <x v="3"/>
  </r>
  <r>
    <x v="1"/>
    <n v="83"/>
    <n v="107.58"/>
    <x v="1"/>
    <s v="USD"/>
    <n v="1333688400"/>
    <n v="1336885200"/>
    <b v="0"/>
    <b v="0"/>
    <s v="film &amp; video/documentary"/>
    <x v="4"/>
    <x v="4"/>
  </r>
  <r>
    <x v="0"/>
    <n v="60"/>
    <n v="51.32"/>
    <x v="1"/>
    <s v="USD"/>
    <n v="1389506400"/>
    <n v="1389679200"/>
    <b v="0"/>
    <b v="0"/>
    <s v="film &amp; video/television"/>
    <x v="4"/>
    <x v="19"/>
  </r>
  <r>
    <x v="0"/>
    <n v="296"/>
    <n v="71.98"/>
    <x v="1"/>
    <s v="USD"/>
    <n v="1536642000"/>
    <n v="1538283600"/>
    <b v="0"/>
    <b v="0"/>
    <s v="food/food trucks"/>
    <x v="0"/>
    <x v="0"/>
  </r>
  <r>
    <x v="1"/>
    <n v="676"/>
    <n v="108.95"/>
    <x v="1"/>
    <s v="USD"/>
    <n v="1348290000"/>
    <n v="1348808400"/>
    <b v="0"/>
    <b v="0"/>
    <s v="publishing/radio &amp; podcasts"/>
    <x v="5"/>
    <x v="15"/>
  </r>
  <r>
    <x v="1"/>
    <n v="361"/>
    <n v="35"/>
    <x v="2"/>
    <s v="AUD"/>
    <n v="1408856400"/>
    <n v="1410152400"/>
    <b v="0"/>
    <b v="0"/>
    <s v="technology/web"/>
    <x v="2"/>
    <x v="2"/>
  </r>
  <r>
    <x v="1"/>
    <n v="131"/>
    <n v="94.94"/>
    <x v="1"/>
    <s v="USD"/>
    <n v="1505192400"/>
    <n v="1505797200"/>
    <b v="0"/>
    <b v="0"/>
    <s v="food/food trucks"/>
    <x v="0"/>
    <x v="0"/>
  </r>
  <r>
    <x v="1"/>
    <n v="126"/>
    <n v="109.65"/>
    <x v="1"/>
    <s v="USD"/>
    <n v="1554786000"/>
    <n v="1554872400"/>
    <b v="0"/>
    <b v="1"/>
    <s v="technology/wearables"/>
    <x v="2"/>
    <x v="8"/>
  </r>
  <r>
    <x v="0"/>
    <n v="3304"/>
    <n v="44"/>
    <x v="6"/>
    <s v="EUR"/>
    <n v="1510898400"/>
    <n v="1513922400"/>
    <b v="0"/>
    <b v="0"/>
    <s v="publishing/fiction"/>
    <x v="5"/>
    <x v="13"/>
  </r>
  <r>
    <x v="0"/>
    <n v="73"/>
    <n v="86.79"/>
    <x v="1"/>
    <s v="USD"/>
    <n v="1442552400"/>
    <n v="1442638800"/>
    <b v="0"/>
    <b v="0"/>
    <s v="theater/plays"/>
    <x v="3"/>
    <x v="3"/>
  </r>
  <r>
    <x v="1"/>
    <n v="275"/>
    <n v="30.99"/>
    <x v="1"/>
    <s v="USD"/>
    <n v="1316667600"/>
    <n v="1317186000"/>
    <b v="0"/>
    <b v="0"/>
    <s v="film &amp; video/television"/>
    <x v="4"/>
    <x v="19"/>
  </r>
  <r>
    <x v="1"/>
    <n v="67"/>
    <n v="94.79"/>
    <x v="1"/>
    <s v="USD"/>
    <n v="1390716000"/>
    <n v="1391234400"/>
    <b v="0"/>
    <b v="0"/>
    <s v="photography/photography books"/>
    <x v="7"/>
    <x v="14"/>
  </r>
  <r>
    <x v="1"/>
    <n v="154"/>
    <n v="69.790000000000006"/>
    <x v="1"/>
    <s v="USD"/>
    <n v="1402894800"/>
    <n v="1404363600"/>
    <b v="0"/>
    <b v="1"/>
    <s v="film &amp; video/documentary"/>
    <x v="4"/>
    <x v="4"/>
  </r>
  <r>
    <x v="1"/>
    <n v="1782"/>
    <n v="63"/>
    <x v="1"/>
    <s v="USD"/>
    <n v="1429246800"/>
    <n v="1429592400"/>
    <b v="0"/>
    <b v="1"/>
    <s v="games/mobile games"/>
    <x v="6"/>
    <x v="20"/>
  </r>
  <r>
    <x v="1"/>
    <n v="903"/>
    <n v="110.03"/>
    <x v="1"/>
    <s v="USD"/>
    <n v="1412485200"/>
    <n v="1413608400"/>
    <b v="0"/>
    <b v="0"/>
    <s v="games/video games"/>
    <x v="6"/>
    <x v="11"/>
  </r>
  <r>
    <x v="0"/>
    <n v="3387"/>
    <n v="26"/>
    <x v="1"/>
    <s v="USD"/>
    <n v="1417068000"/>
    <n v="1419400800"/>
    <b v="0"/>
    <b v="0"/>
    <s v="publishing/fiction"/>
    <x v="5"/>
    <x v="13"/>
  </r>
  <r>
    <x v="0"/>
    <n v="662"/>
    <n v="49.99"/>
    <x v="0"/>
    <s v="CAD"/>
    <n v="1448344800"/>
    <n v="1448604000"/>
    <b v="1"/>
    <b v="0"/>
    <s v="theater/plays"/>
    <x v="3"/>
    <x v="3"/>
  </r>
  <r>
    <x v="1"/>
    <n v="94"/>
    <n v="101.72"/>
    <x v="6"/>
    <s v="EUR"/>
    <n v="1557723600"/>
    <n v="1562302800"/>
    <b v="0"/>
    <b v="0"/>
    <s v="photography/photography books"/>
    <x v="7"/>
    <x v="14"/>
  </r>
  <r>
    <x v="1"/>
    <n v="180"/>
    <n v="47.08"/>
    <x v="1"/>
    <s v="USD"/>
    <n v="1537333200"/>
    <n v="1537678800"/>
    <b v="0"/>
    <b v="0"/>
    <s v="theater/plays"/>
    <x v="3"/>
    <x v="3"/>
  </r>
  <r>
    <x v="0"/>
    <n v="774"/>
    <n v="89.94"/>
    <x v="1"/>
    <s v="USD"/>
    <n v="1471150800"/>
    <n v="1473570000"/>
    <b v="0"/>
    <b v="1"/>
    <s v="theater/plays"/>
    <x v="3"/>
    <x v="3"/>
  </r>
  <r>
    <x v="0"/>
    <n v="672"/>
    <n v="78.97"/>
    <x v="0"/>
    <s v="CAD"/>
    <n v="1273640400"/>
    <n v="1273899600"/>
    <b v="0"/>
    <b v="0"/>
    <s v="theater/plays"/>
    <x v="3"/>
    <x v="3"/>
  </r>
  <r>
    <x v="3"/>
    <n v="532"/>
    <n v="80.069999999999993"/>
    <x v="1"/>
    <s v="USD"/>
    <n v="1282885200"/>
    <n v="1284008400"/>
    <b v="0"/>
    <b v="0"/>
    <s v="music/rock"/>
    <x v="1"/>
    <x v="1"/>
  </r>
  <r>
    <x v="3"/>
    <n v="55"/>
    <n v="86.47"/>
    <x v="2"/>
    <s v="AUD"/>
    <n v="1422943200"/>
    <n v="1425103200"/>
    <b v="0"/>
    <b v="0"/>
    <s v="food/food trucks"/>
    <x v="0"/>
    <x v="0"/>
  </r>
  <r>
    <x v="1"/>
    <n v="533"/>
    <n v="28"/>
    <x v="3"/>
    <s v="DKK"/>
    <n v="1319605200"/>
    <n v="1320991200"/>
    <b v="0"/>
    <b v="0"/>
    <s v="film &amp; video/drama"/>
    <x v="4"/>
    <x v="6"/>
  </r>
  <r>
    <x v="1"/>
    <n v="2443"/>
    <n v="68"/>
    <x v="4"/>
    <s v="GBP"/>
    <n v="1385704800"/>
    <n v="1386828000"/>
    <b v="0"/>
    <b v="0"/>
    <s v="technology/web"/>
    <x v="2"/>
    <x v="2"/>
  </r>
  <r>
    <x v="1"/>
    <n v="89"/>
    <n v="43.08"/>
    <x v="1"/>
    <s v="USD"/>
    <n v="1515736800"/>
    <n v="1517119200"/>
    <b v="0"/>
    <b v="1"/>
    <s v="theater/plays"/>
    <x v="3"/>
    <x v="3"/>
  </r>
  <r>
    <x v="1"/>
    <n v="159"/>
    <n v="87.96"/>
    <x v="1"/>
    <s v="USD"/>
    <n v="1313125200"/>
    <n v="1315026000"/>
    <b v="0"/>
    <b v="0"/>
    <s v="music/world music"/>
    <x v="1"/>
    <x v="21"/>
  </r>
  <r>
    <x v="0"/>
    <n v="940"/>
    <n v="94.99"/>
    <x v="5"/>
    <s v="CHF"/>
    <n v="1308459600"/>
    <n v="1312693200"/>
    <b v="0"/>
    <b v="1"/>
    <s v="film &amp; video/documentary"/>
    <x v="4"/>
    <x v="4"/>
  </r>
  <r>
    <x v="0"/>
    <n v="117"/>
    <n v="46.91"/>
    <x v="1"/>
    <s v="USD"/>
    <n v="1362636000"/>
    <n v="1363064400"/>
    <b v="0"/>
    <b v="1"/>
    <s v="theater/plays"/>
    <x v="3"/>
    <x v="3"/>
  </r>
  <r>
    <x v="3"/>
    <n v="58"/>
    <n v="46.91"/>
    <x v="1"/>
    <s v="USD"/>
    <n v="1402117200"/>
    <n v="1403154000"/>
    <b v="0"/>
    <b v="1"/>
    <s v="film &amp; video/drama"/>
    <x v="4"/>
    <x v="6"/>
  </r>
  <r>
    <x v="1"/>
    <n v="50"/>
    <n v="94.24"/>
    <x v="1"/>
    <s v="USD"/>
    <n v="1286341200"/>
    <n v="1286859600"/>
    <b v="0"/>
    <b v="0"/>
    <s v="publishing/nonfiction"/>
    <x v="5"/>
    <x v="9"/>
  </r>
  <r>
    <x v="0"/>
    <n v="115"/>
    <n v="80.14"/>
    <x v="1"/>
    <s v="USD"/>
    <n v="1348808400"/>
    <n v="1349326800"/>
    <b v="0"/>
    <b v="0"/>
    <s v="games/mobile games"/>
    <x v="6"/>
    <x v="20"/>
  </r>
  <r>
    <x v="0"/>
    <n v="326"/>
    <n v="59.04"/>
    <x v="1"/>
    <s v="USD"/>
    <n v="1429592400"/>
    <n v="1430974800"/>
    <b v="0"/>
    <b v="1"/>
    <s v="technology/wearables"/>
    <x v="2"/>
    <x v="8"/>
  </r>
  <r>
    <x v="1"/>
    <n v="186"/>
    <n v="65.989999999999995"/>
    <x v="1"/>
    <s v="USD"/>
    <n v="1519538400"/>
    <n v="1519970400"/>
    <b v="0"/>
    <b v="0"/>
    <s v="film &amp; video/documentary"/>
    <x v="4"/>
    <x v="4"/>
  </r>
  <r>
    <x v="1"/>
    <n v="1071"/>
    <n v="60.99"/>
    <x v="1"/>
    <s v="USD"/>
    <n v="1434085200"/>
    <n v="1434603600"/>
    <b v="0"/>
    <b v="0"/>
    <s v="technology/web"/>
    <x v="2"/>
    <x v="2"/>
  </r>
  <r>
    <x v="1"/>
    <n v="117"/>
    <n v="98.31"/>
    <x v="1"/>
    <s v="USD"/>
    <n v="1333688400"/>
    <n v="1337230800"/>
    <b v="0"/>
    <b v="0"/>
    <s v="technology/web"/>
    <x v="2"/>
    <x v="2"/>
  </r>
  <r>
    <x v="1"/>
    <n v="70"/>
    <n v="104.6"/>
    <x v="1"/>
    <s v="USD"/>
    <n v="1277701200"/>
    <n v="1279429200"/>
    <b v="0"/>
    <b v="0"/>
    <s v="music/indie rock"/>
    <x v="1"/>
    <x v="7"/>
  </r>
  <r>
    <x v="1"/>
    <n v="135"/>
    <n v="86.07"/>
    <x v="1"/>
    <s v="USD"/>
    <n v="1560747600"/>
    <n v="1561438800"/>
    <b v="0"/>
    <b v="0"/>
    <s v="theater/plays"/>
    <x v="3"/>
    <x v="3"/>
  </r>
  <r>
    <x v="1"/>
    <n v="768"/>
    <n v="76.989999999999995"/>
    <x v="5"/>
    <s v="CHF"/>
    <n v="1410066000"/>
    <n v="1410498000"/>
    <b v="0"/>
    <b v="0"/>
    <s v="technology/wearables"/>
    <x v="2"/>
    <x v="8"/>
  </r>
  <r>
    <x v="3"/>
    <n v="51"/>
    <n v="29.76"/>
    <x v="1"/>
    <s v="USD"/>
    <n v="1320732000"/>
    <n v="1322460000"/>
    <b v="0"/>
    <b v="0"/>
    <s v="theater/plays"/>
    <x v="3"/>
    <x v="3"/>
  </r>
  <r>
    <x v="1"/>
    <n v="199"/>
    <n v="46.92"/>
    <x v="1"/>
    <s v="USD"/>
    <n v="1465794000"/>
    <n v="1466312400"/>
    <b v="0"/>
    <b v="1"/>
    <s v="theater/plays"/>
    <x v="3"/>
    <x v="3"/>
  </r>
  <r>
    <x v="1"/>
    <n v="107"/>
    <n v="105.19"/>
    <x v="1"/>
    <s v="USD"/>
    <n v="1500958800"/>
    <n v="1501736400"/>
    <b v="0"/>
    <b v="0"/>
    <s v="technology/wearables"/>
    <x v="2"/>
    <x v="8"/>
  </r>
  <r>
    <x v="1"/>
    <n v="195"/>
    <n v="69.91"/>
    <x v="1"/>
    <s v="USD"/>
    <n v="1357020000"/>
    <n v="1361512800"/>
    <b v="0"/>
    <b v="0"/>
    <s v="music/indie rock"/>
    <x v="1"/>
    <x v="7"/>
  </r>
  <r>
    <x v="0"/>
    <n v="1"/>
    <n v="1"/>
    <x v="1"/>
    <s v="USD"/>
    <n v="1544940000"/>
    <n v="1545026400"/>
    <b v="0"/>
    <b v="0"/>
    <s v="music/rock"/>
    <x v="1"/>
    <x v="1"/>
  </r>
  <r>
    <x v="0"/>
    <n v="1467"/>
    <n v="60.01"/>
    <x v="1"/>
    <s v="USD"/>
    <n v="1402290000"/>
    <n v="1406696400"/>
    <b v="0"/>
    <b v="0"/>
    <s v="music/electric music"/>
    <x v="1"/>
    <x v="5"/>
  </r>
  <r>
    <x v="1"/>
    <n v="3376"/>
    <n v="52.01"/>
    <x v="1"/>
    <s v="USD"/>
    <n v="1487311200"/>
    <n v="1487916000"/>
    <b v="0"/>
    <b v="0"/>
    <s v="music/indie rock"/>
    <x v="1"/>
    <x v="7"/>
  </r>
  <r>
    <x v="0"/>
    <n v="5681"/>
    <n v="31"/>
    <x v="1"/>
    <s v="USD"/>
    <n v="1350622800"/>
    <n v="1351141200"/>
    <b v="0"/>
    <b v="0"/>
    <s v="theater/plays"/>
    <x v="3"/>
    <x v="3"/>
  </r>
  <r>
    <x v="0"/>
    <n v="1059"/>
    <n v="95.04"/>
    <x v="1"/>
    <s v="USD"/>
    <n v="1463029200"/>
    <n v="1465016400"/>
    <b v="0"/>
    <b v="1"/>
    <s v="music/indie rock"/>
    <x v="1"/>
    <x v="7"/>
  </r>
  <r>
    <x v="0"/>
    <n v="1194"/>
    <n v="75.97"/>
    <x v="1"/>
    <s v="USD"/>
    <n v="1269493200"/>
    <n v="1270789200"/>
    <b v="0"/>
    <b v="0"/>
    <s v="theater/plays"/>
    <x v="3"/>
    <x v="3"/>
  </r>
  <r>
    <x v="3"/>
    <n v="379"/>
    <n v="71.010000000000005"/>
    <x v="2"/>
    <s v="AUD"/>
    <n v="1570251600"/>
    <n v="1572325200"/>
    <b v="0"/>
    <b v="0"/>
    <s v="music/rock"/>
    <x v="1"/>
    <x v="1"/>
  </r>
  <r>
    <x v="0"/>
    <n v="30"/>
    <n v="73.73"/>
    <x v="2"/>
    <s v="AUD"/>
    <n v="1388383200"/>
    <n v="1389420000"/>
    <b v="0"/>
    <b v="0"/>
    <s v="photography/photography books"/>
    <x v="7"/>
    <x v="14"/>
  </r>
  <r>
    <x v="1"/>
    <n v="41"/>
    <n v="113.17"/>
    <x v="1"/>
    <s v="USD"/>
    <n v="1449554400"/>
    <n v="1449640800"/>
    <b v="0"/>
    <b v="0"/>
    <s v="music/rock"/>
    <x v="1"/>
    <x v="1"/>
  </r>
  <r>
    <x v="1"/>
    <n v="1821"/>
    <n v="105.01"/>
    <x v="1"/>
    <s v="USD"/>
    <n v="1553662800"/>
    <n v="1555218000"/>
    <b v="0"/>
    <b v="1"/>
    <s v="theater/plays"/>
    <x v="3"/>
    <x v="3"/>
  </r>
  <r>
    <x v="1"/>
    <n v="164"/>
    <n v="79.180000000000007"/>
    <x v="1"/>
    <s v="USD"/>
    <n v="1556341200"/>
    <n v="1557723600"/>
    <b v="0"/>
    <b v="0"/>
    <s v="technology/wearables"/>
    <x v="2"/>
    <x v="8"/>
  </r>
  <r>
    <x v="0"/>
    <n v="75"/>
    <n v="57.33"/>
    <x v="1"/>
    <s v="USD"/>
    <n v="1442984400"/>
    <n v="1443502800"/>
    <b v="0"/>
    <b v="1"/>
    <s v="technology/web"/>
    <x v="2"/>
    <x v="2"/>
  </r>
  <r>
    <x v="1"/>
    <n v="157"/>
    <n v="58.18"/>
    <x v="5"/>
    <s v="CHF"/>
    <n v="1544248800"/>
    <n v="1546840800"/>
    <b v="0"/>
    <b v="0"/>
    <s v="music/rock"/>
    <x v="1"/>
    <x v="1"/>
  </r>
  <r>
    <x v="1"/>
    <n v="246"/>
    <n v="36.03"/>
    <x v="1"/>
    <s v="USD"/>
    <n v="1508475600"/>
    <n v="1512712800"/>
    <b v="0"/>
    <b v="1"/>
    <s v="photography/photography books"/>
    <x v="7"/>
    <x v="14"/>
  </r>
  <r>
    <x v="1"/>
    <n v="1396"/>
    <n v="107.99"/>
    <x v="1"/>
    <s v="USD"/>
    <n v="1507438800"/>
    <n v="1507525200"/>
    <b v="0"/>
    <b v="0"/>
    <s v="theater/plays"/>
    <x v="3"/>
    <x v="3"/>
  </r>
  <r>
    <x v="1"/>
    <n v="2506"/>
    <n v="44.01"/>
    <x v="1"/>
    <s v="USD"/>
    <n v="1501563600"/>
    <n v="1504328400"/>
    <b v="0"/>
    <b v="0"/>
    <s v="technology/web"/>
    <x v="2"/>
    <x v="2"/>
  </r>
  <r>
    <x v="1"/>
    <n v="244"/>
    <n v="55.08"/>
    <x v="1"/>
    <s v="USD"/>
    <n v="1292997600"/>
    <n v="1293343200"/>
    <b v="0"/>
    <b v="0"/>
    <s v="photography/photography books"/>
    <x v="7"/>
    <x v="14"/>
  </r>
  <r>
    <x v="1"/>
    <n v="146"/>
    <n v="74"/>
    <x v="2"/>
    <s v="AUD"/>
    <n v="1370840400"/>
    <n v="1371704400"/>
    <b v="0"/>
    <b v="0"/>
    <s v="theater/plays"/>
    <x v="3"/>
    <x v="3"/>
  </r>
  <r>
    <x v="0"/>
    <n v="955"/>
    <n v="42"/>
    <x v="3"/>
    <s v="DKK"/>
    <n v="1550815200"/>
    <n v="1552798800"/>
    <b v="0"/>
    <b v="1"/>
    <s v="music/indie rock"/>
    <x v="1"/>
    <x v="7"/>
  </r>
  <r>
    <x v="1"/>
    <n v="1267"/>
    <n v="77.989999999999995"/>
    <x v="1"/>
    <s v="USD"/>
    <n v="1339909200"/>
    <n v="1342328400"/>
    <b v="0"/>
    <b v="1"/>
    <s v="film &amp; video/shorts"/>
    <x v="4"/>
    <x v="12"/>
  </r>
  <r>
    <x v="0"/>
    <n v="67"/>
    <n v="82.51"/>
    <x v="1"/>
    <s v="USD"/>
    <n v="1501736400"/>
    <n v="1502341200"/>
    <b v="0"/>
    <b v="0"/>
    <s v="music/indie rock"/>
    <x v="1"/>
    <x v="7"/>
  </r>
  <r>
    <x v="0"/>
    <n v="5"/>
    <n v="104.2"/>
    <x v="1"/>
    <s v="USD"/>
    <n v="1395291600"/>
    <n v="1397192400"/>
    <b v="0"/>
    <b v="0"/>
    <s v="publishing/translations"/>
    <x v="5"/>
    <x v="18"/>
  </r>
  <r>
    <x v="0"/>
    <n v="26"/>
    <n v="25.5"/>
    <x v="1"/>
    <s v="USD"/>
    <n v="1405746000"/>
    <n v="1407042000"/>
    <b v="0"/>
    <b v="1"/>
    <s v="film &amp; video/documentary"/>
    <x v="4"/>
    <x v="4"/>
  </r>
  <r>
    <x v="1"/>
    <n v="1561"/>
    <n v="100.98"/>
    <x v="1"/>
    <s v="USD"/>
    <n v="1368853200"/>
    <n v="1369371600"/>
    <b v="0"/>
    <b v="0"/>
    <s v="theater/plays"/>
    <x v="3"/>
    <x v="3"/>
  </r>
  <r>
    <x v="1"/>
    <n v="48"/>
    <n v="111.83"/>
    <x v="1"/>
    <s v="USD"/>
    <n v="1444021200"/>
    <n v="1444107600"/>
    <b v="0"/>
    <b v="1"/>
    <s v="technology/wearables"/>
    <x v="2"/>
    <x v="8"/>
  </r>
  <r>
    <x v="0"/>
    <n v="1130"/>
    <n v="42"/>
    <x v="1"/>
    <s v="USD"/>
    <n v="1472619600"/>
    <n v="1474261200"/>
    <b v="0"/>
    <b v="0"/>
    <s v="theater/plays"/>
    <x v="3"/>
    <x v="3"/>
  </r>
  <r>
    <x v="0"/>
    <n v="782"/>
    <n v="110.05"/>
    <x v="1"/>
    <s v="USD"/>
    <n v="1472878800"/>
    <n v="1473656400"/>
    <b v="0"/>
    <b v="0"/>
    <s v="theater/plays"/>
    <x v="3"/>
    <x v="3"/>
  </r>
  <r>
    <x v="1"/>
    <n v="2739"/>
    <n v="59"/>
    <x v="1"/>
    <s v="USD"/>
    <n v="1289800800"/>
    <n v="1291960800"/>
    <b v="0"/>
    <b v="0"/>
    <s v="theater/plays"/>
    <x v="3"/>
    <x v="3"/>
  </r>
  <r>
    <x v="0"/>
    <n v="210"/>
    <n v="32.99"/>
    <x v="1"/>
    <s v="USD"/>
    <n v="1505970000"/>
    <n v="1506747600"/>
    <b v="0"/>
    <b v="0"/>
    <s v="food/food trucks"/>
    <x v="0"/>
    <x v="0"/>
  </r>
  <r>
    <x v="1"/>
    <n v="3537"/>
    <n v="45.01"/>
    <x v="0"/>
    <s v="CAD"/>
    <n v="1363496400"/>
    <n v="1363582800"/>
    <b v="0"/>
    <b v="1"/>
    <s v="theater/plays"/>
    <x v="3"/>
    <x v="3"/>
  </r>
  <r>
    <x v="1"/>
    <n v="2107"/>
    <n v="81.98"/>
    <x v="2"/>
    <s v="AUD"/>
    <n v="1269234000"/>
    <n v="1269666000"/>
    <b v="0"/>
    <b v="0"/>
    <s v="technology/wearables"/>
    <x v="2"/>
    <x v="8"/>
  </r>
  <r>
    <x v="0"/>
    <n v="136"/>
    <n v="39.08"/>
    <x v="1"/>
    <s v="USD"/>
    <n v="1507093200"/>
    <n v="1508648400"/>
    <b v="0"/>
    <b v="0"/>
    <s v="technology/web"/>
    <x v="2"/>
    <x v="2"/>
  </r>
  <r>
    <x v="1"/>
    <n v="3318"/>
    <n v="59"/>
    <x v="3"/>
    <s v="DKK"/>
    <n v="1560574800"/>
    <n v="1561957200"/>
    <b v="0"/>
    <b v="0"/>
    <s v="theater/plays"/>
    <x v="3"/>
    <x v="3"/>
  </r>
  <r>
    <x v="0"/>
    <n v="86"/>
    <n v="40.99"/>
    <x v="0"/>
    <s v="CAD"/>
    <n v="1284008400"/>
    <n v="1285131600"/>
    <b v="0"/>
    <b v="0"/>
    <s v="music/rock"/>
    <x v="1"/>
    <x v="1"/>
  </r>
  <r>
    <x v="1"/>
    <n v="340"/>
    <n v="31.03"/>
    <x v="1"/>
    <s v="USD"/>
    <n v="1556859600"/>
    <n v="1556946000"/>
    <b v="0"/>
    <b v="0"/>
    <s v="theater/plays"/>
    <x v="3"/>
    <x v="3"/>
  </r>
  <r>
    <x v="0"/>
    <n v="19"/>
    <n v="37.79"/>
    <x v="1"/>
    <s v="USD"/>
    <n v="1526187600"/>
    <n v="1527138000"/>
    <b v="0"/>
    <b v="0"/>
    <s v="film &amp; video/television"/>
    <x v="4"/>
    <x v="19"/>
  </r>
  <r>
    <x v="0"/>
    <n v="886"/>
    <n v="32.01"/>
    <x v="1"/>
    <s v="USD"/>
    <n v="1400821200"/>
    <n v="1402117200"/>
    <b v="0"/>
    <b v="0"/>
    <s v="theater/plays"/>
    <x v="3"/>
    <x v="3"/>
  </r>
  <r>
    <x v="1"/>
    <n v="1442"/>
    <n v="95.97"/>
    <x v="0"/>
    <s v="CAD"/>
    <n v="1361599200"/>
    <n v="1364014800"/>
    <b v="0"/>
    <b v="1"/>
    <s v="film &amp; video/shorts"/>
    <x v="4"/>
    <x v="12"/>
  </r>
  <r>
    <x v="0"/>
    <n v="35"/>
    <n v="75"/>
    <x v="6"/>
    <s v="EUR"/>
    <n v="1417500000"/>
    <n v="1417586400"/>
    <b v="0"/>
    <b v="0"/>
    <s v="theater/plays"/>
    <x v="3"/>
    <x v="3"/>
  </r>
  <r>
    <x v="3"/>
    <n v="441"/>
    <n v="102.05"/>
    <x v="1"/>
    <s v="USD"/>
    <n v="1457071200"/>
    <n v="1457071200"/>
    <b v="0"/>
    <b v="0"/>
    <s v="theater/plays"/>
    <x v="3"/>
    <x v="3"/>
  </r>
  <r>
    <x v="0"/>
    <n v="24"/>
    <n v="105.75"/>
    <x v="1"/>
    <s v="USD"/>
    <n v="1370322000"/>
    <n v="1370408400"/>
    <b v="0"/>
    <b v="1"/>
    <s v="theater/plays"/>
    <x v="3"/>
    <x v="3"/>
  </r>
  <r>
    <x v="0"/>
    <n v="86"/>
    <n v="37.07"/>
    <x v="6"/>
    <s v="EUR"/>
    <n v="1552366800"/>
    <n v="1552626000"/>
    <b v="0"/>
    <b v="0"/>
    <s v="theater/plays"/>
    <x v="3"/>
    <x v="3"/>
  </r>
  <r>
    <x v="0"/>
    <n v="243"/>
    <n v="35.049999999999997"/>
    <x v="1"/>
    <s v="USD"/>
    <n v="1403845200"/>
    <n v="1404190800"/>
    <b v="0"/>
    <b v="0"/>
    <s v="music/rock"/>
    <x v="1"/>
    <x v="1"/>
  </r>
  <r>
    <x v="0"/>
    <n v="65"/>
    <n v="46.34"/>
    <x v="1"/>
    <s v="USD"/>
    <n v="1523163600"/>
    <n v="1523509200"/>
    <b v="1"/>
    <b v="0"/>
    <s v="music/indie rock"/>
    <x v="1"/>
    <x v="7"/>
  </r>
  <r>
    <x v="1"/>
    <n v="126"/>
    <n v="69.17"/>
    <x v="1"/>
    <s v="USD"/>
    <n v="1442206800"/>
    <n v="1443589200"/>
    <b v="0"/>
    <b v="0"/>
    <s v="music/metal"/>
    <x v="1"/>
    <x v="16"/>
  </r>
  <r>
    <x v="1"/>
    <n v="524"/>
    <n v="109.08"/>
    <x v="1"/>
    <s v="USD"/>
    <n v="1532840400"/>
    <n v="1533445200"/>
    <b v="0"/>
    <b v="0"/>
    <s v="music/electric music"/>
    <x v="1"/>
    <x v="5"/>
  </r>
  <r>
    <x v="0"/>
    <n v="100"/>
    <n v="51.78"/>
    <x v="3"/>
    <s v="DKK"/>
    <n v="1472878800"/>
    <n v="1474520400"/>
    <b v="0"/>
    <b v="0"/>
    <s v="technology/wearables"/>
    <x v="2"/>
    <x v="8"/>
  </r>
  <r>
    <x v="1"/>
    <n v="1989"/>
    <n v="82.01"/>
    <x v="1"/>
    <s v="USD"/>
    <n v="1498194000"/>
    <n v="1499403600"/>
    <b v="0"/>
    <b v="0"/>
    <s v="film &amp; video/drama"/>
    <x v="4"/>
    <x v="6"/>
  </r>
  <r>
    <x v="0"/>
    <n v="168"/>
    <n v="35.96"/>
    <x v="1"/>
    <s v="USD"/>
    <n v="1281070800"/>
    <n v="1283576400"/>
    <b v="0"/>
    <b v="0"/>
    <s v="music/electric music"/>
    <x v="1"/>
    <x v="5"/>
  </r>
  <r>
    <x v="0"/>
    <n v="13"/>
    <n v="74.459999999999994"/>
    <x v="1"/>
    <s v="USD"/>
    <n v="1436245200"/>
    <n v="1436590800"/>
    <b v="0"/>
    <b v="0"/>
    <s v="music/rock"/>
    <x v="1"/>
    <x v="1"/>
  </r>
  <r>
    <x v="0"/>
    <n v="1"/>
    <n v="2"/>
    <x v="0"/>
    <s v="CAD"/>
    <n v="1269493200"/>
    <n v="1270443600"/>
    <b v="0"/>
    <b v="0"/>
    <s v="theater/plays"/>
    <x v="3"/>
    <x v="3"/>
  </r>
  <r>
    <x v="1"/>
    <n v="157"/>
    <n v="91.11"/>
    <x v="1"/>
    <s v="USD"/>
    <n v="1406264400"/>
    <n v="1407819600"/>
    <b v="0"/>
    <b v="0"/>
    <s v="technology/web"/>
    <x v="2"/>
    <x v="2"/>
  </r>
  <r>
    <x v="3"/>
    <n v="82"/>
    <n v="79.790000000000006"/>
    <x v="1"/>
    <s v="USD"/>
    <n v="1317531600"/>
    <n v="1317877200"/>
    <b v="0"/>
    <b v="0"/>
    <s v="food/food trucks"/>
    <x v="0"/>
    <x v="0"/>
  </r>
  <r>
    <x v="1"/>
    <n v="4498"/>
    <n v="43"/>
    <x v="2"/>
    <s v="AUD"/>
    <n v="1484632800"/>
    <n v="1484805600"/>
    <b v="0"/>
    <b v="0"/>
    <s v="theater/plays"/>
    <x v="3"/>
    <x v="3"/>
  </r>
  <r>
    <x v="0"/>
    <n v="40"/>
    <n v="63.23"/>
    <x v="1"/>
    <s v="USD"/>
    <n v="1301806800"/>
    <n v="1302670800"/>
    <b v="0"/>
    <b v="0"/>
    <s v="music/jazz"/>
    <x v="1"/>
    <x v="17"/>
  </r>
  <r>
    <x v="1"/>
    <n v="80"/>
    <n v="70.180000000000007"/>
    <x v="1"/>
    <s v="USD"/>
    <n v="1539752400"/>
    <n v="1540789200"/>
    <b v="1"/>
    <b v="0"/>
    <s v="theater/plays"/>
    <x v="3"/>
    <x v="3"/>
  </r>
  <r>
    <x v="3"/>
    <n v="57"/>
    <n v="61.33"/>
    <x v="1"/>
    <s v="USD"/>
    <n v="1267250400"/>
    <n v="1268028000"/>
    <b v="0"/>
    <b v="0"/>
    <s v="publishing/fiction"/>
    <x v="5"/>
    <x v="13"/>
  </r>
  <r>
    <x v="1"/>
    <n v="43"/>
    <n v="99"/>
    <x v="1"/>
    <s v="USD"/>
    <n v="1535432400"/>
    <n v="1537160400"/>
    <b v="0"/>
    <b v="1"/>
    <s v="music/rock"/>
    <x v="1"/>
    <x v="1"/>
  </r>
  <r>
    <x v="1"/>
    <n v="2053"/>
    <n v="96.98"/>
    <x v="1"/>
    <s v="USD"/>
    <n v="1510207200"/>
    <n v="1512280800"/>
    <b v="0"/>
    <b v="0"/>
    <s v="film &amp; video/documentary"/>
    <x v="4"/>
    <x v="4"/>
  </r>
  <r>
    <x v="2"/>
    <n v="808"/>
    <n v="51"/>
    <x v="2"/>
    <s v="AUD"/>
    <n v="1462510800"/>
    <n v="1463115600"/>
    <b v="0"/>
    <b v="0"/>
    <s v="film &amp; video/documentary"/>
    <x v="4"/>
    <x v="4"/>
  </r>
  <r>
    <x v="0"/>
    <n v="226"/>
    <n v="28.04"/>
    <x v="3"/>
    <s v="DKK"/>
    <n v="1488520800"/>
    <n v="1490850000"/>
    <b v="0"/>
    <b v="0"/>
    <s v="film &amp; video/science fiction"/>
    <x v="4"/>
    <x v="22"/>
  </r>
  <r>
    <x v="0"/>
    <n v="1625"/>
    <n v="60.98"/>
    <x v="1"/>
    <s v="USD"/>
    <n v="1377579600"/>
    <n v="1379653200"/>
    <b v="0"/>
    <b v="0"/>
    <s v="theater/plays"/>
    <x v="3"/>
    <x v="3"/>
  </r>
  <r>
    <x v="1"/>
    <n v="168"/>
    <n v="73.209999999999994"/>
    <x v="1"/>
    <s v="USD"/>
    <n v="1576389600"/>
    <n v="1580364000"/>
    <b v="0"/>
    <b v="0"/>
    <s v="theater/plays"/>
    <x v="3"/>
    <x v="3"/>
  </r>
  <r>
    <x v="1"/>
    <n v="4289"/>
    <n v="40"/>
    <x v="1"/>
    <s v="USD"/>
    <n v="1289019600"/>
    <n v="1289714400"/>
    <b v="0"/>
    <b v="1"/>
    <s v="music/indie rock"/>
    <x v="1"/>
    <x v="7"/>
  </r>
  <r>
    <x v="1"/>
    <n v="165"/>
    <n v="86.81"/>
    <x v="1"/>
    <s v="USD"/>
    <n v="1282194000"/>
    <n v="1282712400"/>
    <b v="0"/>
    <b v="0"/>
    <s v="music/rock"/>
    <x v="1"/>
    <x v="1"/>
  </r>
  <r>
    <x v="0"/>
    <n v="143"/>
    <n v="42.13"/>
    <x v="1"/>
    <s v="USD"/>
    <n v="1550037600"/>
    <n v="1550210400"/>
    <b v="0"/>
    <b v="0"/>
    <s v="theater/plays"/>
    <x v="3"/>
    <x v="3"/>
  </r>
  <r>
    <x v="1"/>
    <n v="1815"/>
    <n v="103.98"/>
    <x v="1"/>
    <s v="USD"/>
    <n v="1321941600"/>
    <n v="1322114400"/>
    <b v="0"/>
    <b v="0"/>
    <s v="theater/plays"/>
    <x v="3"/>
    <x v="3"/>
  </r>
  <r>
    <x v="0"/>
    <n v="934"/>
    <n v="62"/>
    <x v="1"/>
    <s v="USD"/>
    <n v="1556427600"/>
    <n v="1557205200"/>
    <b v="0"/>
    <b v="0"/>
    <s v="film &amp; video/science fiction"/>
    <x v="4"/>
    <x v="22"/>
  </r>
  <r>
    <x v="1"/>
    <n v="397"/>
    <n v="31.01"/>
    <x v="4"/>
    <s v="GBP"/>
    <n v="1320991200"/>
    <n v="1323928800"/>
    <b v="0"/>
    <b v="1"/>
    <s v="film &amp; video/shorts"/>
    <x v="4"/>
    <x v="12"/>
  </r>
  <r>
    <x v="1"/>
    <n v="1539"/>
    <n v="89.99"/>
    <x v="1"/>
    <s v="USD"/>
    <n v="1345093200"/>
    <n v="1346130000"/>
    <b v="0"/>
    <b v="0"/>
    <s v="film &amp; video/animation"/>
    <x v="4"/>
    <x v="10"/>
  </r>
  <r>
    <x v="0"/>
    <n v="17"/>
    <n v="39.24"/>
    <x v="1"/>
    <s v="USD"/>
    <n v="1309496400"/>
    <n v="1311051600"/>
    <b v="1"/>
    <b v="0"/>
    <s v="theater/plays"/>
    <x v="3"/>
    <x v="3"/>
  </r>
  <r>
    <x v="0"/>
    <n v="2179"/>
    <n v="54.99"/>
    <x v="1"/>
    <s v="USD"/>
    <n v="1340254800"/>
    <n v="1340427600"/>
    <b v="1"/>
    <b v="0"/>
    <s v="food/food trucks"/>
    <x v="0"/>
    <x v="0"/>
  </r>
  <r>
    <x v="1"/>
    <n v="138"/>
    <n v="47.99"/>
    <x v="1"/>
    <s v="USD"/>
    <n v="1412226000"/>
    <n v="1412312400"/>
    <b v="0"/>
    <b v="0"/>
    <s v="photography/photography books"/>
    <x v="7"/>
    <x v="14"/>
  </r>
  <r>
    <x v="0"/>
    <n v="931"/>
    <n v="87.97"/>
    <x v="1"/>
    <s v="USD"/>
    <n v="1458104400"/>
    <n v="1459314000"/>
    <b v="0"/>
    <b v="0"/>
    <s v="theater/plays"/>
    <x v="3"/>
    <x v="3"/>
  </r>
  <r>
    <x v="1"/>
    <n v="3594"/>
    <n v="52"/>
    <x v="1"/>
    <s v="USD"/>
    <n v="1411534800"/>
    <n v="1415426400"/>
    <b v="0"/>
    <b v="0"/>
    <s v="film &amp; video/science fiction"/>
    <x v="4"/>
    <x v="22"/>
  </r>
  <r>
    <x v="1"/>
    <n v="5880"/>
    <n v="30"/>
    <x v="1"/>
    <s v="USD"/>
    <n v="1399093200"/>
    <n v="1399093200"/>
    <b v="1"/>
    <b v="0"/>
    <s v="music/rock"/>
    <x v="1"/>
    <x v="1"/>
  </r>
  <r>
    <x v="1"/>
    <n v="112"/>
    <n v="98.21"/>
    <x v="1"/>
    <s v="USD"/>
    <n v="1270702800"/>
    <n v="1273899600"/>
    <b v="0"/>
    <b v="0"/>
    <s v="photography/photography books"/>
    <x v="7"/>
    <x v="14"/>
  </r>
  <r>
    <x v="1"/>
    <n v="943"/>
    <n v="108.96"/>
    <x v="1"/>
    <s v="USD"/>
    <n v="1431666000"/>
    <n v="1432184400"/>
    <b v="0"/>
    <b v="0"/>
    <s v="games/mobile games"/>
    <x v="6"/>
    <x v="20"/>
  </r>
  <r>
    <x v="1"/>
    <n v="2468"/>
    <n v="67"/>
    <x v="1"/>
    <s v="USD"/>
    <n v="1472619600"/>
    <n v="1474779600"/>
    <b v="0"/>
    <b v="0"/>
    <s v="film &amp; video/animation"/>
    <x v="4"/>
    <x v="10"/>
  </r>
  <r>
    <x v="1"/>
    <n v="2551"/>
    <n v="64.989999999999995"/>
    <x v="1"/>
    <s v="USD"/>
    <n v="1496293200"/>
    <n v="1500440400"/>
    <b v="0"/>
    <b v="1"/>
    <s v="games/mobile games"/>
    <x v="6"/>
    <x v="20"/>
  </r>
  <r>
    <x v="1"/>
    <n v="101"/>
    <n v="99.84"/>
    <x v="1"/>
    <s v="USD"/>
    <n v="1575612000"/>
    <n v="1575612000"/>
    <b v="0"/>
    <b v="0"/>
    <s v="games/video games"/>
    <x v="6"/>
    <x v="11"/>
  </r>
  <r>
    <x v="3"/>
    <n v="67"/>
    <n v="82.43"/>
    <x v="1"/>
    <s v="USD"/>
    <n v="1369112400"/>
    <n v="1374123600"/>
    <b v="0"/>
    <b v="0"/>
    <s v="theater/plays"/>
    <x v="3"/>
    <x v="3"/>
  </r>
  <r>
    <x v="1"/>
    <n v="92"/>
    <n v="63.29"/>
    <x v="1"/>
    <s v="USD"/>
    <n v="1469422800"/>
    <n v="1469509200"/>
    <b v="0"/>
    <b v="0"/>
    <s v="theater/plays"/>
    <x v="3"/>
    <x v="3"/>
  </r>
  <r>
    <x v="1"/>
    <n v="62"/>
    <n v="96.77"/>
    <x v="1"/>
    <s v="USD"/>
    <n v="1307854800"/>
    <n v="1309237200"/>
    <b v="0"/>
    <b v="0"/>
    <s v="film &amp; video/animation"/>
    <x v="4"/>
    <x v="10"/>
  </r>
  <r>
    <x v="1"/>
    <n v="149"/>
    <n v="54.91"/>
    <x v="6"/>
    <s v="EUR"/>
    <n v="1503378000"/>
    <n v="1503982800"/>
    <b v="0"/>
    <b v="1"/>
    <s v="games/video games"/>
    <x v="6"/>
    <x v="11"/>
  </r>
  <r>
    <x v="0"/>
    <n v="92"/>
    <n v="39.01"/>
    <x v="1"/>
    <s v="USD"/>
    <n v="1486965600"/>
    <n v="1487397600"/>
    <b v="0"/>
    <b v="0"/>
    <s v="film &amp; video/animation"/>
    <x v="4"/>
    <x v="10"/>
  </r>
  <r>
    <x v="0"/>
    <n v="57"/>
    <n v="75.84"/>
    <x v="2"/>
    <s v="AUD"/>
    <n v="1561438800"/>
    <n v="1562043600"/>
    <b v="0"/>
    <b v="1"/>
    <s v="music/rock"/>
    <x v="1"/>
    <x v="1"/>
  </r>
  <r>
    <x v="1"/>
    <n v="329"/>
    <n v="45.05"/>
    <x v="1"/>
    <s v="USD"/>
    <n v="1398402000"/>
    <n v="1398574800"/>
    <b v="0"/>
    <b v="0"/>
    <s v="film &amp; video/animation"/>
    <x v="4"/>
    <x v="10"/>
  </r>
  <r>
    <x v="1"/>
    <n v="97"/>
    <n v="104.52"/>
    <x v="3"/>
    <s v="DKK"/>
    <n v="1513231200"/>
    <n v="1515391200"/>
    <b v="0"/>
    <b v="1"/>
    <s v="theater/plays"/>
    <x v="3"/>
    <x v="3"/>
  </r>
  <r>
    <x v="0"/>
    <n v="41"/>
    <n v="76.27"/>
    <x v="1"/>
    <s v="USD"/>
    <n v="1440824400"/>
    <n v="1441170000"/>
    <b v="0"/>
    <b v="0"/>
    <s v="technology/wearables"/>
    <x v="2"/>
    <x v="8"/>
  </r>
  <r>
    <x v="1"/>
    <n v="1784"/>
    <n v="69.02"/>
    <x v="1"/>
    <s v="USD"/>
    <n v="1281070800"/>
    <n v="1281157200"/>
    <b v="0"/>
    <b v="0"/>
    <s v="theater/plays"/>
    <x v="3"/>
    <x v="3"/>
  </r>
  <r>
    <x v="1"/>
    <n v="1684"/>
    <n v="101.98"/>
    <x v="2"/>
    <s v="AUD"/>
    <n v="1397365200"/>
    <n v="1398229200"/>
    <b v="0"/>
    <b v="1"/>
    <s v="publishing/nonfiction"/>
    <x v="5"/>
    <x v="9"/>
  </r>
  <r>
    <x v="1"/>
    <n v="250"/>
    <n v="42.92"/>
    <x v="1"/>
    <s v="USD"/>
    <n v="1494392400"/>
    <n v="1495256400"/>
    <b v="0"/>
    <b v="1"/>
    <s v="music/rock"/>
    <x v="1"/>
    <x v="1"/>
  </r>
  <r>
    <x v="1"/>
    <n v="238"/>
    <n v="43.03"/>
    <x v="1"/>
    <s v="USD"/>
    <n v="1520143200"/>
    <n v="1520402400"/>
    <b v="0"/>
    <b v="0"/>
    <s v="theater/plays"/>
    <x v="3"/>
    <x v="3"/>
  </r>
  <r>
    <x v="1"/>
    <n v="53"/>
    <n v="75.25"/>
    <x v="1"/>
    <s v="USD"/>
    <n v="1405314000"/>
    <n v="1409806800"/>
    <b v="0"/>
    <b v="0"/>
    <s v="theater/plays"/>
    <x v="3"/>
    <x v="3"/>
  </r>
  <r>
    <x v="1"/>
    <n v="214"/>
    <n v="69.02"/>
    <x v="1"/>
    <s v="USD"/>
    <n v="1396846800"/>
    <n v="1396933200"/>
    <b v="0"/>
    <b v="0"/>
    <s v="theater/plays"/>
    <x v="3"/>
    <x v="3"/>
  </r>
  <r>
    <x v="1"/>
    <n v="222"/>
    <n v="65.989999999999995"/>
    <x v="1"/>
    <s v="USD"/>
    <n v="1375678800"/>
    <n v="1376024400"/>
    <b v="0"/>
    <b v="0"/>
    <s v="technology/web"/>
    <x v="2"/>
    <x v="2"/>
  </r>
  <r>
    <x v="1"/>
    <n v="1884"/>
    <n v="98.01"/>
    <x v="1"/>
    <s v="USD"/>
    <n v="1482386400"/>
    <n v="1483682400"/>
    <b v="0"/>
    <b v="1"/>
    <s v="publishing/fiction"/>
    <x v="5"/>
    <x v="13"/>
  </r>
  <r>
    <x v="1"/>
    <n v="218"/>
    <n v="60.11"/>
    <x v="2"/>
    <s v="AUD"/>
    <n v="1420005600"/>
    <n v="1420437600"/>
    <b v="0"/>
    <b v="0"/>
    <s v="games/mobile games"/>
    <x v="6"/>
    <x v="20"/>
  </r>
  <r>
    <x v="1"/>
    <n v="6465"/>
    <n v="26"/>
    <x v="1"/>
    <s v="USD"/>
    <n v="1420178400"/>
    <n v="1420783200"/>
    <b v="0"/>
    <b v="0"/>
    <s v="publishing/translations"/>
    <x v="5"/>
    <x v="18"/>
  </r>
  <r>
    <x v="0"/>
    <n v="1"/>
    <n v="3"/>
    <x v="1"/>
    <s v="USD"/>
    <n v="1264399200"/>
    <n v="1267423200"/>
    <b v="0"/>
    <b v="0"/>
    <s v="music/rock"/>
    <x v="1"/>
    <x v="1"/>
  </r>
  <r>
    <x v="0"/>
    <n v="101"/>
    <n v="38.020000000000003"/>
    <x v="1"/>
    <s v="USD"/>
    <n v="1355032800"/>
    <n v="1355205600"/>
    <b v="0"/>
    <b v="0"/>
    <s v="theater/plays"/>
    <x v="3"/>
    <x v="3"/>
  </r>
  <r>
    <x v="1"/>
    <n v="59"/>
    <n v="106.15"/>
    <x v="1"/>
    <s v="USD"/>
    <n v="1382677200"/>
    <n v="1383109200"/>
    <b v="0"/>
    <b v="0"/>
    <s v="theater/plays"/>
    <x v="3"/>
    <x v="3"/>
  </r>
  <r>
    <x v="0"/>
    <n v="1335"/>
    <n v="81.02"/>
    <x v="0"/>
    <s v="CAD"/>
    <n v="1302238800"/>
    <n v="1303275600"/>
    <b v="0"/>
    <b v="0"/>
    <s v="film &amp; video/drama"/>
    <x v="4"/>
    <x v="6"/>
  </r>
  <r>
    <x v="1"/>
    <n v="88"/>
    <n v="96.65"/>
    <x v="1"/>
    <s v="USD"/>
    <n v="1487656800"/>
    <n v="1487829600"/>
    <b v="0"/>
    <b v="0"/>
    <s v="publishing/nonfiction"/>
    <x v="5"/>
    <x v="9"/>
  </r>
  <r>
    <x v="1"/>
    <n v="1697"/>
    <n v="57"/>
    <x v="1"/>
    <s v="USD"/>
    <n v="1297836000"/>
    <n v="1298268000"/>
    <b v="0"/>
    <b v="1"/>
    <s v="music/rock"/>
    <x v="1"/>
    <x v="1"/>
  </r>
  <r>
    <x v="0"/>
    <n v="15"/>
    <n v="63.93"/>
    <x v="4"/>
    <s v="GBP"/>
    <n v="1453615200"/>
    <n v="1456812000"/>
    <b v="0"/>
    <b v="0"/>
    <s v="music/rock"/>
    <x v="1"/>
    <x v="1"/>
  </r>
  <r>
    <x v="1"/>
    <n v="92"/>
    <n v="90.46"/>
    <x v="1"/>
    <s v="USD"/>
    <n v="1362463200"/>
    <n v="1363669200"/>
    <b v="0"/>
    <b v="0"/>
    <s v="theater/plays"/>
    <x v="3"/>
    <x v="3"/>
  </r>
  <r>
    <x v="1"/>
    <n v="186"/>
    <n v="72.17"/>
    <x v="1"/>
    <s v="USD"/>
    <n v="1481176800"/>
    <n v="1482904800"/>
    <b v="0"/>
    <b v="1"/>
    <s v="theater/plays"/>
    <x v="3"/>
    <x v="3"/>
  </r>
  <r>
    <x v="1"/>
    <n v="138"/>
    <n v="77.930000000000007"/>
    <x v="1"/>
    <s v="USD"/>
    <n v="1354946400"/>
    <n v="1356588000"/>
    <b v="1"/>
    <b v="0"/>
    <s v="photography/photography books"/>
    <x v="7"/>
    <x v="14"/>
  </r>
  <r>
    <x v="1"/>
    <n v="261"/>
    <n v="38.07"/>
    <x v="1"/>
    <s v="USD"/>
    <n v="1348808400"/>
    <n v="1349845200"/>
    <b v="0"/>
    <b v="0"/>
    <s v="music/rock"/>
    <x v="1"/>
    <x v="1"/>
  </r>
  <r>
    <x v="0"/>
    <n v="454"/>
    <n v="57.94"/>
    <x v="1"/>
    <s v="USD"/>
    <n v="1282712400"/>
    <n v="1283058000"/>
    <b v="0"/>
    <b v="1"/>
    <s v="music/rock"/>
    <x v="1"/>
    <x v="1"/>
  </r>
  <r>
    <x v="1"/>
    <n v="107"/>
    <n v="49.79"/>
    <x v="1"/>
    <s v="USD"/>
    <n v="1301979600"/>
    <n v="1304226000"/>
    <b v="0"/>
    <b v="1"/>
    <s v="music/indie rock"/>
    <x v="1"/>
    <x v="7"/>
  </r>
  <r>
    <x v="1"/>
    <n v="199"/>
    <n v="54.05"/>
    <x v="1"/>
    <s v="USD"/>
    <n v="1263016800"/>
    <n v="1263016800"/>
    <b v="0"/>
    <b v="0"/>
    <s v="photography/photography books"/>
    <x v="7"/>
    <x v="14"/>
  </r>
  <r>
    <x v="1"/>
    <n v="5512"/>
    <n v="30"/>
    <x v="1"/>
    <s v="USD"/>
    <n v="1360648800"/>
    <n v="1362031200"/>
    <b v="0"/>
    <b v="0"/>
    <s v="theater/plays"/>
    <x v="3"/>
    <x v="3"/>
  </r>
  <r>
    <x v="1"/>
    <n v="86"/>
    <n v="70.13"/>
    <x v="1"/>
    <s v="USD"/>
    <n v="1451800800"/>
    <n v="1455602400"/>
    <b v="0"/>
    <b v="0"/>
    <s v="theater/plays"/>
    <x v="3"/>
    <x v="3"/>
  </r>
  <r>
    <x v="0"/>
    <n v="3182"/>
    <n v="27"/>
    <x v="6"/>
    <s v="EUR"/>
    <n v="1415340000"/>
    <n v="1418191200"/>
    <b v="0"/>
    <b v="1"/>
    <s v="music/jazz"/>
    <x v="1"/>
    <x v="17"/>
  </r>
  <r>
    <x v="1"/>
    <n v="2768"/>
    <n v="51.99"/>
    <x v="2"/>
    <s v="AUD"/>
    <n v="1351054800"/>
    <n v="1352440800"/>
    <b v="0"/>
    <b v="0"/>
    <s v="theater/plays"/>
    <x v="3"/>
    <x v="3"/>
  </r>
  <r>
    <x v="1"/>
    <n v="48"/>
    <n v="56.42"/>
    <x v="1"/>
    <s v="USD"/>
    <n v="1349326800"/>
    <n v="1353304800"/>
    <b v="0"/>
    <b v="0"/>
    <s v="film &amp; video/documentary"/>
    <x v="4"/>
    <x v="4"/>
  </r>
  <r>
    <x v="1"/>
    <n v="87"/>
    <n v="101.63"/>
    <x v="1"/>
    <s v="USD"/>
    <n v="1548914400"/>
    <n v="1550728800"/>
    <b v="0"/>
    <b v="0"/>
    <s v="film &amp; video/television"/>
    <x v="4"/>
    <x v="19"/>
  </r>
  <r>
    <x v="3"/>
    <n v="1890"/>
    <n v="25.01"/>
    <x v="1"/>
    <s v="USD"/>
    <n v="1291269600"/>
    <n v="1291442400"/>
    <b v="0"/>
    <b v="0"/>
    <s v="games/video games"/>
    <x v="6"/>
    <x v="11"/>
  </r>
  <r>
    <x v="2"/>
    <n v="61"/>
    <n v="32.020000000000003"/>
    <x v="1"/>
    <s v="USD"/>
    <n v="1449468000"/>
    <n v="1452146400"/>
    <b v="0"/>
    <b v="0"/>
    <s v="photography/photography books"/>
    <x v="7"/>
    <x v="14"/>
  </r>
  <r>
    <x v="1"/>
    <n v="1894"/>
    <n v="82.02"/>
    <x v="1"/>
    <s v="USD"/>
    <n v="1562734800"/>
    <n v="1564894800"/>
    <b v="0"/>
    <b v="1"/>
    <s v="theater/plays"/>
    <x v="3"/>
    <x v="3"/>
  </r>
  <r>
    <x v="1"/>
    <n v="282"/>
    <n v="37.96"/>
    <x v="0"/>
    <s v="CAD"/>
    <n v="1505624400"/>
    <n v="1505883600"/>
    <b v="0"/>
    <b v="0"/>
    <s v="theater/plays"/>
    <x v="3"/>
    <x v="3"/>
  </r>
  <r>
    <x v="0"/>
    <n v="15"/>
    <n v="51.53"/>
    <x v="1"/>
    <s v="USD"/>
    <n v="1509948000"/>
    <n v="1510380000"/>
    <b v="0"/>
    <b v="0"/>
    <s v="theater/plays"/>
    <x v="3"/>
    <x v="3"/>
  </r>
  <r>
    <x v="1"/>
    <n v="116"/>
    <n v="81.2"/>
    <x v="1"/>
    <s v="USD"/>
    <n v="1554526800"/>
    <n v="1555218000"/>
    <b v="0"/>
    <b v="0"/>
    <s v="publishing/translations"/>
    <x v="5"/>
    <x v="18"/>
  </r>
  <r>
    <x v="0"/>
    <n v="133"/>
    <n v="40.03"/>
    <x v="1"/>
    <s v="USD"/>
    <n v="1334811600"/>
    <n v="1335243600"/>
    <b v="0"/>
    <b v="1"/>
    <s v="games/video games"/>
    <x v="6"/>
    <x v="11"/>
  </r>
  <r>
    <x v="1"/>
    <n v="83"/>
    <n v="89.94"/>
    <x v="1"/>
    <s v="USD"/>
    <n v="1279515600"/>
    <n v="1279688400"/>
    <b v="0"/>
    <b v="0"/>
    <s v="theater/plays"/>
    <x v="3"/>
    <x v="3"/>
  </r>
  <r>
    <x v="1"/>
    <n v="91"/>
    <n v="96.69"/>
    <x v="1"/>
    <s v="USD"/>
    <n v="1353909600"/>
    <n v="1356069600"/>
    <b v="0"/>
    <b v="0"/>
    <s v="technology/web"/>
    <x v="2"/>
    <x v="2"/>
  </r>
  <r>
    <x v="1"/>
    <n v="546"/>
    <n v="25.01"/>
    <x v="1"/>
    <s v="USD"/>
    <n v="1535950800"/>
    <n v="1536210000"/>
    <b v="0"/>
    <b v="0"/>
    <s v="theater/plays"/>
    <x v="3"/>
    <x v="3"/>
  </r>
  <r>
    <x v="1"/>
    <n v="393"/>
    <n v="36.99"/>
    <x v="1"/>
    <s v="USD"/>
    <n v="1511244000"/>
    <n v="1511762400"/>
    <b v="0"/>
    <b v="0"/>
    <s v="film &amp; video/animation"/>
    <x v="4"/>
    <x v="10"/>
  </r>
  <r>
    <x v="0"/>
    <n v="2062"/>
    <n v="73.010000000000005"/>
    <x v="1"/>
    <s v="USD"/>
    <n v="1331445600"/>
    <n v="1333256400"/>
    <b v="0"/>
    <b v="1"/>
    <s v="theater/plays"/>
    <x v="3"/>
    <x v="3"/>
  </r>
  <r>
    <x v="1"/>
    <n v="133"/>
    <n v="68.239999999999995"/>
    <x v="1"/>
    <s v="USD"/>
    <n v="1480226400"/>
    <n v="1480744800"/>
    <b v="0"/>
    <b v="1"/>
    <s v="film &amp; video/television"/>
    <x v="4"/>
    <x v="19"/>
  </r>
  <r>
    <x v="0"/>
    <n v="29"/>
    <n v="52.31"/>
    <x v="3"/>
    <s v="DKK"/>
    <n v="1464584400"/>
    <n v="1465016400"/>
    <b v="0"/>
    <b v="0"/>
    <s v="music/rock"/>
    <x v="1"/>
    <x v="1"/>
  </r>
  <r>
    <x v="0"/>
    <n v="132"/>
    <n v="61.77"/>
    <x v="1"/>
    <s v="USD"/>
    <n v="1335848400"/>
    <n v="1336280400"/>
    <b v="0"/>
    <b v="0"/>
    <s v="technology/web"/>
    <x v="2"/>
    <x v="2"/>
  </r>
  <r>
    <x v="1"/>
    <n v="254"/>
    <n v="25.03"/>
    <x v="1"/>
    <s v="USD"/>
    <n v="1473483600"/>
    <n v="1476766800"/>
    <b v="0"/>
    <b v="0"/>
    <s v="theater/plays"/>
    <x v="3"/>
    <x v="3"/>
  </r>
  <r>
    <x v="3"/>
    <n v="184"/>
    <n v="106.29"/>
    <x v="1"/>
    <s v="USD"/>
    <n v="1479880800"/>
    <n v="1480485600"/>
    <b v="0"/>
    <b v="0"/>
    <s v="theater/plays"/>
    <x v="3"/>
    <x v="3"/>
  </r>
  <r>
    <x v="1"/>
    <n v="176"/>
    <n v="75.069999999999993"/>
    <x v="1"/>
    <s v="USD"/>
    <n v="1430197200"/>
    <n v="1430197200"/>
    <b v="0"/>
    <b v="0"/>
    <s v="music/electric music"/>
    <x v="1"/>
    <x v="5"/>
  </r>
  <r>
    <x v="0"/>
    <n v="137"/>
    <n v="39.97"/>
    <x v="3"/>
    <s v="DKK"/>
    <n v="1331701200"/>
    <n v="1331787600"/>
    <b v="0"/>
    <b v="1"/>
    <s v="music/metal"/>
    <x v="1"/>
    <x v="16"/>
  </r>
  <r>
    <x v="1"/>
    <n v="337"/>
    <n v="39.979999999999997"/>
    <x v="0"/>
    <s v="CAD"/>
    <n v="1438578000"/>
    <n v="1438837200"/>
    <b v="0"/>
    <b v="0"/>
    <s v="theater/plays"/>
    <x v="3"/>
    <x v="3"/>
  </r>
  <r>
    <x v="0"/>
    <n v="908"/>
    <n v="101.02"/>
    <x v="1"/>
    <s v="USD"/>
    <n v="1368162000"/>
    <n v="1370926800"/>
    <b v="0"/>
    <b v="1"/>
    <s v="film &amp; video/documentary"/>
    <x v="4"/>
    <x v="4"/>
  </r>
  <r>
    <x v="1"/>
    <n v="107"/>
    <n v="76.81"/>
    <x v="1"/>
    <s v="USD"/>
    <n v="1318654800"/>
    <n v="1319000400"/>
    <b v="1"/>
    <b v="0"/>
    <s v="technology/web"/>
    <x v="2"/>
    <x v="2"/>
  </r>
  <r>
    <x v="0"/>
    <n v="10"/>
    <n v="71.7"/>
    <x v="1"/>
    <s v="USD"/>
    <n v="1331874000"/>
    <n v="1333429200"/>
    <b v="0"/>
    <b v="0"/>
    <s v="food/food trucks"/>
    <x v="0"/>
    <x v="0"/>
  </r>
  <r>
    <x v="3"/>
    <n v="32"/>
    <n v="33.28"/>
    <x v="6"/>
    <s v="EUR"/>
    <n v="1286254800"/>
    <n v="1287032400"/>
    <b v="0"/>
    <b v="0"/>
    <s v="theater/plays"/>
    <x v="3"/>
    <x v="3"/>
  </r>
  <r>
    <x v="1"/>
    <n v="183"/>
    <n v="43.92"/>
    <x v="1"/>
    <s v="USD"/>
    <n v="1540530000"/>
    <n v="1541570400"/>
    <b v="0"/>
    <b v="0"/>
    <s v="theater/plays"/>
    <x v="3"/>
    <x v="3"/>
  </r>
  <r>
    <x v="0"/>
    <n v="1910"/>
    <n v="36"/>
    <x v="5"/>
    <s v="CHF"/>
    <n v="1381813200"/>
    <n v="1383976800"/>
    <b v="0"/>
    <b v="0"/>
    <s v="theater/plays"/>
    <x v="3"/>
    <x v="3"/>
  </r>
  <r>
    <x v="0"/>
    <n v="38"/>
    <n v="88.21"/>
    <x v="2"/>
    <s v="AUD"/>
    <n v="1548655200"/>
    <n v="1550556000"/>
    <b v="0"/>
    <b v="0"/>
    <s v="theater/plays"/>
    <x v="3"/>
    <x v="3"/>
  </r>
  <r>
    <x v="0"/>
    <n v="104"/>
    <n v="65.239999999999995"/>
    <x v="2"/>
    <s v="AUD"/>
    <n v="1389679200"/>
    <n v="1390456800"/>
    <b v="0"/>
    <b v="1"/>
    <s v="theater/plays"/>
    <x v="3"/>
    <x v="3"/>
  </r>
  <r>
    <x v="1"/>
    <n v="72"/>
    <n v="69.959999999999994"/>
    <x v="1"/>
    <s v="USD"/>
    <n v="1456466400"/>
    <n v="1458018000"/>
    <b v="0"/>
    <b v="1"/>
    <s v="music/rock"/>
    <x v="1"/>
    <x v="1"/>
  </r>
  <r>
    <x v="0"/>
    <n v="49"/>
    <n v="39.880000000000003"/>
    <x v="1"/>
    <s v="USD"/>
    <n v="1456984800"/>
    <n v="1461819600"/>
    <b v="0"/>
    <b v="0"/>
    <s v="food/food trucks"/>
    <x v="0"/>
    <x v="0"/>
  </r>
  <r>
    <x v="0"/>
    <n v="1"/>
    <n v="5"/>
    <x v="3"/>
    <s v="DKK"/>
    <n v="1504069200"/>
    <n v="1504155600"/>
    <b v="0"/>
    <b v="1"/>
    <s v="publishing/nonfiction"/>
    <x v="5"/>
    <x v="9"/>
  </r>
  <r>
    <x v="1"/>
    <n v="295"/>
    <n v="41.02"/>
    <x v="1"/>
    <s v="USD"/>
    <n v="1424930400"/>
    <n v="1426395600"/>
    <b v="0"/>
    <b v="0"/>
    <s v="film &amp; video/documentary"/>
    <x v="4"/>
    <x v="4"/>
  </r>
  <r>
    <x v="0"/>
    <n v="245"/>
    <n v="98.91"/>
    <x v="1"/>
    <s v="USD"/>
    <n v="1535864400"/>
    <n v="1537074000"/>
    <b v="0"/>
    <b v="0"/>
    <s v="theater/plays"/>
    <x v="3"/>
    <x v="3"/>
  </r>
  <r>
    <x v="0"/>
    <n v="32"/>
    <n v="87.78"/>
    <x v="1"/>
    <s v="USD"/>
    <n v="1452146400"/>
    <n v="1452578400"/>
    <b v="0"/>
    <b v="0"/>
    <s v="music/indie rock"/>
    <x v="1"/>
    <x v="7"/>
  </r>
  <r>
    <x v="1"/>
    <n v="142"/>
    <n v="80.77"/>
    <x v="1"/>
    <s v="USD"/>
    <n v="1470546000"/>
    <n v="1474088400"/>
    <b v="0"/>
    <b v="0"/>
    <s v="film &amp; video/documentary"/>
    <x v="4"/>
    <x v="4"/>
  </r>
  <r>
    <x v="1"/>
    <n v="85"/>
    <n v="94.28"/>
    <x v="1"/>
    <s v="USD"/>
    <n v="1458363600"/>
    <n v="1461906000"/>
    <b v="0"/>
    <b v="0"/>
    <s v="theater/plays"/>
    <x v="3"/>
    <x v="3"/>
  </r>
  <r>
    <x v="0"/>
    <n v="7"/>
    <n v="73.430000000000007"/>
    <x v="1"/>
    <s v="USD"/>
    <n v="1500008400"/>
    <n v="1500267600"/>
    <b v="0"/>
    <b v="1"/>
    <s v="theater/plays"/>
    <x v="3"/>
    <x v="3"/>
  </r>
  <r>
    <x v="1"/>
    <n v="659"/>
    <n v="65.97"/>
    <x v="3"/>
    <s v="DKK"/>
    <n v="1338958800"/>
    <n v="1340686800"/>
    <b v="0"/>
    <b v="1"/>
    <s v="publishing/fiction"/>
    <x v="5"/>
    <x v="13"/>
  </r>
  <r>
    <x v="0"/>
    <n v="803"/>
    <n v="109.04"/>
    <x v="1"/>
    <s v="USD"/>
    <n v="1303102800"/>
    <n v="1303189200"/>
    <b v="0"/>
    <b v="0"/>
    <s v="theater/plays"/>
    <x v="3"/>
    <x v="3"/>
  </r>
  <r>
    <x v="3"/>
    <n v="75"/>
    <n v="41.16"/>
    <x v="1"/>
    <s v="USD"/>
    <n v="1316581200"/>
    <n v="1318309200"/>
    <b v="0"/>
    <b v="1"/>
    <s v="music/indie rock"/>
    <x v="1"/>
    <x v="7"/>
  </r>
  <r>
    <x v="0"/>
    <n v="16"/>
    <n v="99.13"/>
    <x v="1"/>
    <s v="USD"/>
    <n v="1270789200"/>
    <n v="1272171600"/>
    <b v="0"/>
    <b v="0"/>
    <s v="games/video games"/>
    <x v="6"/>
    <x v="11"/>
  </r>
  <r>
    <x v="1"/>
    <n v="121"/>
    <n v="105.88"/>
    <x v="1"/>
    <s v="USD"/>
    <n v="1297836000"/>
    <n v="1298872800"/>
    <b v="0"/>
    <b v="0"/>
    <s v="theater/plays"/>
    <x v="3"/>
    <x v="3"/>
  </r>
  <r>
    <x v="1"/>
    <n v="3742"/>
    <n v="49"/>
    <x v="1"/>
    <s v="USD"/>
    <n v="1382677200"/>
    <n v="1383282000"/>
    <b v="0"/>
    <b v="0"/>
    <s v="theater/plays"/>
    <x v="3"/>
    <x v="3"/>
  </r>
  <r>
    <x v="1"/>
    <n v="223"/>
    <n v="39"/>
    <x v="1"/>
    <s v="USD"/>
    <n v="1330322400"/>
    <n v="1330495200"/>
    <b v="0"/>
    <b v="0"/>
    <s v="music/rock"/>
    <x v="1"/>
    <x v="1"/>
  </r>
  <r>
    <x v="1"/>
    <n v="133"/>
    <n v="31.02"/>
    <x v="1"/>
    <s v="USD"/>
    <n v="1552366800"/>
    <n v="1552798800"/>
    <b v="0"/>
    <b v="1"/>
    <s v="film &amp; video/documentary"/>
    <x v="4"/>
    <x v="4"/>
  </r>
  <r>
    <x v="0"/>
    <n v="31"/>
    <n v="103.87"/>
    <x v="1"/>
    <s v="USD"/>
    <n v="1400907600"/>
    <n v="1403413200"/>
    <b v="0"/>
    <b v="0"/>
    <s v="theater/plays"/>
    <x v="3"/>
    <x v="3"/>
  </r>
  <r>
    <x v="0"/>
    <n v="108"/>
    <n v="59.27"/>
    <x v="6"/>
    <s v="EUR"/>
    <n v="1574143200"/>
    <n v="1574229600"/>
    <b v="0"/>
    <b v="1"/>
    <s v="food/food trucks"/>
    <x v="0"/>
    <x v="0"/>
  </r>
  <r>
    <x v="0"/>
    <n v="30"/>
    <n v="42.3"/>
    <x v="1"/>
    <s v="USD"/>
    <n v="1494738000"/>
    <n v="1495861200"/>
    <b v="0"/>
    <b v="0"/>
    <s v="theater/plays"/>
    <x v="3"/>
    <x v="3"/>
  </r>
  <r>
    <x v="0"/>
    <n v="17"/>
    <n v="53.12"/>
    <x v="1"/>
    <s v="USD"/>
    <n v="1392357600"/>
    <n v="1392530400"/>
    <b v="0"/>
    <b v="0"/>
    <s v="music/rock"/>
    <x v="1"/>
    <x v="1"/>
  </r>
  <r>
    <x v="3"/>
    <n v="64"/>
    <n v="50.8"/>
    <x v="1"/>
    <s v="USD"/>
    <n v="1281589200"/>
    <n v="1283662800"/>
    <b v="0"/>
    <b v="0"/>
    <s v="technology/web"/>
    <x v="2"/>
    <x v="2"/>
  </r>
  <r>
    <x v="0"/>
    <n v="80"/>
    <n v="101.15"/>
    <x v="1"/>
    <s v="USD"/>
    <n v="1305003600"/>
    <n v="1305781200"/>
    <b v="0"/>
    <b v="0"/>
    <s v="publishing/fiction"/>
    <x v="5"/>
    <x v="13"/>
  </r>
  <r>
    <x v="0"/>
    <n v="2468"/>
    <n v="65"/>
    <x v="1"/>
    <s v="USD"/>
    <n v="1301634000"/>
    <n v="1302325200"/>
    <b v="0"/>
    <b v="0"/>
    <s v="film &amp; video/shorts"/>
    <x v="4"/>
    <x v="12"/>
  </r>
  <r>
    <x v="1"/>
    <n v="5168"/>
    <n v="38"/>
    <x v="1"/>
    <s v="USD"/>
    <n v="1290664800"/>
    <n v="1291788000"/>
    <b v="0"/>
    <b v="0"/>
    <s v="theater/plays"/>
    <x v="3"/>
    <x v="3"/>
  </r>
  <r>
    <x v="0"/>
    <n v="26"/>
    <n v="82.62"/>
    <x v="4"/>
    <s v="GBP"/>
    <n v="1395896400"/>
    <n v="1396069200"/>
    <b v="0"/>
    <b v="0"/>
    <s v="film &amp; video/documentary"/>
    <x v="4"/>
    <x v="4"/>
  </r>
  <r>
    <x v="1"/>
    <n v="307"/>
    <n v="37.94"/>
    <x v="1"/>
    <s v="USD"/>
    <n v="1434862800"/>
    <n v="1435899600"/>
    <b v="0"/>
    <b v="1"/>
    <s v="theater/plays"/>
    <x v="3"/>
    <x v="3"/>
  </r>
  <r>
    <x v="0"/>
    <n v="73"/>
    <n v="80.78"/>
    <x v="1"/>
    <s v="USD"/>
    <n v="1529125200"/>
    <n v="1531112400"/>
    <b v="0"/>
    <b v="1"/>
    <s v="theater/plays"/>
    <x v="3"/>
    <x v="3"/>
  </r>
  <r>
    <x v="0"/>
    <n v="128"/>
    <n v="25.98"/>
    <x v="1"/>
    <s v="USD"/>
    <n v="1451109600"/>
    <n v="1451628000"/>
    <b v="0"/>
    <b v="0"/>
    <s v="film &amp; video/animation"/>
    <x v="4"/>
    <x v="10"/>
  </r>
  <r>
    <x v="0"/>
    <n v="33"/>
    <n v="30.36"/>
    <x v="1"/>
    <s v="USD"/>
    <n v="1566968400"/>
    <n v="1567314000"/>
    <b v="0"/>
    <b v="1"/>
    <s v="theater/plays"/>
    <x v="3"/>
    <x v="3"/>
  </r>
  <r>
    <x v="1"/>
    <n v="2441"/>
    <n v="54"/>
    <x v="1"/>
    <s v="USD"/>
    <n v="1543557600"/>
    <n v="1544508000"/>
    <b v="0"/>
    <b v="0"/>
    <s v="music/rock"/>
    <x v="1"/>
    <x v="1"/>
  </r>
  <r>
    <x v="2"/>
    <n v="211"/>
    <n v="101.79"/>
    <x v="1"/>
    <s v="USD"/>
    <n v="1481522400"/>
    <n v="1482472800"/>
    <b v="0"/>
    <b v="0"/>
    <s v="games/video games"/>
    <x v="6"/>
    <x v="11"/>
  </r>
  <r>
    <x v="1"/>
    <n v="1385"/>
    <n v="45"/>
    <x v="4"/>
    <s v="GBP"/>
    <n v="1512712800"/>
    <n v="1512799200"/>
    <b v="0"/>
    <b v="0"/>
    <s v="film &amp; video/documentary"/>
    <x v="4"/>
    <x v="4"/>
  </r>
  <r>
    <x v="1"/>
    <n v="190"/>
    <n v="77.069999999999993"/>
    <x v="1"/>
    <s v="USD"/>
    <n v="1324274400"/>
    <n v="1324360800"/>
    <b v="0"/>
    <b v="0"/>
    <s v="food/food trucks"/>
    <x v="0"/>
    <x v="0"/>
  </r>
  <r>
    <x v="1"/>
    <n v="470"/>
    <n v="88.08"/>
    <x v="1"/>
    <s v="USD"/>
    <n v="1364446800"/>
    <n v="1364533200"/>
    <b v="0"/>
    <b v="0"/>
    <s v="technology/wearables"/>
    <x v="2"/>
    <x v="8"/>
  </r>
  <r>
    <x v="1"/>
    <n v="253"/>
    <n v="47.04"/>
    <x v="1"/>
    <s v="USD"/>
    <n v="1542693600"/>
    <n v="1545112800"/>
    <b v="0"/>
    <b v="0"/>
    <s v="theater/plays"/>
    <x v="3"/>
    <x v="3"/>
  </r>
  <r>
    <x v="1"/>
    <n v="1113"/>
    <n v="111"/>
    <x v="1"/>
    <s v="USD"/>
    <n v="1515564000"/>
    <n v="1516168800"/>
    <b v="0"/>
    <b v="0"/>
    <s v="music/rock"/>
    <x v="1"/>
    <x v="1"/>
  </r>
  <r>
    <x v="1"/>
    <n v="2283"/>
    <n v="87"/>
    <x v="1"/>
    <s v="USD"/>
    <n v="1573797600"/>
    <n v="1574920800"/>
    <b v="0"/>
    <b v="0"/>
    <s v="music/rock"/>
    <x v="1"/>
    <x v="1"/>
  </r>
  <r>
    <x v="0"/>
    <n v="1072"/>
    <n v="63.99"/>
    <x v="1"/>
    <s v="USD"/>
    <n v="1292392800"/>
    <n v="1292479200"/>
    <b v="0"/>
    <b v="1"/>
    <s v="music/rock"/>
    <x v="1"/>
    <x v="1"/>
  </r>
  <r>
    <x v="1"/>
    <n v="1095"/>
    <n v="105.99"/>
    <x v="1"/>
    <s v="USD"/>
    <n v="1573452000"/>
    <n v="1573538400"/>
    <b v="0"/>
    <b v="0"/>
    <s v="theater/plays"/>
    <x v="3"/>
    <x v="3"/>
  </r>
  <r>
    <x v="1"/>
    <n v="1690"/>
    <n v="73.989999999999995"/>
    <x v="1"/>
    <s v="USD"/>
    <n v="1317790800"/>
    <n v="1320382800"/>
    <b v="0"/>
    <b v="0"/>
    <s v="theater/plays"/>
    <x v="3"/>
    <x v="3"/>
  </r>
  <r>
    <x v="3"/>
    <n v="1297"/>
    <n v="84.02"/>
    <x v="0"/>
    <s v="CAD"/>
    <n v="1501650000"/>
    <n v="1502859600"/>
    <b v="0"/>
    <b v="0"/>
    <s v="theater/plays"/>
    <x v="3"/>
    <x v="3"/>
  </r>
  <r>
    <x v="0"/>
    <n v="393"/>
    <n v="88.97"/>
    <x v="1"/>
    <s v="USD"/>
    <n v="1323669600"/>
    <n v="1323756000"/>
    <b v="0"/>
    <b v="0"/>
    <s v="photography/photography books"/>
    <x v="7"/>
    <x v="14"/>
  </r>
  <r>
    <x v="0"/>
    <n v="1257"/>
    <n v="76.989999999999995"/>
    <x v="1"/>
    <s v="USD"/>
    <n v="1440738000"/>
    <n v="1441342800"/>
    <b v="0"/>
    <b v="0"/>
    <s v="music/indie rock"/>
    <x v="1"/>
    <x v="7"/>
  </r>
  <r>
    <x v="0"/>
    <n v="328"/>
    <n v="97.15"/>
    <x v="1"/>
    <s v="USD"/>
    <n v="1374296400"/>
    <n v="1375333200"/>
    <b v="0"/>
    <b v="0"/>
    <s v="theater/plays"/>
    <x v="3"/>
    <x v="3"/>
  </r>
  <r>
    <x v="0"/>
    <n v="147"/>
    <n v="33.01"/>
    <x v="1"/>
    <s v="USD"/>
    <n v="1384840800"/>
    <n v="1389420000"/>
    <b v="0"/>
    <b v="0"/>
    <s v="theater/plays"/>
    <x v="3"/>
    <x v="3"/>
  </r>
  <r>
    <x v="0"/>
    <n v="830"/>
    <n v="99.95"/>
    <x v="1"/>
    <s v="USD"/>
    <n v="1516600800"/>
    <n v="1520056800"/>
    <b v="0"/>
    <b v="0"/>
    <s v="games/video games"/>
    <x v="6"/>
    <x v="11"/>
  </r>
  <r>
    <x v="0"/>
    <n v="331"/>
    <n v="69.97"/>
    <x v="4"/>
    <s v="GBP"/>
    <n v="1436418000"/>
    <n v="1436504400"/>
    <b v="0"/>
    <b v="0"/>
    <s v="film &amp; video/drama"/>
    <x v="4"/>
    <x v="6"/>
  </r>
  <r>
    <x v="0"/>
    <n v="25"/>
    <n v="110.32"/>
    <x v="1"/>
    <s v="USD"/>
    <n v="1503550800"/>
    <n v="1508302800"/>
    <b v="0"/>
    <b v="1"/>
    <s v="music/indie rock"/>
    <x v="1"/>
    <x v="7"/>
  </r>
  <r>
    <x v="1"/>
    <n v="191"/>
    <n v="66.010000000000005"/>
    <x v="1"/>
    <s v="USD"/>
    <n v="1423634400"/>
    <n v="1425708000"/>
    <b v="0"/>
    <b v="0"/>
    <s v="technology/web"/>
    <x v="2"/>
    <x v="2"/>
  </r>
  <r>
    <x v="0"/>
    <n v="3483"/>
    <n v="41.01"/>
    <x v="1"/>
    <s v="USD"/>
    <n v="1487224800"/>
    <n v="1488348000"/>
    <b v="0"/>
    <b v="0"/>
    <s v="food/food trucks"/>
    <x v="0"/>
    <x v="0"/>
  </r>
  <r>
    <x v="0"/>
    <n v="923"/>
    <n v="103.96"/>
    <x v="1"/>
    <s v="USD"/>
    <n v="1500008400"/>
    <n v="1502600400"/>
    <b v="0"/>
    <b v="0"/>
    <s v="theater/plays"/>
    <x v="3"/>
    <x v="3"/>
  </r>
  <r>
    <x v="0"/>
    <n v="1"/>
    <n v="5"/>
    <x v="1"/>
    <s v="USD"/>
    <n v="1432098000"/>
    <n v="1433653200"/>
    <b v="0"/>
    <b v="1"/>
    <s v="music/jazz"/>
    <x v="1"/>
    <x v="17"/>
  </r>
  <r>
    <x v="1"/>
    <n v="2013"/>
    <n v="47.01"/>
    <x v="1"/>
    <s v="USD"/>
    <n v="1440392400"/>
    <n v="1441602000"/>
    <b v="0"/>
    <b v="0"/>
    <s v="music/rock"/>
    <x v="1"/>
    <x v="1"/>
  </r>
  <r>
    <x v="0"/>
    <n v="33"/>
    <n v="29.61"/>
    <x v="0"/>
    <s v="CAD"/>
    <n v="1446876000"/>
    <n v="1447567200"/>
    <b v="0"/>
    <b v="0"/>
    <s v="theater/plays"/>
    <x v="3"/>
    <x v="3"/>
  </r>
  <r>
    <x v="1"/>
    <n v="1703"/>
    <n v="81.010000000000005"/>
    <x v="1"/>
    <s v="USD"/>
    <n v="1562302800"/>
    <n v="1562389200"/>
    <b v="0"/>
    <b v="0"/>
    <s v="theater/plays"/>
    <x v="3"/>
    <x v="3"/>
  </r>
  <r>
    <x v="1"/>
    <n v="80"/>
    <n v="94.35"/>
    <x v="3"/>
    <s v="DKK"/>
    <n v="1378184400"/>
    <n v="1378789200"/>
    <b v="0"/>
    <b v="0"/>
    <s v="film &amp; video/documentary"/>
    <x v="4"/>
    <x v="4"/>
  </r>
  <r>
    <x v="2"/>
    <n v="86"/>
    <n v="26.06"/>
    <x v="1"/>
    <s v="USD"/>
    <n v="1485064800"/>
    <n v="1488520800"/>
    <b v="0"/>
    <b v="0"/>
    <s v="technology/wearables"/>
    <x v="2"/>
    <x v="8"/>
  </r>
  <r>
    <x v="0"/>
    <n v="40"/>
    <n v="85.78"/>
    <x v="6"/>
    <s v="EUR"/>
    <n v="1326520800"/>
    <n v="1327298400"/>
    <b v="0"/>
    <b v="0"/>
    <s v="theater/plays"/>
    <x v="3"/>
    <x v="3"/>
  </r>
  <r>
    <x v="1"/>
    <n v="41"/>
    <n v="103.73"/>
    <x v="1"/>
    <s v="USD"/>
    <n v="1441256400"/>
    <n v="1443416400"/>
    <b v="0"/>
    <b v="0"/>
    <s v="games/video games"/>
    <x v="6"/>
    <x v="11"/>
  </r>
  <r>
    <x v="0"/>
    <n v="23"/>
    <n v="49.83"/>
    <x v="0"/>
    <s v="CAD"/>
    <n v="1533877200"/>
    <n v="1534136400"/>
    <b v="1"/>
    <b v="0"/>
    <s v="photography/photography books"/>
    <x v="7"/>
    <x v="14"/>
  </r>
  <r>
    <x v="1"/>
    <n v="187"/>
    <n v="63.89"/>
    <x v="1"/>
    <s v="USD"/>
    <n v="1314421200"/>
    <n v="1315026000"/>
    <b v="0"/>
    <b v="0"/>
    <s v="film &amp; video/animation"/>
    <x v="4"/>
    <x v="10"/>
  </r>
  <r>
    <x v="1"/>
    <n v="2875"/>
    <n v="47"/>
    <x v="4"/>
    <s v="GBP"/>
    <n v="1293861600"/>
    <n v="1295071200"/>
    <b v="0"/>
    <b v="1"/>
    <s v="theater/plays"/>
    <x v="3"/>
    <x v="3"/>
  </r>
  <r>
    <x v="1"/>
    <n v="88"/>
    <n v="108.48"/>
    <x v="1"/>
    <s v="USD"/>
    <n v="1507352400"/>
    <n v="1509426000"/>
    <b v="0"/>
    <b v="0"/>
    <s v="theater/plays"/>
    <x v="3"/>
    <x v="3"/>
  </r>
  <r>
    <x v="1"/>
    <n v="191"/>
    <n v="72.02"/>
    <x v="1"/>
    <s v="USD"/>
    <n v="1296108000"/>
    <n v="1299391200"/>
    <b v="0"/>
    <b v="0"/>
    <s v="music/rock"/>
    <x v="1"/>
    <x v="1"/>
  </r>
  <r>
    <x v="1"/>
    <n v="139"/>
    <n v="59.93"/>
    <x v="1"/>
    <s v="USD"/>
    <n v="1324965600"/>
    <n v="1325052000"/>
    <b v="0"/>
    <b v="0"/>
    <s v="music/rock"/>
    <x v="1"/>
    <x v="1"/>
  </r>
  <r>
    <x v="1"/>
    <n v="186"/>
    <n v="78.209999999999994"/>
    <x v="1"/>
    <s v="USD"/>
    <n v="1520229600"/>
    <n v="1522818000"/>
    <b v="0"/>
    <b v="0"/>
    <s v="music/indie rock"/>
    <x v="1"/>
    <x v="7"/>
  </r>
  <r>
    <x v="1"/>
    <n v="112"/>
    <n v="104.78"/>
    <x v="2"/>
    <s v="AUD"/>
    <n v="1482991200"/>
    <n v="1485324000"/>
    <b v="0"/>
    <b v="0"/>
    <s v="theater/plays"/>
    <x v="3"/>
    <x v="3"/>
  </r>
  <r>
    <x v="1"/>
    <n v="101"/>
    <n v="105.52"/>
    <x v="1"/>
    <s v="USD"/>
    <n v="1294034400"/>
    <n v="1294120800"/>
    <b v="0"/>
    <b v="1"/>
    <s v="theater/plays"/>
    <x v="3"/>
    <x v="3"/>
  </r>
  <r>
    <x v="0"/>
    <n v="75"/>
    <n v="24.93"/>
    <x v="1"/>
    <s v="USD"/>
    <n v="1413608400"/>
    <n v="1415685600"/>
    <b v="0"/>
    <b v="1"/>
    <s v="theater/plays"/>
    <x v="3"/>
    <x v="3"/>
  </r>
  <r>
    <x v="1"/>
    <n v="206"/>
    <n v="69.87"/>
    <x v="4"/>
    <s v="GBP"/>
    <n v="1286946000"/>
    <n v="1288933200"/>
    <b v="0"/>
    <b v="1"/>
    <s v="film &amp; video/documentary"/>
    <x v="4"/>
    <x v="4"/>
  </r>
  <r>
    <x v="1"/>
    <n v="154"/>
    <n v="95.73"/>
    <x v="1"/>
    <s v="USD"/>
    <n v="1359871200"/>
    <n v="1363237200"/>
    <b v="0"/>
    <b v="1"/>
    <s v="film &amp; video/television"/>
    <x v="4"/>
    <x v="19"/>
  </r>
  <r>
    <x v="1"/>
    <n v="5966"/>
    <n v="30"/>
    <x v="1"/>
    <s v="USD"/>
    <n v="1555304400"/>
    <n v="1555822800"/>
    <b v="0"/>
    <b v="0"/>
    <s v="theater/plays"/>
    <x v="3"/>
    <x v="3"/>
  </r>
  <r>
    <x v="0"/>
    <n v="2176"/>
    <n v="59.01"/>
    <x v="1"/>
    <s v="USD"/>
    <n v="1423375200"/>
    <n v="1427778000"/>
    <b v="0"/>
    <b v="0"/>
    <s v="theater/plays"/>
    <x v="3"/>
    <x v="3"/>
  </r>
  <r>
    <x v="1"/>
    <n v="169"/>
    <n v="84.76"/>
    <x v="1"/>
    <s v="USD"/>
    <n v="1420696800"/>
    <n v="1422424800"/>
    <b v="0"/>
    <b v="1"/>
    <s v="film &amp; video/documentary"/>
    <x v="4"/>
    <x v="4"/>
  </r>
  <r>
    <x v="1"/>
    <n v="2106"/>
    <n v="78.010000000000005"/>
    <x v="1"/>
    <s v="USD"/>
    <n v="1502946000"/>
    <n v="1503637200"/>
    <b v="0"/>
    <b v="0"/>
    <s v="theater/plays"/>
    <x v="3"/>
    <x v="3"/>
  </r>
  <r>
    <x v="0"/>
    <n v="441"/>
    <n v="50.05"/>
    <x v="1"/>
    <s v="USD"/>
    <n v="1547186400"/>
    <n v="1547618400"/>
    <b v="0"/>
    <b v="1"/>
    <s v="film &amp; video/documentary"/>
    <x v="4"/>
    <x v="4"/>
  </r>
  <r>
    <x v="0"/>
    <n v="25"/>
    <n v="59.16"/>
    <x v="1"/>
    <s v="USD"/>
    <n v="1444971600"/>
    <n v="1449900000"/>
    <b v="0"/>
    <b v="0"/>
    <s v="music/indie rock"/>
    <x v="1"/>
    <x v="7"/>
  </r>
  <r>
    <x v="1"/>
    <n v="131"/>
    <n v="93.7"/>
    <x v="1"/>
    <s v="USD"/>
    <n v="1404622800"/>
    <n v="1405141200"/>
    <b v="0"/>
    <b v="0"/>
    <s v="music/rock"/>
    <x v="1"/>
    <x v="1"/>
  </r>
  <r>
    <x v="0"/>
    <n v="127"/>
    <n v="40.14"/>
    <x v="1"/>
    <s v="USD"/>
    <n v="1571720400"/>
    <n v="1572933600"/>
    <b v="0"/>
    <b v="0"/>
    <s v="theater/plays"/>
    <x v="3"/>
    <x v="3"/>
  </r>
  <r>
    <x v="0"/>
    <n v="355"/>
    <n v="70.09"/>
    <x v="1"/>
    <s v="USD"/>
    <n v="1526878800"/>
    <n v="1530162000"/>
    <b v="0"/>
    <b v="0"/>
    <s v="film &amp; video/documentary"/>
    <x v="4"/>
    <x v="4"/>
  </r>
  <r>
    <x v="0"/>
    <n v="44"/>
    <n v="66.180000000000007"/>
    <x v="4"/>
    <s v="GBP"/>
    <n v="1319691600"/>
    <n v="1320904800"/>
    <b v="0"/>
    <b v="0"/>
    <s v="theater/plays"/>
    <x v="3"/>
    <x v="3"/>
  </r>
  <r>
    <x v="1"/>
    <n v="84"/>
    <n v="47.71"/>
    <x v="1"/>
    <s v="USD"/>
    <n v="1371963600"/>
    <n v="1372395600"/>
    <b v="0"/>
    <b v="0"/>
    <s v="theater/plays"/>
    <x v="3"/>
    <x v="3"/>
  </r>
  <r>
    <x v="1"/>
    <n v="155"/>
    <n v="62.9"/>
    <x v="1"/>
    <s v="USD"/>
    <n v="1433739600"/>
    <n v="1437714000"/>
    <b v="0"/>
    <b v="0"/>
    <s v="theater/plays"/>
    <x v="3"/>
    <x v="3"/>
  </r>
  <r>
    <x v="0"/>
    <n v="67"/>
    <n v="86.61"/>
    <x v="1"/>
    <s v="USD"/>
    <n v="1508130000"/>
    <n v="1509771600"/>
    <b v="0"/>
    <b v="0"/>
    <s v="photography/photography books"/>
    <x v="7"/>
    <x v="14"/>
  </r>
  <r>
    <x v="1"/>
    <n v="189"/>
    <n v="75.13"/>
    <x v="1"/>
    <s v="USD"/>
    <n v="1550037600"/>
    <n v="1550556000"/>
    <b v="0"/>
    <b v="1"/>
    <s v="food/food trucks"/>
    <x v="0"/>
    <x v="0"/>
  </r>
  <r>
    <x v="1"/>
    <n v="4799"/>
    <n v="41"/>
    <x v="1"/>
    <s v="USD"/>
    <n v="1486706400"/>
    <n v="1489039200"/>
    <b v="1"/>
    <b v="1"/>
    <s v="film &amp; video/documentary"/>
    <x v="4"/>
    <x v="4"/>
  </r>
  <r>
    <x v="1"/>
    <n v="1137"/>
    <n v="50.01"/>
    <x v="1"/>
    <s v="USD"/>
    <n v="1553835600"/>
    <n v="1556600400"/>
    <b v="0"/>
    <b v="0"/>
    <s v="publishing/nonfiction"/>
    <x v="5"/>
    <x v="9"/>
  </r>
  <r>
    <x v="0"/>
    <n v="1068"/>
    <n v="96.96"/>
    <x v="1"/>
    <s v="USD"/>
    <n v="1277528400"/>
    <n v="1278565200"/>
    <b v="0"/>
    <b v="0"/>
    <s v="theater/plays"/>
    <x v="3"/>
    <x v="3"/>
  </r>
  <r>
    <x v="0"/>
    <n v="424"/>
    <n v="100.93"/>
    <x v="1"/>
    <s v="USD"/>
    <n v="1339477200"/>
    <n v="1339909200"/>
    <b v="0"/>
    <b v="0"/>
    <s v="technology/wearables"/>
    <x v="2"/>
    <x v="8"/>
  </r>
  <r>
    <x v="3"/>
    <n v="145"/>
    <n v="89.23"/>
    <x v="5"/>
    <s v="CHF"/>
    <n v="1325656800"/>
    <n v="1325829600"/>
    <b v="0"/>
    <b v="0"/>
    <s v="music/indie rock"/>
    <x v="1"/>
    <x v="7"/>
  </r>
  <r>
    <x v="1"/>
    <n v="1152"/>
    <n v="87.98"/>
    <x v="1"/>
    <s v="USD"/>
    <n v="1288242000"/>
    <n v="1290578400"/>
    <b v="0"/>
    <b v="0"/>
    <s v="theater/plays"/>
    <x v="3"/>
    <x v="3"/>
  </r>
  <r>
    <x v="1"/>
    <n v="50"/>
    <n v="89.54"/>
    <x v="1"/>
    <s v="USD"/>
    <n v="1379048400"/>
    <n v="1380344400"/>
    <b v="0"/>
    <b v="0"/>
    <s v="photography/photography books"/>
    <x v="7"/>
    <x v="14"/>
  </r>
  <r>
    <x v="0"/>
    <n v="151"/>
    <n v="29.09"/>
    <x v="1"/>
    <s v="USD"/>
    <n v="1389679200"/>
    <n v="1389852000"/>
    <b v="0"/>
    <b v="0"/>
    <s v="publishing/nonfiction"/>
    <x v="5"/>
    <x v="9"/>
  </r>
  <r>
    <x v="0"/>
    <n v="1608"/>
    <n v="42.01"/>
    <x v="1"/>
    <s v="USD"/>
    <n v="1294293600"/>
    <n v="1294466400"/>
    <b v="0"/>
    <b v="0"/>
    <s v="technology/wearables"/>
    <x v="2"/>
    <x v="8"/>
  </r>
  <r>
    <x v="1"/>
    <n v="3059"/>
    <n v="47"/>
    <x v="0"/>
    <s v="CAD"/>
    <n v="1500267600"/>
    <n v="1500354000"/>
    <b v="0"/>
    <b v="0"/>
    <s v="music/jazz"/>
    <x v="1"/>
    <x v="17"/>
  </r>
  <r>
    <x v="1"/>
    <n v="34"/>
    <n v="110.44"/>
    <x v="1"/>
    <s v="USD"/>
    <n v="1375074000"/>
    <n v="1375938000"/>
    <b v="0"/>
    <b v="1"/>
    <s v="film &amp; video/documentary"/>
    <x v="4"/>
    <x v="4"/>
  </r>
  <r>
    <x v="1"/>
    <n v="220"/>
    <n v="41.99"/>
    <x v="1"/>
    <s v="USD"/>
    <n v="1323324000"/>
    <n v="1323410400"/>
    <b v="1"/>
    <b v="0"/>
    <s v="theater/plays"/>
    <x v="3"/>
    <x v="3"/>
  </r>
  <r>
    <x v="1"/>
    <n v="1604"/>
    <n v="48.01"/>
    <x v="2"/>
    <s v="AUD"/>
    <n v="1538715600"/>
    <n v="1539406800"/>
    <b v="0"/>
    <b v="0"/>
    <s v="film &amp; video/drama"/>
    <x v="4"/>
    <x v="6"/>
  </r>
  <r>
    <x v="1"/>
    <n v="454"/>
    <n v="31.02"/>
    <x v="1"/>
    <s v="USD"/>
    <n v="1369285200"/>
    <n v="1369803600"/>
    <b v="0"/>
    <b v="0"/>
    <s v="music/rock"/>
    <x v="1"/>
    <x v="1"/>
  </r>
  <r>
    <x v="1"/>
    <n v="123"/>
    <n v="99.2"/>
    <x v="6"/>
    <s v="EUR"/>
    <n v="1525755600"/>
    <n v="1525928400"/>
    <b v="0"/>
    <b v="1"/>
    <s v="film &amp; video/animation"/>
    <x v="4"/>
    <x v="10"/>
  </r>
  <r>
    <x v="0"/>
    <n v="941"/>
    <n v="66.02"/>
    <x v="1"/>
    <s v="USD"/>
    <n v="1296626400"/>
    <n v="1297231200"/>
    <b v="0"/>
    <b v="0"/>
    <s v="music/indie rock"/>
    <x v="1"/>
    <x v="7"/>
  </r>
  <r>
    <x v="0"/>
    <n v="1"/>
    <n v="2"/>
    <x v="1"/>
    <s v="USD"/>
    <n v="1376629200"/>
    <n v="1378530000"/>
    <b v="0"/>
    <b v="1"/>
    <s v="photography/photography books"/>
    <x v="7"/>
    <x v="14"/>
  </r>
  <r>
    <x v="1"/>
    <n v="299"/>
    <n v="46.06"/>
    <x v="1"/>
    <s v="USD"/>
    <n v="1572152400"/>
    <n v="1572152400"/>
    <b v="0"/>
    <b v="0"/>
    <s v="theater/plays"/>
    <x v="3"/>
    <x v="3"/>
  </r>
  <r>
    <x v="0"/>
    <n v="40"/>
    <n v="73.650000000000006"/>
    <x v="1"/>
    <s v="USD"/>
    <n v="1325829600"/>
    <n v="1329890400"/>
    <b v="0"/>
    <b v="1"/>
    <s v="film &amp; video/shorts"/>
    <x v="4"/>
    <x v="12"/>
  </r>
  <r>
    <x v="0"/>
    <n v="3015"/>
    <n v="55.99"/>
    <x v="0"/>
    <s v="CAD"/>
    <n v="1273640400"/>
    <n v="1276750800"/>
    <b v="0"/>
    <b v="1"/>
    <s v="theater/plays"/>
    <x v="3"/>
    <x v="3"/>
  </r>
  <r>
    <x v="1"/>
    <n v="2237"/>
    <n v="68.989999999999995"/>
    <x v="1"/>
    <s v="USD"/>
    <n v="1510639200"/>
    <n v="1510898400"/>
    <b v="0"/>
    <b v="0"/>
    <s v="theater/plays"/>
    <x v="3"/>
    <x v="3"/>
  </r>
  <r>
    <x v="0"/>
    <n v="435"/>
    <n v="60.98"/>
    <x v="1"/>
    <s v="USD"/>
    <n v="1528088400"/>
    <n v="1532408400"/>
    <b v="0"/>
    <b v="0"/>
    <s v="theater/plays"/>
    <x v="3"/>
    <x v="3"/>
  </r>
  <r>
    <x v="1"/>
    <n v="645"/>
    <n v="110.98"/>
    <x v="1"/>
    <s v="USD"/>
    <n v="1359525600"/>
    <n v="1360562400"/>
    <b v="1"/>
    <b v="0"/>
    <s v="film &amp; video/documentary"/>
    <x v="4"/>
    <x v="4"/>
  </r>
  <r>
    <x v="1"/>
    <n v="484"/>
    <n v="25"/>
    <x v="3"/>
    <s v="DKK"/>
    <n v="1570942800"/>
    <n v="1571547600"/>
    <b v="0"/>
    <b v="0"/>
    <s v="theater/plays"/>
    <x v="3"/>
    <x v="3"/>
  </r>
  <r>
    <x v="1"/>
    <n v="154"/>
    <n v="78.760000000000005"/>
    <x v="0"/>
    <s v="CAD"/>
    <n v="1466398800"/>
    <n v="1468126800"/>
    <b v="0"/>
    <b v="0"/>
    <s v="film &amp; video/documentary"/>
    <x v="4"/>
    <x v="4"/>
  </r>
  <r>
    <x v="0"/>
    <n v="714"/>
    <n v="87.96"/>
    <x v="1"/>
    <s v="USD"/>
    <n v="1492491600"/>
    <n v="1492837200"/>
    <b v="0"/>
    <b v="0"/>
    <s v="music/rock"/>
    <x v="1"/>
    <x v="1"/>
  </r>
  <r>
    <x v="2"/>
    <n v="1111"/>
    <n v="49.99"/>
    <x v="1"/>
    <s v="USD"/>
    <n v="1430197200"/>
    <n v="1430197200"/>
    <b v="0"/>
    <b v="0"/>
    <s v="games/mobile games"/>
    <x v="6"/>
    <x v="20"/>
  </r>
  <r>
    <x v="1"/>
    <n v="82"/>
    <n v="99.52"/>
    <x v="1"/>
    <s v="USD"/>
    <n v="1496034000"/>
    <n v="1496206800"/>
    <b v="0"/>
    <b v="0"/>
    <s v="theater/plays"/>
    <x v="3"/>
    <x v="3"/>
  </r>
  <r>
    <x v="1"/>
    <n v="134"/>
    <n v="104.82"/>
    <x v="1"/>
    <s v="USD"/>
    <n v="1388728800"/>
    <n v="1389592800"/>
    <b v="0"/>
    <b v="0"/>
    <s v="publishing/fiction"/>
    <x v="5"/>
    <x v="13"/>
  </r>
  <r>
    <x v="2"/>
    <n v="1089"/>
    <n v="108.01"/>
    <x v="1"/>
    <s v="USD"/>
    <n v="1543298400"/>
    <n v="1545631200"/>
    <b v="0"/>
    <b v="0"/>
    <s v="film &amp; video/animation"/>
    <x v="4"/>
    <x v="10"/>
  </r>
  <r>
    <x v="0"/>
    <n v="5497"/>
    <n v="29"/>
    <x v="1"/>
    <s v="USD"/>
    <n v="1271739600"/>
    <n v="1272430800"/>
    <b v="0"/>
    <b v="1"/>
    <s v="food/food trucks"/>
    <x v="0"/>
    <x v="0"/>
  </r>
  <r>
    <x v="0"/>
    <n v="418"/>
    <n v="30.03"/>
    <x v="1"/>
    <s v="USD"/>
    <n v="1326434400"/>
    <n v="1327903200"/>
    <b v="0"/>
    <b v="0"/>
    <s v="theater/plays"/>
    <x v="3"/>
    <x v="3"/>
  </r>
  <r>
    <x v="0"/>
    <n v="1439"/>
    <n v="41.01"/>
    <x v="1"/>
    <s v="USD"/>
    <n v="1295244000"/>
    <n v="1296021600"/>
    <b v="0"/>
    <b v="1"/>
    <s v="film &amp; video/documentary"/>
    <x v="4"/>
    <x v="4"/>
  </r>
  <r>
    <x v="0"/>
    <n v="15"/>
    <n v="62.87"/>
    <x v="1"/>
    <s v="USD"/>
    <n v="1541221200"/>
    <n v="1543298400"/>
    <b v="0"/>
    <b v="0"/>
    <s v="theater/plays"/>
    <x v="3"/>
    <x v="3"/>
  </r>
  <r>
    <x v="0"/>
    <n v="1999"/>
    <n v="47.01"/>
    <x v="0"/>
    <s v="CAD"/>
    <n v="1336280400"/>
    <n v="1336366800"/>
    <b v="0"/>
    <b v="0"/>
    <s v="film &amp; video/documentary"/>
    <x v="4"/>
    <x v="4"/>
  </r>
  <r>
    <x v="1"/>
    <n v="5203"/>
    <n v="27"/>
    <x v="1"/>
    <s v="USD"/>
    <n v="1324533600"/>
    <n v="1325052000"/>
    <b v="0"/>
    <b v="0"/>
    <s v="technology/web"/>
    <x v="2"/>
    <x v="2"/>
  </r>
  <r>
    <x v="1"/>
    <n v="94"/>
    <n v="68.33"/>
    <x v="1"/>
    <s v="USD"/>
    <n v="1498366800"/>
    <n v="1499576400"/>
    <b v="0"/>
    <b v="0"/>
    <s v="theater/plays"/>
    <x v="3"/>
    <x v="3"/>
  </r>
  <r>
    <x v="0"/>
    <n v="118"/>
    <n v="50.97"/>
    <x v="1"/>
    <s v="USD"/>
    <n v="1498712400"/>
    <n v="1501304400"/>
    <b v="0"/>
    <b v="1"/>
    <s v="technology/wearables"/>
    <x v="2"/>
    <x v="8"/>
  </r>
  <r>
    <x v="1"/>
    <n v="205"/>
    <n v="54.02"/>
    <x v="1"/>
    <s v="USD"/>
    <n v="1271480400"/>
    <n v="1273208400"/>
    <b v="0"/>
    <b v="1"/>
    <s v="theater/plays"/>
    <x v="3"/>
    <x v="3"/>
  </r>
  <r>
    <x v="0"/>
    <n v="162"/>
    <n v="97.06"/>
    <x v="1"/>
    <s v="USD"/>
    <n v="1316667600"/>
    <n v="1316840400"/>
    <b v="0"/>
    <b v="1"/>
    <s v="food/food trucks"/>
    <x v="0"/>
    <x v="0"/>
  </r>
  <r>
    <x v="0"/>
    <n v="83"/>
    <n v="24.87"/>
    <x v="1"/>
    <s v="USD"/>
    <n v="1524027600"/>
    <n v="1524546000"/>
    <b v="0"/>
    <b v="0"/>
    <s v="music/indie rock"/>
    <x v="1"/>
    <x v="7"/>
  </r>
  <r>
    <x v="1"/>
    <n v="92"/>
    <n v="84.42"/>
    <x v="1"/>
    <s v="USD"/>
    <n v="1438059600"/>
    <n v="1438578000"/>
    <b v="0"/>
    <b v="0"/>
    <s v="photography/photography books"/>
    <x v="7"/>
    <x v="14"/>
  </r>
  <r>
    <x v="1"/>
    <n v="219"/>
    <n v="47.09"/>
    <x v="1"/>
    <s v="USD"/>
    <n v="1361944800"/>
    <n v="1362549600"/>
    <b v="0"/>
    <b v="0"/>
    <s v="theater/plays"/>
    <x v="3"/>
    <x v="3"/>
  </r>
  <r>
    <x v="1"/>
    <n v="2526"/>
    <n v="78"/>
    <x v="1"/>
    <s v="USD"/>
    <n v="1410584400"/>
    <n v="1413349200"/>
    <b v="0"/>
    <b v="1"/>
    <s v="theater/plays"/>
    <x v="3"/>
    <x v="3"/>
  </r>
  <r>
    <x v="0"/>
    <n v="747"/>
    <n v="62.97"/>
    <x v="1"/>
    <s v="USD"/>
    <n v="1297404000"/>
    <n v="1298008800"/>
    <b v="0"/>
    <b v="0"/>
    <s v="film &amp; video/animation"/>
    <x v="4"/>
    <x v="10"/>
  </r>
  <r>
    <x v="3"/>
    <n v="2138"/>
    <n v="81.010000000000005"/>
    <x v="1"/>
    <s v="USD"/>
    <n v="1392012000"/>
    <n v="1394427600"/>
    <b v="0"/>
    <b v="1"/>
    <s v="photography/photography books"/>
    <x v="7"/>
    <x v="14"/>
  </r>
  <r>
    <x v="0"/>
    <n v="84"/>
    <n v="65.319999999999993"/>
    <x v="1"/>
    <s v="USD"/>
    <n v="1569733200"/>
    <n v="1572670800"/>
    <b v="0"/>
    <b v="0"/>
    <s v="theater/plays"/>
    <x v="3"/>
    <x v="3"/>
  </r>
  <r>
    <x v="1"/>
    <n v="94"/>
    <n v="104.44"/>
    <x v="1"/>
    <s v="USD"/>
    <n v="1529643600"/>
    <n v="1531112400"/>
    <b v="1"/>
    <b v="0"/>
    <s v="theater/plays"/>
    <x v="3"/>
    <x v="3"/>
  </r>
  <r>
    <x v="0"/>
    <n v="91"/>
    <n v="69.989999999999995"/>
    <x v="1"/>
    <s v="USD"/>
    <n v="1399006800"/>
    <n v="1400734800"/>
    <b v="0"/>
    <b v="0"/>
    <s v="theater/plays"/>
    <x v="3"/>
    <x v="3"/>
  </r>
  <r>
    <x v="0"/>
    <n v="792"/>
    <n v="83.02"/>
    <x v="1"/>
    <s v="USD"/>
    <n v="1385359200"/>
    <n v="1386741600"/>
    <b v="0"/>
    <b v="1"/>
    <s v="film &amp; video/documentary"/>
    <x v="4"/>
    <x v="4"/>
  </r>
  <r>
    <x v="3"/>
    <n v="10"/>
    <n v="90.3"/>
    <x v="0"/>
    <s v="CAD"/>
    <n v="1480572000"/>
    <n v="1481781600"/>
    <b v="1"/>
    <b v="0"/>
    <s v="theater/plays"/>
    <x v="3"/>
    <x v="3"/>
  </r>
  <r>
    <x v="1"/>
    <n v="1713"/>
    <n v="103.98"/>
    <x v="6"/>
    <s v="EUR"/>
    <n v="1418623200"/>
    <n v="1419660000"/>
    <b v="0"/>
    <b v="1"/>
    <s v="theater/plays"/>
    <x v="3"/>
    <x v="3"/>
  </r>
  <r>
    <x v="1"/>
    <n v="249"/>
    <n v="54.93"/>
    <x v="1"/>
    <s v="USD"/>
    <n v="1555736400"/>
    <n v="1555822800"/>
    <b v="0"/>
    <b v="0"/>
    <s v="music/jazz"/>
    <x v="1"/>
    <x v="17"/>
  </r>
  <r>
    <x v="1"/>
    <n v="192"/>
    <n v="51.92"/>
    <x v="1"/>
    <s v="USD"/>
    <n v="1442120400"/>
    <n v="1442379600"/>
    <b v="0"/>
    <b v="1"/>
    <s v="film &amp; video/animation"/>
    <x v="4"/>
    <x v="10"/>
  </r>
  <r>
    <x v="1"/>
    <n v="247"/>
    <n v="60.03"/>
    <x v="1"/>
    <s v="USD"/>
    <n v="1362376800"/>
    <n v="1364965200"/>
    <b v="0"/>
    <b v="0"/>
    <s v="theater/plays"/>
    <x v="3"/>
    <x v="3"/>
  </r>
  <r>
    <x v="1"/>
    <n v="2293"/>
    <n v="44"/>
    <x v="1"/>
    <s v="USD"/>
    <n v="1478408400"/>
    <n v="1479016800"/>
    <b v="0"/>
    <b v="0"/>
    <s v="film &amp; video/science fiction"/>
    <x v="4"/>
    <x v="22"/>
  </r>
  <r>
    <x v="1"/>
    <n v="3131"/>
    <n v="53"/>
    <x v="1"/>
    <s v="USD"/>
    <n v="1498798800"/>
    <n v="1499662800"/>
    <b v="0"/>
    <b v="0"/>
    <s v="film &amp; video/television"/>
    <x v="4"/>
    <x v="19"/>
  </r>
  <r>
    <x v="0"/>
    <n v="32"/>
    <n v="54.5"/>
    <x v="1"/>
    <s v="USD"/>
    <n v="1335416400"/>
    <n v="1337835600"/>
    <b v="0"/>
    <b v="0"/>
    <s v="technology/wearables"/>
    <x v="2"/>
    <x v="8"/>
  </r>
  <r>
    <x v="1"/>
    <n v="143"/>
    <n v="75.040000000000006"/>
    <x v="6"/>
    <s v="EUR"/>
    <n v="1504328400"/>
    <n v="1505710800"/>
    <b v="0"/>
    <b v="0"/>
    <s v="theater/plays"/>
    <x v="3"/>
    <x v="3"/>
  </r>
  <r>
    <x v="3"/>
    <n v="90"/>
    <n v="35.909999999999997"/>
    <x v="1"/>
    <s v="USD"/>
    <n v="1285822800"/>
    <n v="1287464400"/>
    <b v="0"/>
    <b v="0"/>
    <s v="theater/plays"/>
    <x v="3"/>
    <x v="3"/>
  </r>
  <r>
    <x v="1"/>
    <n v="296"/>
    <n v="36.950000000000003"/>
    <x v="1"/>
    <s v="USD"/>
    <n v="1311483600"/>
    <n v="1311656400"/>
    <b v="0"/>
    <b v="1"/>
    <s v="music/indie rock"/>
    <x v="1"/>
    <x v="7"/>
  </r>
  <r>
    <x v="1"/>
    <n v="170"/>
    <n v="63.17"/>
    <x v="1"/>
    <s v="USD"/>
    <n v="1291356000"/>
    <n v="1293170400"/>
    <b v="0"/>
    <b v="1"/>
    <s v="theater/plays"/>
    <x v="3"/>
    <x v="3"/>
  </r>
  <r>
    <x v="0"/>
    <n v="186"/>
    <n v="29.99"/>
    <x v="1"/>
    <s v="USD"/>
    <n v="1355810400"/>
    <n v="1355983200"/>
    <b v="0"/>
    <b v="0"/>
    <s v="technology/wearables"/>
    <x v="2"/>
    <x v="8"/>
  </r>
  <r>
    <x v="3"/>
    <n v="439"/>
    <n v="86"/>
    <x v="4"/>
    <s v="GBP"/>
    <n v="1513663200"/>
    <n v="1515045600"/>
    <b v="0"/>
    <b v="0"/>
    <s v="film &amp; video/television"/>
    <x v="4"/>
    <x v="19"/>
  </r>
  <r>
    <x v="0"/>
    <n v="605"/>
    <n v="75.010000000000005"/>
    <x v="1"/>
    <s v="USD"/>
    <n v="1365915600"/>
    <n v="1366088400"/>
    <b v="0"/>
    <b v="1"/>
    <s v="games/video games"/>
    <x v="6"/>
    <x v="11"/>
  </r>
  <r>
    <x v="1"/>
    <n v="86"/>
    <n v="101.2"/>
    <x v="3"/>
    <s v="DKK"/>
    <n v="1551852000"/>
    <n v="1553317200"/>
    <b v="0"/>
    <b v="0"/>
    <s v="games/video games"/>
    <x v="6"/>
    <x v="11"/>
  </r>
  <r>
    <x v="0"/>
    <n v="1"/>
    <n v="4"/>
    <x v="0"/>
    <s v="CAD"/>
    <n v="1540098000"/>
    <n v="1542088800"/>
    <b v="0"/>
    <b v="0"/>
    <s v="film &amp; video/animation"/>
    <x v="4"/>
    <x v="10"/>
  </r>
  <r>
    <x v="1"/>
    <n v="6286"/>
    <n v="29"/>
    <x v="1"/>
    <s v="USD"/>
    <n v="1500440400"/>
    <n v="1503118800"/>
    <b v="0"/>
    <b v="0"/>
    <s v="music/rock"/>
    <x v="1"/>
    <x v="1"/>
  </r>
  <r>
    <x v="0"/>
    <n v="31"/>
    <n v="98.23"/>
    <x v="1"/>
    <s v="USD"/>
    <n v="1278392400"/>
    <n v="1278478800"/>
    <b v="0"/>
    <b v="0"/>
    <s v="film &amp; video/drama"/>
    <x v="4"/>
    <x v="6"/>
  </r>
  <r>
    <x v="0"/>
    <n v="1181"/>
    <n v="87"/>
    <x v="1"/>
    <s v="USD"/>
    <n v="1480572000"/>
    <n v="1484114400"/>
    <b v="0"/>
    <b v="0"/>
    <s v="film &amp; video/science fiction"/>
    <x v="4"/>
    <x v="22"/>
  </r>
  <r>
    <x v="0"/>
    <n v="39"/>
    <n v="45.21"/>
    <x v="1"/>
    <s v="USD"/>
    <n v="1382331600"/>
    <n v="1385445600"/>
    <b v="0"/>
    <b v="1"/>
    <s v="film &amp; video/drama"/>
    <x v="4"/>
    <x v="6"/>
  </r>
  <r>
    <x v="1"/>
    <n v="3727"/>
    <n v="37"/>
    <x v="1"/>
    <s v="USD"/>
    <n v="1316754000"/>
    <n v="1318741200"/>
    <b v="0"/>
    <b v="0"/>
    <s v="theater/plays"/>
    <x v="3"/>
    <x v="3"/>
  </r>
  <r>
    <x v="1"/>
    <n v="1605"/>
    <n v="94.98"/>
    <x v="1"/>
    <s v="USD"/>
    <n v="1518242400"/>
    <n v="1518242400"/>
    <b v="0"/>
    <b v="1"/>
    <s v="music/indie rock"/>
    <x v="1"/>
    <x v="7"/>
  </r>
  <r>
    <x v="0"/>
    <n v="46"/>
    <n v="28.96"/>
    <x v="1"/>
    <s v="USD"/>
    <n v="1476421200"/>
    <n v="1476594000"/>
    <b v="0"/>
    <b v="0"/>
    <s v="theater/plays"/>
    <x v="3"/>
    <x v="3"/>
  </r>
  <r>
    <x v="1"/>
    <n v="2120"/>
    <n v="55.99"/>
    <x v="1"/>
    <s v="USD"/>
    <n v="1269752400"/>
    <n v="1273554000"/>
    <b v="0"/>
    <b v="0"/>
    <s v="theater/plays"/>
    <x v="3"/>
    <x v="3"/>
  </r>
  <r>
    <x v="0"/>
    <n v="105"/>
    <n v="54.04"/>
    <x v="1"/>
    <s v="USD"/>
    <n v="1419746400"/>
    <n v="1421906400"/>
    <b v="0"/>
    <b v="0"/>
    <s v="film &amp; video/documentary"/>
    <x v="4"/>
    <x v="4"/>
  </r>
  <r>
    <x v="1"/>
    <n v="50"/>
    <n v="82.38"/>
    <x v="1"/>
    <s v="USD"/>
    <n v="1281330000"/>
    <n v="1281589200"/>
    <b v="0"/>
    <b v="0"/>
    <s v="theater/plays"/>
    <x v="3"/>
    <x v="3"/>
  </r>
  <r>
    <x v="1"/>
    <n v="2080"/>
    <n v="67"/>
    <x v="1"/>
    <s v="USD"/>
    <n v="1398661200"/>
    <n v="1400389200"/>
    <b v="0"/>
    <b v="0"/>
    <s v="film &amp; video/drama"/>
    <x v="4"/>
    <x v="6"/>
  </r>
  <r>
    <x v="0"/>
    <n v="535"/>
    <n v="107.91"/>
    <x v="1"/>
    <s v="USD"/>
    <n v="1359525600"/>
    <n v="1362808800"/>
    <b v="0"/>
    <b v="0"/>
    <s v="games/mobile games"/>
    <x v="6"/>
    <x v="20"/>
  </r>
  <r>
    <x v="1"/>
    <n v="2105"/>
    <n v="69.010000000000005"/>
    <x v="1"/>
    <s v="USD"/>
    <n v="1388469600"/>
    <n v="1388815200"/>
    <b v="0"/>
    <b v="0"/>
    <s v="film &amp; video/animation"/>
    <x v="4"/>
    <x v="10"/>
  </r>
  <r>
    <x v="1"/>
    <n v="2436"/>
    <n v="39.01"/>
    <x v="1"/>
    <s v="USD"/>
    <n v="1518328800"/>
    <n v="1519538400"/>
    <b v="0"/>
    <b v="0"/>
    <s v="theater/plays"/>
    <x v="3"/>
    <x v="3"/>
  </r>
  <r>
    <x v="1"/>
    <n v="80"/>
    <n v="110.36"/>
    <x v="1"/>
    <s v="USD"/>
    <n v="1517032800"/>
    <n v="1517810400"/>
    <b v="0"/>
    <b v="0"/>
    <s v="publishing/translations"/>
    <x v="5"/>
    <x v="18"/>
  </r>
  <r>
    <x v="1"/>
    <n v="42"/>
    <n v="94.86"/>
    <x v="1"/>
    <s v="USD"/>
    <n v="1368594000"/>
    <n v="1370581200"/>
    <b v="0"/>
    <b v="1"/>
    <s v="technology/wearables"/>
    <x v="2"/>
    <x v="8"/>
  </r>
  <r>
    <x v="1"/>
    <n v="139"/>
    <n v="57.94"/>
    <x v="0"/>
    <s v="CAD"/>
    <n v="1448258400"/>
    <n v="1448863200"/>
    <b v="0"/>
    <b v="1"/>
    <s v="technology/web"/>
    <x v="2"/>
    <x v="2"/>
  </r>
  <r>
    <x v="0"/>
    <n v="16"/>
    <n v="101.25"/>
    <x v="1"/>
    <s v="USD"/>
    <n v="1555218000"/>
    <n v="1556600400"/>
    <b v="0"/>
    <b v="0"/>
    <s v="theater/plays"/>
    <x v="3"/>
    <x v="3"/>
  </r>
  <r>
    <x v="1"/>
    <n v="159"/>
    <n v="64.959999999999994"/>
    <x v="1"/>
    <s v="USD"/>
    <n v="1431925200"/>
    <n v="1432098000"/>
    <b v="0"/>
    <b v="0"/>
    <s v="film &amp; video/drama"/>
    <x v="4"/>
    <x v="6"/>
  </r>
  <r>
    <x v="1"/>
    <n v="381"/>
    <n v="27.01"/>
    <x v="1"/>
    <s v="USD"/>
    <n v="1481522400"/>
    <n v="1482127200"/>
    <b v="0"/>
    <b v="0"/>
    <s v="technology/wearables"/>
    <x v="2"/>
    <x v="8"/>
  </r>
  <r>
    <x v="1"/>
    <n v="194"/>
    <n v="50.97"/>
    <x v="4"/>
    <s v="GBP"/>
    <n v="1335934800"/>
    <n v="1335934800"/>
    <b v="0"/>
    <b v="1"/>
    <s v="food/food trucks"/>
    <x v="0"/>
    <x v="0"/>
  </r>
  <r>
    <x v="0"/>
    <n v="575"/>
    <n v="104.94"/>
    <x v="1"/>
    <s v="USD"/>
    <n v="1552280400"/>
    <n v="1556946000"/>
    <b v="0"/>
    <b v="0"/>
    <s v="music/rock"/>
    <x v="1"/>
    <x v="1"/>
  </r>
  <r>
    <x v="1"/>
    <n v="106"/>
    <n v="84.03"/>
    <x v="1"/>
    <s v="USD"/>
    <n v="1529989200"/>
    <n v="1530075600"/>
    <b v="0"/>
    <b v="0"/>
    <s v="music/electric music"/>
    <x v="1"/>
    <x v="5"/>
  </r>
  <r>
    <x v="1"/>
    <n v="142"/>
    <n v="102.86"/>
    <x v="1"/>
    <s v="USD"/>
    <n v="1418709600"/>
    <n v="1418796000"/>
    <b v="0"/>
    <b v="0"/>
    <s v="film &amp; video/television"/>
    <x v="4"/>
    <x v="19"/>
  </r>
  <r>
    <x v="1"/>
    <n v="211"/>
    <n v="39.96"/>
    <x v="1"/>
    <s v="USD"/>
    <n v="1372136400"/>
    <n v="1372482000"/>
    <b v="0"/>
    <b v="1"/>
    <s v="publishing/translations"/>
    <x v="5"/>
    <x v="18"/>
  </r>
  <r>
    <x v="0"/>
    <n v="1120"/>
    <n v="51"/>
    <x v="1"/>
    <s v="USD"/>
    <n v="1533877200"/>
    <n v="1534395600"/>
    <b v="0"/>
    <b v="0"/>
    <s v="publishing/fiction"/>
    <x v="5"/>
    <x v="13"/>
  </r>
  <r>
    <x v="0"/>
    <n v="113"/>
    <n v="40.82"/>
    <x v="1"/>
    <s v="USD"/>
    <n v="1309064400"/>
    <n v="1311397200"/>
    <b v="0"/>
    <b v="0"/>
    <s v="film &amp; video/science fiction"/>
    <x v="4"/>
    <x v="22"/>
  </r>
  <r>
    <x v="1"/>
    <n v="2756"/>
    <n v="59"/>
    <x v="1"/>
    <s v="USD"/>
    <n v="1425877200"/>
    <n v="1426914000"/>
    <b v="0"/>
    <b v="0"/>
    <s v="technology/wearables"/>
    <x v="2"/>
    <x v="8"/>
  </r>
  <r>
    <x v="1"/>
    <n v="173"/>
    <n v="71.16"/>
    <x v="4"/>
    <s v="GBP"/>
    <n v="1501304400"/>
    <n v="1501477200"/>
    <b v="0"/>
    <b v="0"/>
    <s v="food/food trucks"/>
    <x v="0"/>
    <x v="0"/>
  </r>
  <r>
    <x v="1"/>
    <n v="87"/>
    <n v="99.49"/>
    <x v="1"/>
    <s v="USD"/>
    <n v="1268287200"/>
    <n v="1269061200"/>
    <b v="0"/>
    <b v="1"/>
    <s v="photography/photography books"/>
    <x v="7"/>
    <x v="14"/>
  </r>
  <r>
    <x v="0"/>
    <n v="1538"/>
    <n v="103.99"/>
    <x v="1"/>
    <s v="USD"/>
    <n v="1412139600"/>
    <n v="1415772000"/>
    <b v="0"/>
    <b v="1"/>
    <s v="theater/plays"/>
    <x v="3"/>
    <x v="3"/>
  </r>
  <r>
    <x v="0"/>
    <n v="9"/>
    <n v="76.56"/>
    <x v="1"/>
    <s v="USD"/>
    <n v="1330063200"/>
    <n v="1331013600"/>
    <b v="0"/>
    <b v="1"/>
    <s v="publishing/fiction"/>
    <x v="5"/>
    <x v="13"/>
  </r>
  <r>
    <x v="0"/>
    <n v="554"/>
    <n v="87.07"/>
    <x v="1"/>
    <s v="USD"/>
    <n v="1576130400"/>
    <n v="1576735200"/>
    <b v="0"/>
    <b v="0"/>
    <s v="theater/plays"/>
    <x v="3"/>
    <x v="3"/>
  </r>
  <r>
    <x v="1"/>
    <n v="1572"/>
    <n v="49"/>
    <x v="4"/>
    <s v="GBP"/>
    <n v="1407128400"/>
    <n v="1411362000"/>
    <b v="0"/>
    <b v="1"/>
    <s v="food/food trucks"/>
    <x v="0"/>
    <x v="0"/>
  </r>
  <r>
    <x v="0"/>
    <n v="648"/>
    <n v="42.97"/>
    <x v="4"/>
    <s v="GBP"/>
    <n v="1560142800"/>
    <n v="1563685200"/>
    <b v="0"/>
    <b v="0"/>
    <s v="theater/plays"/>
    <x v="3"/>
    <x v="3"/>
  </r>
  <r>
    <x v="0"/>
    <n v="21"/>
    <n v="33.43"/>
    <x v="4"/>
    <s v="GBP"/>
    <n v="1520575200"/>
    <n v="1521867600"/>
    <b v="0"/>
    <b v="1"/>
    <s v="publishing/translations"/>
    <x v="5"/>
    <x v="18"/>
  </r>
  <r>
    <x v="1"/>
    <n v="2346"/>
    <n v="83.98"/>
    <x v="1"/>
    <s v="USD"/>
    <n v="1492664400"/>
    <n v="1495515600"/>
    <b v="0"/>
    <b v="0"/>
    <s v="theater/plays"/>
    <x v="3"/>
    <x v="3"/>
  </r>
  <r>
    <x v="1"/>
    <n v="115"/>
    <n v="101.42"/>
    <x v="1"/>
    <s v="USD"/>
    <n v="1454479200"/>
    <n v="1455948000"/>
    <b v="0"/>
    <b v="0"/>
    <s v="theater/plays"/>
    <x v="3"/>
    <x v="3"/>
  </r>
  <r>
    <x v="1"/>
    <n v="85"/>
    <n v="109.87"/>
    <x v="6"/>
    <s v="EUR"/>
    <n v="1281934800"/>
    <n v="1282366800"/>
    <b v="0"/>
    <b v="0"/>
    <s v="technology/wearables"/>
    <x v="2"/>
    <x v="8"/>
  </r>
  <r>
    <x v="1"/>
    <n v="144"/>
    <n v="31.92"/>
    <x v="1"/>
    <s v="USD"/>
    <n v="1573970400"/>
    <n v="1574575200"/>
    <b v="0"/>
    <b v="0"/>
    <s v="journalism/audio"/>
    <x v="8"/>
    <x v="23"/>
  </r>
  <r>
    <x v="1"/>
    <n v="2443"/>
    <n v="70.989999999999995"/>
    <x v="1"/>
    <s v="USD"/>
    <n v="1372654800"/>
    <n v="1374901200"/>
    <b v="0"/>
    <b v="1"/>
    <s v="food/food trucks"/>
    <x v="0"/>
    <x v="0"/>
  </r>
  <r>
    <x v="3"/>
    <n v="595"/>
    <n v="77.03"/>
    <x v="1"/>
    <s v="USD"/>
    <n v="1275886800"/>
    <n v="1278910800"/>
    <b v="1"/>
    <b v="1"/>
    <s v="film &amp; video/shorts"/>
    <x v="4"/>
    <x v="12"/>
  </r>
  <r>
    <x v="1"/>
    <n v="64"/>
    <n v="101.78"/>
    <x v="1"/>
    <s v="USD"/>
    <n v="1561784400"/>
    <n v="1562907600"/>
    <b v="0"/>
    <b v="0"/>
    <s v="photography/photography books"/>
    <x v="7"/>
    <x v="14"/>
  </r>
  <r>
    <x v="1"/>
    <n v="268"/>
    <n v="51.06"/>
    <x v="1"/>
    <s v="USD"/>
    <n v="1332392400"/>
    <n v="1332478800"/>
    <b v="0"/>
    <b v="0"/>
    <s v="technology/wearables"/>
    <x v="2"/>
    <x v="8"/>
  </r>
  <r>
    <x v="1"/>
    <n v="195"/>
    <n v="68.02"/>
    <x v="3"/>
    <s v="DKK"/>
    <n v="1402376400"/>
    <n v="1402722000"/>
    <b v="0"/>
    <b v="0"/>
    <s v="theater/plays"/>
    <x v="3"/>
    <x v="3"/>
  </r>
  <r>
    <x v="0"/>
    <n v="54"/>
    <n v="30.87"/>
    <x v="1"/>
    <s v="USD"/>
    <n v="1495342800"/>
    <n v="1496811600"/>
    <b v="0"/>
    <b v="0"/>
    <s v="film &amp; video/animation"/>
    <x v="4"/>
    <x v="10"/>
  </r>
  <r>
    <x v="0"/>
    <n v="120"/>
    <n v="27.91"/>
    <x v="1"/>
    <s v="USD"/>
    <n v="1482213600"/>
    <n v="1482213600"/>
    <b v="0"/>
    <b v="1"/>
    <s v="technology/wearables"/>
    <x v="2"/>
    <x v="8"/>
  </r>
  <r>
    <x v="0"/>
    <n v="579"/>
    <n v="79.989999999999995"/>
    <x v="3"/>
    <s v="DKK"/>
    <n v="1420092000"/>
    <n v="1420264800"/>
    <b v="0"/>
    <b v="0"/>
    <s v="technology/web"/>
    <x v="2"/>
    <x v="2"/>
  </r>
  <r>
    <x v="0"/>
    <n v="2072"/>
    <n v="38"/>
    <x v="1"/>
    <s v="USD"/>
    <n v="1458018000"/>
    <n v="1458450000"/>
    <b v="0"/>
    <b v="1"/>
    <s v="film &amp; video/documentary"/>
    <x v="4"/>
    <x v="4"/>
  </r>
  <r>
    <x v="0"/>
    <n v="0"/>
    <n v="0"/>
    <x v="1"/>
    <s v="USD"/>
    <n v="1367384400"/>
    <n v="1369803600"/>
    <b v="0"/>
    <b v="1"/>
    <s v="theater/plays"/>
    <x v="3"/>
    <x v="3"/>
  </r>
  <r>
    <x v="0"/>
    <n v="1796"/>
    <n v="59.99"/>
    <x v="1"/>
    <s v="USD"/>
    <n v="1363064400"/>
    <n v="1363237200"/>
    <b v="0"/>
    <b v="0"/>
    <s v="film &amp; video/documentary"/>
    <x v="4"/>
    <x v="4"/>
  </r>
  <r>
    <x v="1"/>
    <n v="186"/>
    <n v="37.04"/>
    <x v="2"/>
    <s v="AUD"/>
    <n v="1343365200"/>
    <n v="1345870800"/>
    <b v="0"/>
    <b v="1"/>
    <s v="games/video games"/>
    <x v="6"/>
    <x v="11"/>
  </r>
  <r>
    <x v="1"/>
    <n v="460"/>
    <n v="99.96"/>
    <x v="1"/>
    <s v="USD"/>
    <n v="1435726800"/>
    <n v="1437454800"/>
    <b v="0"/>
    <b v="0"/>
    <s v="film &amp; video/drama"/>
    <x v="4"/>
    <x v="6"/>
  </r>
  <r>
    <x v="0"/>
    <n v="62"/>
    <n v="111.68"/>
    <x v="6"/>
    <s v="EUR"/>
    <n v="1431925200"/>
    <n v="1432011600"/>
    <b v="0"/>
    <b v="0"/>
    <s v="music/rock"/>
    <x v="1"/>
    <x v="1"/>
  </r>
  <r>
    <x v="0"/>
    <n v="347"/>
    <n v="36.01"/>
    <x v="1"/>
    <s v="USD"/>
    <n v="1362722400"/>
    <n v="1366347600"/>
    <b v="0"/>
    <b v="1"/>
    <s v="publishing/radio &amp; podcasts"/>
    <x v="5"/>
    <x v="15"/>
  </r>
  <r>
    <x v="1"/>
    <n v="2528"/>
    <n v="66.010000000000005"/>
    <x v="1"/>
    <s v="USD"/>
    <n v="1511416800"/>
    <n v="1512885600"/>
    <b v="0"/>
    <b v="1"/>
    <s v="theater/plays"/>
    <x v="3"/>
    <x v="3"/>
  </r>
  <r>
    <x v="0"/>
    <n v="19"/>
    <n v="44.05"/>
    <x v="1"/>
    <s v="USD"/>
    <n v="1365483600"/>
    <n v="1369717200"/>
    <b v="0"/>
    <b v="1"/>
    <s v="technology/web"/>
    <x v="2"/>
    <x v="2"/>
  </r>
  <r>
    <x v="1"/>
    <n v="3657"/>
    <n v="53"/>
    <x v="1"/>
    <s v="USD"/>
    <n v="1532840400"/>
    <n v="1534654800"/>
    <b v="0"/>
    <b v="0"/>
    <s v="theater/plays"/>
    <x v="3"/>
    <x v="3"/>
  </r>
  <r>
    <x v="0"/>
    <n v="1258"/>
    <n v="95"/>
    <x v="1"/>
    <s v="USD"/>
    <n v="1336194000"/>
    <n v="1337058000"/>
    <b v="0"/>
    <b v="0"/>
    <s v="theater/plays"/>
    <x v="3"/>
    <x v="3"/>
  </r>
  <r>
    <x v="1"/>
    <n v="131"/>
    <n v="70.91"/>
    <x v="2"/>
    <s v="AUD"/>
    <n v="1527742800"/>
    <n v="1529816400"/>
    <b v="0"/>
    <b v="0"/>
    <s v="film &amp; video/drama"/>
    <x v="4"/>
    <x v="6"/>
  </r>
  <r>
    <x v="0"/>
    <n v="362"/>
    <n v="98.06"/>
    <x v="1"/>
    <s v="USD"/>
    <n v="1564030800"/>
    <n v="1564894800"/>
    <b v="0"/>
    <b v="0"/>
    <s v="theater/plays"/>
    <x v="3"/>
    <x v="3"/>
  </r>
  <r>
    <x v="1"/>
    <n v="239"/>
    <n v="53.05"/>
    <x v="1"/>
    <s v="USD"/>
    <n v="1404536400"/>
    <n v="1404622800"/>
    <b v="0"/>
    <b v="1"/>
    <s v="games/video games"/>
    <x v="6"/>
    <x v="11"/>
  </r>
  <r>
    <x v="3"/>
    <n v="35"/>
    <n v="93.14"/>
    <x v="1"/>
    <s v="USD"/>
    <n v="1284008400"/>
    <n v="1284181200"/>
    <b v="0"/>
    <b v="0"/>
    <s v="film &amp; video/television"/>
    <x v="4"/>
    <x v="19"/>
  </r>
  <r>
    <x v="3"/>
    <n v="528"/>
    <n v="58.95"/>
    <x v="5"/>
    <s v="CHF"/>
    <n v="1386309600"/>
    <n v="1386741600"/>
    <b v="0"/>
    <b v="1"/>
    <s v="music/rock"/>
    <x v="1"/>
    <x v="1"/>
  </r>
  <r>
    <x v="0"/>
    <n v="133"/>
    <n v="36.07"/>
    <x v="0"/>
    <s v="CAD"/>
    <n v="1324620000"/>
    <n v="1324792800"/>
    <b v="0"/>
    <b v="1"/>
    <s v="theater/plays"/>
    <x v="3"/>
    <x v="3"/>
  </r>
  <r>
    <x v="0"/>
    <n v="846"/>
    <n v="63.03"/>
    <x v="1"/>
    <s v="USD"/>
    <n v="1281070800"/>
    <n v="1284354000"/>
    <b v="0"/>
    <b v="0"/>
    <s v="publishing/nonfiction"/>
    <x v="5"/>
    <x v="9"/>
  </r>
  <r>
    <x v="1"/>
    <n v="78"/>
    <n v="84.72"/>
    <x v="1"/>
    <s v="USD"/>
    <n v="1493960400"/>
    <n v="1494392400"/>
    <b v="0"/>
    <b v="0"/>
    <s v="food/food trucks"/>
    <x v="0"/>
    <x v="0"/>
  </r>
  <r>
    <x v="0"/>
    <n v="10"/>
    <n v="62.2"/>
    <x v="1"/>
    <s v="USD"/>
    <n v="1519365600"/>
    <n v="1519538400"/>
    <b v="0"/>
    <b v="1"/>
    <s v="film &amp; video/animation"/>
    <x v="4"/>
    <x v="10"/>
  </r>
  <r>
    <x v="1"/>
    <n v="1773"/>
    <n v="101.98"/>
    <x v="1"/>
    <s v="USD"/>
    <n v="1420696800"/>
    <n v="1421906400"/>
    <b v="0"/>
    <b v="1"/>
    <s v="music/rock"/>
    <x v="1"/>
    <x v="1"/>
  </r>
  <r>
    <x v="1"/>
    <n v="32"/>
    <n v="106.44"/>
    <x v="1"/>
    <s v="USD"/>
    <n v="1555650000"/>
    <n v="1555909200"/>
    <b v="0"/>
    <b v="0"/>
    <s v="theater/plays"/>
    <x v="3"/>
    <x v="3"/>
  </r>
  <r>
    <x v="1"/>
    <n v="369"/>
    <n v="29.98"/>
    <x v="1"/>
    <s v="USD"/>
    <n v="1471928400"/>
    <n v="1472446800"/>
    <b v="0"/>
    <b v="1"/>
    <s v="film &amp; video/drama"/>
    <x v="4"/>
    <x v="6"/>
  </r>
  <r>
    <x v="0"/>
    <n v="191"/>
    <n v="85.81"/>
    <x v="1"/>
    <s v="USD"/>
    <n v="1341291600"/>
    <n v="1342328400"/>
    <b v="0"/>
    <b v="0"/>
    <s v="film &amp; video/shorts"/>
    <x v="4"/>
    <x v="12"/>
  </r>
  <r>
    <x v="1"/>
    <n v="89"/>
    <n v="70.819999999999993"/>
    <x v="1"/>
    <s v="USD"/>
    <n v="1267682400"/>
    <n v="1268114400"/>
    <b v="0"/>
    <b v="0"/>
    <s v="film &amp; video/shorts"/>
    <x v="4"/>
    <x v="12"/>
  </r>
  <r>
    <x v="0"/>
    <n v="1979"/>
    <n v="41"/>
    <x v="1"/>
    <s v="USD"/>
    <n v="1272258000"/>
    <n v="1273381200"/>
    <b v="0"/>
    <b v="0"/>
    <s v="theater/plays"/>
    <x v="3"/>
    <x v="3"/>
  </r>
  <r>
    <x v="0"/>
    <n v="63"/>
    <n v="28.06"/>
    <x v="1"/>
    <s v="USD"/>
    <n v="1290492000"/>
    <n v="1290837600"/>
    <b v="0"/>
    <b v="0"/>
    <s v="technology/wearables"/>
    <x v="2"/>
    <x v="8"/>
  </r>
  <r>
    <x v="1"/>
    <n v="147"/>
    <n v="88.05"/>
    <x v="1"/>
    <s v="USD"/>
    <n v="1451109600"/>
    <n v="1454306400"/>
    <b v="0"/>
    <b v="1"/>
    <s v="theater/plays"/>
    <x v="3"/>
    <x v="3"/>
  </r>
  <r>
    <x v="0"/>
    <n v="6080"/>
    <n v="31"/>
    <x v="0"/>
    <s v="CAD"/>
    <n v="1454652000"/>
    <n v="1457762400"/>
    <b v="0"/>
    <b v="0"/>
    <s v="film &amp; video/animation"/>
    <x v="4"/>
    <x v="10"/>
  </r>
  <r>
    <x v="0"/>
    <n v="80"/>
    <n v="90.34"/>
    <x v="4"/>
    <s v="GBP"/>
    <n v="1385186400"/>
    <n v="1389074400"/>
    <b v="0"/>
    <b v="0"/>
    <s v="music/indie rock"/>
    <x v="1"/>
    <x v="7"/>
  </r>
  <r>
    <x v="0"/>
    <n v="9"/>
    <n v="63.78"/>
    <x v="1"/>
    <s v="USD"/>
    <n v="1399698000"/>
    <n v="1402117200"/>
    <b v="0"/>
    <b v="0"/>
    <s v="games/video games"/>
    <x v="6"/>
    <x v="11"/>
  </r>
  <r>
    <x v="0"/>
    <n v="1784"/>
    <n v="54"/>
    <x v="1"/>
    <s v="USD"/>
    <n v="1283230800"/>
    <n v="1284440400"/>
    <b v="0"/>
    <b v="1"/>
    <s v="publishing/fiction"/>
    <x v="5"/>
    <x v="13"/>
  </r>
  <r>
    <x v="2"/>
    <n v="3640"/>
    <n v="48.99"/>
    <x v="5"/>
    <s v="CHF"/>
    <n v="1384149600"/>
    <n v="1388988000"/>
    <b v="0"/>
    <b v="0"/>
    <s v="games/video games"/>
    <x v="6"/>
    <x v="11"/>
  </r>
  <r>
    <x v="1"/>
    <n v="126"/>
    <n v="63.86"/>
    <x v="0"/>
    <s v="CAD"/>
    <n v="1516860000"/>
    <n v="1516946400"/>
    <b v="0"/>
    <b v="0"/>
    <s v="theater/plays"/>
    <x v="3"/>
    <x v="3"/>
  </r>
  <r>
    <x v="1"/>
    <n v="2218"/>
    <n v="83"/>
    <x v="4"/>
    <s v="GBP"/>
    <n v="1374642000"/>
    <n v="1377752400"/>
    <b v="0"/>
    <b v="0"/>
    <s v="music/indie rock"/>
    <x v="1"/>
    <x v="7"/>
  </r>
  <r>
    <x v="0"/>
    <n v="243"/>
    <n v="55.08"/>
    <x v="1"/>
    <s v="USD"/>
    <n v="1534482000"/>
    <n v="1534568400"/>
    <b v="0"/>
    <b v="1"/>
    <s v="film &amp; video/drama"/>
    <x v="4"/>
    <x v="6"/>
  </r>
  <r>
    <x v="1"/>
    <n v="202"/>
    <n v="62.04"/>
    <x v="6"/>
    <s v="EUR"/>
    <n v="1528434000"/>
    <n v="1528606800"/>
    <b v="0"/>
    <b v="1"/>
    <s v="theater/plays"/>
    <x v="3"/>
    <x v="3"/>
  </r>
  <r>
    <x v="1"/>
    <n v="140"/>
    <n v="104.98"/>
    <x v="6"/>
    <s v="EUR"/>
    <n v="1282626000"/>
    <n v="1284872400"/>
    <b v="0"/>
    <b v="0"/>
    <s v="publishing/fiction"/>
    <x v="5"/>
    <x v="13"/>
  </r>
  <r>
    <x v="1"/>
    <n v="1052"/>
    <n v="94.04"/>
    <x v="3"/>
    <s v="DKK"/>
    <n v="1535605200"/>
    <n v="1537592400"/>
    <b v="1"/>
    <b v="1"/>
    <s v="film &amp; video/documentary"/>
    <x v="4"/>
    <x v="4"/>
  </r>
  <r>
    <x v="0"/>
    <n v="1296"/>
    <n v="44.01"/>
    <x v="1"/>
    <s v="USD"/>
    <n v="1379826000"/>
    <n v="1381208400"/>
    <b v="0"/>
    <b v="0"/>
    <s v="games/mobile games"/>
    <x v="6"/>
    <x v="20"/>
  </r>
  <r>
    <x v="0"/>
    <n v="77"/>
    <n v="92.47"/>
    <x v="1"/>
    <s v="USD"/>
    <n v="1561957200"/>
    <n v="1562475600"/>
    <b v="0"/>
    <b v="1"/>
    <s v="food/food trucks"/>
    <x v="0"/>
    <x v="0"/>
  </r>
  <r>
    <x v="1"/>
    <n v="247"/>
    <n v="57.07"/>
    <x v="1"/>
    <s v="USD"/>
    <n v="1525496400"/>
    <n v="1527397200"/>
    <b v="0"/>
    <b v="0"/>
    <s v="photography/photography books"/>
    <x v="7"/>
    <x v="14"/>
  </r>
  <r>
    <x v="0"/>
    <n v="395"/>
    <n v="109.08"/>
    <x v="6"/>
    <s v="EUR"/>
    <n v="1433912400"/>
    <n v="1436158800"/>
    <b v="0"/>
    <b v="0"/>
    <s v="games/mobile games"/>
    <x v="6"/>
    <x v="20"/>
  </r>
  <r>
    <x v="0"/>
    <n v="49"/>
    <n v="39.39"/>
    <x v="4"/>
    <s v="GBP"/>
    <n v="1453442400"/>
    <n v="1456034400"/>
    <b v="0"/>
    <b v="0"/>
    <s v="music/indie rock"/>
    <x v="1"/>
    <x v="7"/>
  </r>
  <r>
    <x v="0"/>
    <n v="180"/>
    <n v="77.02"/>
    <x v="1"/>
    <s v="USD"/>
    <n v="1378875600"/>
    <n v="1380171600"/>
    <b v="0"/>
    <b v="0"/>
    <s v="games/video games"/>
    <x v="6"/>
    <x v="11"/>
  </r>
  <r>
    <x v="1"/>
    <n v="84"/>
    <n v="92.17"/>
    <x v="1"/>
    <s v="USD"/>
    <n v="1452232800"/>
    <n v="1453356000"/>
    <b v="0"/>
    <b v="0"/>
    <s v="music/rock"/>
    <x v="1"/>
    <x v="1"/>
  </r>
  <r>
    <x v="0"/>
    <n v="2690"/>
    <n v="61.01"/>
    <x v="1"/>
    <s v="USD"/>
    <n v="1577253600"/>
    <n v="1578981600"/>
    <b v="0"/>
    <b v="0"/>
    <s v="theater/plays"/>
    <x v="3"/>
    <x v="3"/>
  </r>
  <r>
    <x v="1"/>
    <n v="88"/>
    <n v="78.069999999999993"/>
    <x v="1"/>
    <s v="USD"/>
    <n v="1537160400"/>
    <n v="1537419600"/>
    <b v="0"/>
    <b v="1"/>
    <s v="theater/plays"/>
    <x v="3"/>
    <x v="3"/>
  </r>
  <r>
    <x v="1"/>
    <n v="156"/>
    <n v="80.75"/>
    <x v="1"/>
    <s v="USD"/>
    <n v="1422165600"/>
    <n v="1423202400"/>
    <b v="0"/>
    <b v="0"/>
    <s v="film &amp; video/drama"/>
    <x v="4"/>
    <x v="6"/>
  </r>
  <r>
    <x v="1"/>
    <n v="2985"/>
    <n v="59.99"/>
    <x v="1"/>
    <s v="USD"/>
    <n v="1459486800"/>
    <n v="1460610000"/>
    <b v="0"/>
    <b v="0"/>
    <s v="theater/plays"/>
    <x v="3"/>
    <x v="3"/>
  </r>
  <r>
    <x v="1"/>
    <n v="762"/>
    <n v="110.03"/>
    <x v="1"/>
    <s v="USD"/>
    <n v="1369717200"/>
    <n v="1370494800"/>
    <b v="0"/>
    <b v="0"/>
    <s v="technology/wearables"/>
    <x v="2"/>
    <x v="8"/>
  </r>
  <r>
    <x v="3"/>
    <n v="1"/>
    <n v="4"/>
    <x v="5"/>
    <s v="CHF"/>
    <n v="1330495200"/>
    <n v="1332306000"/>
    <b v="0"/>
    <b v="0"/>
    <s v="music/indie rock"/>
    <x v="1"/>
    <x v="7"/>
  </r>
  <r>
    <x v="0"/>
    <n v="2779"/>
    <n v="38"/>
    <x v="2"/>
    <s v="AUD"/>
    <n v="1419055200"/>
    <n v="1422511200"/>
    <b v="0"/>
    <b v="1"/>
    <s v="technology/web"/>
    <x v="2"/>
    <x v="2"/>
  </r>
  <r>
    <x v="0"/>
    <n v="92"/>
    <n v="96.37"/>
    <x v="1"/>
    <s v="USD"/>
    <n v="1480140000"/>
    <n v="1480312800"/>
    <b v="0"/>
    <b v="0"/>
    <s v="theater/plays"/>
    <x v="3"/>
    <x v="3"/>
  </r>
  <r>
    <x v="0"/>
    <n v="1028"/>
    <n v="72.98"/>
    <x v="1"/>
    <s v="USD"/>
    <n v="1293948000"/>
    <n v="1294034400"/>
    <b v="0"/>
    <b v="0"/>
    <s v="music/rock"/>
    <x v="1"/>
    <x v="1"/>
  </r>
  <r>
    <x v="1"/>
    <n v="554"/>
    <n v="26.01"/>
    <x v="0"/>
    <s v="CAD"/>
    <n v="1482127200"/>
    <n v="1482645600"/>
    <b v="0"/>
    <b v="0"/>
    <s v="music/indie rock"/>
    <x v="1"/>
    <x v="7"/>
  </r>
  <r>
    <x v="1"/>
    <n v="135"/>
    <n v="104.36"/>
    <x v="3"/>
    <s v="DKK"/>
    <n v="1396414800"/>
    <n v="1399093200"/>
    <b v="0"/>
    <b v="0"/>
    <s v="music/rock"/>
    <x v="1"/>
    <x v="1"/>
  </r>
  <r>
    <x v="1"/>
    <n v="122"/>
    <n v="102.19"/>
    <x v="1"/>
    <s v="USD"/>
    <n v="1315285200"/>
    <n v="1315890000"/>
    <b v="0"/>
    <b v="1"/>
    <s v="publishing/translations"/>
    <x v="5"/>
    <x v="18"/>
  </r>
  <r>
    <x v="1"/>
    <n v="221"/>
    <n v="54.12"/>
    <x v="1"/>
    <s v="USD"/>
    <n v="1443762000"/>
    <n v="1444021200"/>
    <b v="0"/>
    <b v="1"/>
    <s v="film &amp; video/science fiction"/>
    <x v="4"/>
    <x v="22"/>
  </r>
  <r>
    <x v="1"/>
    <n v="126"/>
    <n v="63.22"/>
    <x v="1"/>
    <s v="USD"/>
    <n v="1456293600"/>
    <n v="1460005200"/>
    <b v="0"/>
    <b v="0"/>
    <s v="theater/plays"/>
    <x v="3"/>
    <x v="3"/>
  </r>
  <r>
    <x v="1"/>
    <n v="1022"/>
    <n v="104.03"/>
    <x v="1"/>
    <s v="USD"/>
    <n v="1470114000"/>
    <n v="1470718800"/>
    <b v="0"/>
    <b v="0"/>
    <s v="theater/plays"/>
    <x v="3"/>
    <x v="3"/>
  </r>
  <r>
    <x v="1"/>
    <n v="3177"/>
    <n v="49.99"/>
    <x v="1"/>
    <s v="USD"/>
    <n v="1321596000"/>
    <n v="1325052000"/>
    <b v="0"/>
    <b v="0"/>
    <s v="film &amp; video/animation"/>
    <x v="4"/>
    <x v="10"/>
  </r>
  <r>
    <x v="1"/>
    <n v="198"/>
    <n v="56.02"/>
    <x v="5"/>
    <s v="CHF"/>
    <n v="1318827600"/>
    <n v="1319000400"/>
    <b v="0"/>
    <b v="0"/>
    <s v="theater/plays"/>
    <x v="3"/>
    <x v="3"/>
  </r>
  <r>
    <x v="0"/>
    <n v="26"/>
    <n v="48.81"/>
    <x v="5"/>
    <s v="CHF"/>
    <n v="1552366800"/>
    <n v="1552539600"/>
    <b v="0"/>
    <b v="0"/>
    <s v="music/rock"/>
    <x v="1"/>
    <x v="1"/>
  </r>
  <r>
    <x v="1"/>
    <n v="85"/>
    <n v="60.08"/>
    <x v="2"/>
    <s v="AUD"/>
    <n v="1542088800"/>
    <n v="1543816800"/>
    <b v="0"/>
    <b v="0"/>
    <s v="film &amp; video/documentary"/>
    <x v="4"/>
    <x v="4"/>
  </r>
  <r>
    <x v="0"/>
    <n v="1790"/>
    <n v="78.989999999999995"/>
    <x v="1"/>
    <s v="USD"/>
    <n v="1426395600"/>
    <n v="1427086800"/>
    <b v="0"/>
    <b v="0"/>
    <s v="theater/plays"/>
    <x v="3"/>
    <x v="3"/>
  </r>
  <r>
    <x v="1"/>
    <n v="3596"/>
    <n v="53.99"/>
    <x v="1"/>
    <s v="USD"/>
    <n v="1321336800"/>
    <n v="1323064800"/>
    <b v="0"/>
    <b v="0"/>
    <s v="theater/plays"/>
    <x v="3"/>
    <x v="3"/>
  </r>
  <r>
    <x v="0"/>
    <n v="37"/>
    <n v="111.46"/>
    <x v="1"/>
    <s v="USD"/>
    <n v="1456293600"/>
    <n v="1458277200"/>
    <b v="0"/>
    <b v="1"/>
    <s v="music/electric music"/>
    <x v="1"/>
    <x v="5"/>
  </r>
  <r>
    <x v="1"/>
    <n v="244"/>
    <n v="60.92"/>
    <x v="1"/>
    <s v="USD"/>
    <n v="1404968400"/>
    <n v="1405141200"/>
    <b v="0"/>
    <b v="0"/>
    <s v="music/rock"/>
    <x v="1"/>
    <x v="1"/>
  </r>
  <r>
    <x v="1"/>
    <n v="5180"/>
    <n v="26"/>
    <x v="1"/>
    <s v="USD"/>
    <n v="1279170000"/>
    <n v="1283058000"/>
    <b v="0"/>
    <b v="0"/>
    <s v="theater/plays"/>
    <x v="3"/>
    <x v="3"/>
  </r>
  <r>
    <x v="1"/>
    <n v="589"/>
    <n v="80.989999999999995"/>
    <x v="6"/>
    <s v="EUR"/>
    <n v="1294725600"/>
    <n v="1295762400"/>
    <b v="0"/>
    <b v="0"/>
    <s v="film &amp; video/animation"/>
    <x v="4"/>
    <x v="10"/>
  </r>
  <r>
    <x v="1"/>
    <n v="2725"/>
    <n v="35"/>
    <x v="1"/>
    <s v="USD"/>
    <n v="1419055200"/>
    <n v="1419573600"/>
    <b v="0"/>
    <b v="1"/>
    <s v="music/rock"/>
    <x v="1"/>
    <x v="1"/>
  </r>
  <r>
    <x v="0"/>
    <n v="35"/>
    <n v="94.14"/>
    <x v="6"/>
    <s v="EUR"/>
    <n v="1434690000"/>
    <n v="1438750800"/>
    <b v="0"/>
    <b v="0"/>
    <s v="film &amp; video/shorts"/>
    <x v="4"/>
    <x v="12"/>
  </r>
  <r>
    <x v="3"/>
    <n v="94"/>
    <n v="52.09"/>
    <x v="1"/>
    <s v="USD"/>
    <n v="1443416400"/>
    <n v="1444798800"/>
    <b v="0"/>
    <b v="1"/>
    <s v="music/rock"/>
    <x v="1"/>
    <x v="1"/>
  </r>
  <r>
    <x v="1"/>
    <n v="300"/>
    <n v="24.99"/>
    <x v="1"/>
    <s v="USD"/>
    <n v="1399006800"/>
    <n v="1399179600"/>
    <b v="0"/>
    <b v="0"/>
    <s v="journalism/audio"/>
    <x v="8"/>
    <x v="23"/>
  </r>
  <r>
    <x v="1"/>
    <n v="144"/>
    <n v="69.22"/>
    <x v="1"/>
    <s v="USD"/>
    <n v="1575698400"/>
    <n v="1576562400"/>
    <b v="0"/>
    <b v="1"/>
    <s v="food/food trucks"/>
    <x v="0"/>
    <x v="0"/>
  </r>
  <r>
    <x v="0"/>
    <n v="558"/>
    <n v="93.94"/>
    <x v="1"/>
    <s v="USD"/>
    <n v="1400562000"/>
    <n v="1400821200"/>
    <b v="0"/>
    <b v="1"/>
    <s v="theater/plays"/>
    <x v="3"/>
    <x v="3"/>
  </r>
  <r>
    <x v="0"/>
    <n v="64"/>
    <n v="98.41"/>
    <x v="1"/>
    <s v="USD"/>
    <n v="1509512400"/>
    <n v="1510984800"/>
    <b v="0"/>
    <b v="0"/>
    <s v="theater/plays"/>
    <x v="3"/>
    <x v="3"/>
  </r>
  <r>
    <x v="3"/>
    <n v="37"/>
    <n v="41.78"/>
    <x v="1"/>
    <s v="USD"/>
    <n v="1299823200"/>
    <n v="1302066000"/>
    <b v="0"/>
    <b v="0"/>
    <s v="music/jazz"/>
    <x v="1"/>
    <x v="17"/>
  </r>
  <r>
    <x v="0"/>
    <n v="245"/>
    <n v="65.989999999999995"/>
    <x v="1"/>
    <s v="USD"/>
    <n v="1322719200"/>
    <n v="1322978400"/>
    <b v="0"/>
    <b v="0"/>
    <s v="film &amp; video/science fiction"/>
    <x v="4"/>
    <x v="22"/>
  </r>
  <r>
    <x v="1"/>
    <n v="87"/>
    <n v="72.06"/>
    <x v="1"/>
    <s v="USD"/>
    <n v="1312693200"/>
    <n v="1313730000"/>
    <b v="0"/>
    <b v="0"/>
    <s v="music/jazz"/>
    <x v="1"/>
    <x v="17"/>
  </r>
  <r>
    <x v="1"/>
    <n v="3116"/>
    <n v="48"/>
    <x v="1"/>
    <s v="USD"/>
    <n v="1393394400"/>
    <n v="1394085600"/>
    <b v="0"/>
    <b v="0"/>
    <s v="theater/plays"/>
    <x v="3"/>
    <x v="3"/>
  </r>
  <r>
    <x v="0"/>
    <n v="71"/>
    <n v="54.1"/>
    <x v="1"/>
    <s v="USD"/>
    <n v="1304053200"/>
    <n v="1305349200"/>
    <b v="0"/>
    <b v="0"/>
    <s v="technology/web"/>
    <x v="2"/>
    <x v="2"/>
  </r>
  <r>
    <x v="0"/>
    <n v="42"/>
    <n v="107.88"/>
    <x v="1"/>
    <s v="USD"/>
    <n v="1433912400"/>
    <n v="1434344400"/>
    <b v="0"/>
    <b v="1"/>
    <s v="games/video games"/>
    <x v="6"/>
    <x v="11"/>
  </r>
  <r>
    <x v="1"/>
    <n v="909"/>
    <n v="67.03"/>
    <x v="1"/>
    <s v="USD"/>
    <n v="1329717600"/>
    <n v="1331186400"/>
    <b v="0"/>
    <b v="0"/>
    <s v="film &amp; video/documentary"/>
    <x v="4"/>
    <x v="4"/>
  </r>
  <r>
    <x v="1"/>
    <n v="1613"/>
    <n v="64.010000000000005"/>
    <x v="1"/>
    <s v="USD"/>
    <n v="1335330000"/>
    <n v="1336539600"/>
    <b v="0"/>
    <b v="0"/>
    <s v="technology/web"/>
    <x v="2"/>
    <x v="2"/>
  </r>
  <r>
    <x v="1"/>
    <n v="136"/>
    <n v="96.07"/>
    <x v="1"/>
    <s v="USD"/>
    <n v="1268888400"/>
    <n v="1269752400"/>
    <b v="0"/>
    <b v="0"/>
    <s v="publishing/translations"/>
    <x v="5"/>
    <x v="18"/>
  </r>
  <r>
    <x v="1"/>
    <n v="130"/>
    <n v="51.18"/>
    <x v="1"/>
    <s v="USD"/>
    <n v="1289973600"/>
    <n v="1291615200"/>
    <b v="0"/>
    <b v="0"/>
    <s v="music/rock"/>
    <x v="1"/>
    <x v="1"/>
  </r>
  <r>
    <x v="0"/>
    <n v="156"/>
    <n v="43.92"/>
    <x v="0"/>
    <s v="CAD"/>
    <n v="1547877600"/>
    <n v="1552366800"/>
    <b v="0"/>
    <b v="1"/>
    <s v="food/food trucks"/>
    <x v="0"/>
    <x v="0"/>
  </r>
  <r>
    <x v="0"/>
    <n v="1368"/>
    <n v="91.02"/>
    <x v="4"/>
    <s v="GBP"/>
    <n v="1269493200"/>
    <n v="1272171600"/>
    <b v="0"/>
    <b v="0"/>
    <s v="theater/plays"/>
    <x v="3"/>
    <x v="3"/>
  </r>
  <r>
    <x v="0"/>
    <n v="102"/>
    <n v="50.13"/>
    <x v="1"/>
    <s v="USD"/>
    <n v="1436072400"/>
    <n v="1436677200"/>
    <b v="0"/>
    <b v="0"/>
    <s v="film &amp; video/documentary"/>
    <x v="4"/>
    <x v="4"/>
  </r>
  <r>
    <x v="0"/>
    <n v="86"/>
    <n v="67.72"/>
    <x v="2"/>
    <s v="AUD"/>
    <n v="1419141600"/>
    <n v="1420092000"/>
    <b v="0"/>
    <b v="0"/>
    <s v="publishing/radio &amp; podcasts"/>
    <x v="5"/>
    <x v="15"/>
  </r>
  <r>
    <x v="1"/>
    <n v="102"/>
    <n v="61.04"/>
    <x v="1"/>
    <s v="USD"/>
    <n v="1279083600"/>
    <n v="1279947600"/>
    <b v="0"/>
    <b v="0"/>
    <s v="games/video games"/>
    <x v="6"/>
    <x v="11"/>
  </r>
  <r>
    <x v="0"/>
    <n v="253"/>
    <n v="80.010000000000005"/>
    <x v="1"/>
    <s v="USD"/>
    <n v="1401426000"/>
    <n v="1402203600"/>
    <b v="0"/>
    <b v="0"/>
    <s v="theater/plays"/>
    <x v="3"/>
    <x v="3"/>
  </r>
  <r>
    <x v="1"/>
    <n v="4006"/>
    <n v="47"/>
    <x v="1"/>
    <s v="USD"/>
    <n v="1395810000"/>
    <n v="1396933200"/>
    <b v="0"/>
    <b v="0"/>
    <s v="film &amp; video/animation"/>
    <x v="4"/>
    <x v="10"/>
  </r>
  <r>
    <x v="0"/>
    <n v="157"/>
    <n v="71.13"/>
    <x v="1"/>
    <s v="USD"/>
    <n v="1467003600"/>
    <n v="1467262800"/>
    <b v="0"/>
    <b v="1"/>
    <s v="theater/plays"/>
    <x v="3"/>
    <x v="3"/>
  </r>
  <r>
    <x v="1"/>
    <n v="1629"/>
    <n v="89.99"/>
    <x v="1"/>
    <s v="USD"/>
    <n v="1268715600"/>
    <n v="1270530000"/>
    <b v="0"/>
    <b v="1"/>
    <s v="theater/plays"/>
    <x v="3"/>
    <x v="3"/>
  </r>
  <r>
    <x v="0"/>
    <n v="183"/>
    <n v="43.03"/>
    <x v="1"/>
    <s v="USD"/>
    <n v="1457157600"/>
    <n v="1457762400"/>
    <b v="0"/>
    <b v="1"/>
    <s v="film &amp; video/drama"/>
    <x v="4"/>
    <x v="6"/>
  </r>
  <r>
    <x v="1"/>
    <n v="2188"/>
    <n v="68"/>
    <x v="1"/>
    <s v="USD"/>
    <n v="1573970400"/>
    <n v="1575525600"/>
    <b v="0"/>
    <b v="0"/>
    <s v="theater/plays"/>
    <x v="3"/>
    <x v="3"/>
  </r>
  <r>
    <x v="1"/>
    <n v="2409"/>
    <n v="73"/>
    <x v="6"/>
    <s v="EUR"/>
    <n v="1276578000"/>
    <n v="1279083600"/>
    <b v="0"/>
    <b v="0"/>
    <s v="music/rock"/>
    <x v="1"/>
    <x v="1"/>
  </r>
  <r>
    <x v="0"/>
    <n v="82"/>
    <n v="62.34"/>
    <x v="3"/>
    <s v="DKK"/>
    <n v="1423720800"/>
    <n v="1424412000"/>
    <b v="0"/>
    <b v="0"/>
    <s v="film &amp; video/documentary"/>
    <x v="4"/>
    <x v="4"/>
  </r>
  <r>
    <x v="0"/>
    <n v="1"/>
    <n v="5"/>
    <x v="4"/>
    <s v="GBP"/>
    <n v="1375160400"/>
    <n v="1376197200"/>
    <b v="0"/>
    <b v="0"/>
    <s v="food/food trucks"/>
    <x v="0"/>
    <x v="0"/>
  </r>
  <r>
    <x v="1"/>
    <n v="194"/>
    <n v="67.099999999999994"/>
    <x v="1"/>
    <s v="USD"/>
    <n v="1401426000"/>
    <n v="1402894800"/>
    <b v="1"/>
    <b v="0"/>
    <s v="technology/wearables"/>
    <x v="2"/>
    <x v="8"/>
  </r>
  <r>
    <x v="1"/>
    <n v="1140"/>
    <n v="79.98"/>
    <x v="1"/>
    <s v="USD"/>
    <n v="1433480400"/>
    <n v="1434430800"/>
    <b v="0"/>
    <b v="0"/>
    <s v="theater/plays"/>
    <x v="3"/>
    <x v="3"/>
  </r>
  <r>
    <x v="1"/>
    <n v="102"/>
    <n v="62.18"/>
    <x v="1"/>
    <s v="USD"/>
    <n v="1555563600"/>
    <n v="1557896400"/>
    <b v="0"/>
    <b v="0"/>
    <s v="theater/plays"/>
    <x v="3"/>
    <x v="3"/>
  </r>
  <r>
    <x v="1"/>
    <n v="2857"/>
    <n v="53.01"/>
    <x v="1"/>
    <s v="USD"/>
    <n v="1295676000"/>
    <n v="1297490400"/>
    <b v="0"/>
    <b v="0"/>
    <s v="theater/plays"/>
    <x v="3"/>
    <x v="3"/>
  </r>
  <r>
    <x v="1"/>
    <n v="107"/>
    <n v="57.74"/>
    <x v="1"/>
    <s v="USD"/>
    <n v="1443848400"/>
    <n v="1447394400"/>
    <b v="0"/>
    <b v="0"/>
    <s v="publishing/nonfiction"/>
    <x v="5"/>
    <x v="9"/>
  </r>
  <r>
    <x v="1"/>
    <n v="160"/>
    <n v="40.03"/>
    <x v="4"/>
    <s v="GBP"/>
    <n v="1457330400"/>
    <n v="1458277200"/>
    <b v="0"/>
    <b v="0"/>
    <s v="music/rock"/>
    <x v="1"/>
    <x v="1"/>
  </r>
  <r>
    <x v="1"/>
    <n v="2230"/>
    <n v="81.02"/>
    <x v="1"/>
    <s v="USD"/>
    <n v="1395550800"/>
    <n v="1395723600"/>
    <b v="0"/>
    <b v="0"/>
    <s v="food/food trucks"/>
    <x v="0"/>
    <x v="0"/>
  </r>
  <r>
    <x v="1"/>
    <n v="316"/>
    <n v="35.049999999999997"/>
    <x v="1"/>
    <s v="USD"/>
    <n v="1551852000"/>
    <n v="1552197600"/>
    <b v="0"/>
    <b v="1"/>
    <s v="music/jazz"/>
    <x v="1"/>
    <x v="17"/>
  </r>
  <r>
    <x v="1"/>
    <n v="117"/>
    <n v="102.92"/>
    <x v="1"/>
    <s v="USD"/>
    <n v="1547618400"/>
    <n v="1549087200"/>
    <b v="0"/>
    <b v="0"/>
    <s v="film &amp; video/science fiction"/>
    <x v="4"/>
    <x v="22"/>
  </r>
  <r>
    <x v="1"/>
    <n v="6406"/>
    <n v="28"/>
    <x v="1"/>
    <s v="USD"/>
    <n v="1355637600"/>
    <n v="1356847200"/>
    <b v="0"/>
    <b v="0"/>
    <s v="theater/plays"/>
    <x v="3"/>
    <x v="3"/>
  </r>
  <r>
    <x v="3"/>
    <n v="15"/>
    <n v="75.73"/>
    <x v="1"/>
    <s v="USD"/>
    <n v="1374728400"/>
    <n v="1375765200"/>
    <b v="0"/>
    <b v="0"/>
    <s v="theater/plays"/>
    <x v="3"/>
    <x v="3"/>
  </r>
  <r>
    <x v="1"/>
    <n v="192"/>
    <n v="45.03"/>
    <x v="1"/>
    <s v="USD"/>
    <n v="1287810000"/>
    <n v="1289800800"/>
    <b v="0"/>
    <b v="0"/>
    <s v="music/electric music"/>
    <x v="1"/>
    <x v="5"/>
  </r>
  <r>
    <x v="1"/>
    <n v="26"/>
    <n v="73.62"/>
    <x v="0"/>
    <s v="CAD"/>
    <n v="1503723600"/>
    <n v="1504501200"/>
    <b v="0"/>
    <b v="0"/>
    <s v="theater/plays"/>
    <x v="3"/>
    <x v="3"/>
  </r>
  <r>
    <x v="1"/>
    <n v="723"/>
    <n v="56.99"/>
    <x v="1"/>
    <s v="USD"/>
    <n v="1484114400"/>
    <n v="1485669600"/>
    <b v="0"/>
    <b v="0"/>
    <s v="theater/plays"/>
    <x v="3"/>
    <x v="3"/>
  </r>
  <r>
    <x v="1"/>
    <n v="170"/>
    <n v="85.22"/>
    <x v="6"/>
    <s v="EUR"/>
    <n v="1461906000"/>
    <n v="1462770000"/>
    <b v="0"/>
    <b v="0"/>
    <s v="theater/plays"/>
    <x v="3"/>
    <x v="3"/>
  </r>
  <r>
    <x v="1"/>
    <n v="238"/>
    <n v="50.96"/>
    <x v="4"/>
    <s v="GBP"/>
    <n v="1379653200"/>
    <n v="1379739600"/>
    <b v="0"/>
    <b v="1"/>
    <s v="music/indie rock"/>
    <x v="1"/>
    <x v="7"/>
  </r>
  <r>
    <x v="1"/>
    <n v="55"/>
    <n v="63.56"/>
    <x v="1"/>
    <s v="USD"/>
    <n v="1401858000"/>
    <n v="1402722000"/>
    <b v="0"/>
    <b v="0"/>
    <s v="theater/plays"/>
    <x v="3"/>
    <x v="3"/>
  </r>
  <r>
    <x v="0"/>
    <n v="1198"/>
    <n v="81"/>
    <x v="1"/>
    <s v="USD"/>
    <n v="1367470800"/>
    <n v="1369285200"/>
    <b v="0"/>
    <b v="0"/>
    <s v="publishing/nonfiction"/>
    <x v="5"/>
    <x v="9"/>
  </r>
  <r>
    <x v="0"/>
    <n v="648"/>
    <n v="86.04"/>
    <x v="1"/>
    <s v="USD"/>
    <n v="1304658000"/>
    <n v="1304744400"/>
    <b v="1"/>
    <b v="1"/>
    <s v="theater/plays"/>
    <x v="3"/>
    <x v="3"/>
  </r>
  <r>
    <x v="1"/>
    <n v="128"/>
    <n v="90.04"/>
    <x v="2"/>
    <s v="AUD"/>
    <n v="1467954000"/>
    <n v="1468299600"/>
    <b v="0"/>
    <b v="0"/>
    <s v="photography/photography books"/>
    <x v="7"/>
    <x v="14"/>
  </r>
  <r>
    <x v="1"/>
    <n v="2144"/>
    <n v="74.010000000000005"/>
    <x v="1"/>
    <s v="USD"/>
    <n v="1473742800"/>
    <n v="1474174800"/>
    <b v="0"/>
    <b v="0"/>
    <s v="theater/plays"/>
    <x v="3"/>
    <x v="3"/>
  </r>
  <r>
    <x v="0"/>
    <n v="64"/>
    <n v="92.44"/>
    <x v="1"/>
    <s v="USD"/>
    <n v="1523768400"/>
    <n v="1526014800"/>
    <b v="0"/>
    <b v="0"/>
    <s v="music/indie rock"/>
    <x v="1"/>
    <x v="7"/>
  </r>
  <r>
    <x v="1"/>
    <n v="2693"/>
    <n v="56"/>
    <x v="4"/>
    <s v="GBP"/>
    <n v="1437022800"/>
    <n v="1437454800"/>
    <b v="0"/>
    <b v="0"/>
    <s v="theater/plays"/>
    <x v="3"/>
    <x v="3"/>
  </r>
  <r>
    <x v="1"/>
    <n v="432"/>
    <n v="32.979999999999997"/>
    <x v="1"/>
    <s v="USD"/>
    <n v="1422165600"/>
    <n v="1422684000"/>
    <b v="0"/>
    <b v="0"/>
    <s v="photography/photography books"/>
    <x v="7"/>
    <x v="14"/>
  </r>
  <r>
    <x v="0"/>
    <n v="62"/>
    <n v="93.6"/>
    <x v="1"/>
    <s v="USD"/>
    <n v="1580104800"/>
    <n v="1581314400"/>
    <b v="0"/>
    <b v="0"/>
    <s v="theater/plays"/>
    <x v="3"/>
    <x v="3"/>
  </r>
  <r>
    <x v="1"/>
    <n v="189"/>
    <n v="69.87"/>
    <x v="1"/>
    <s v="USD"/>
    <n v="1285650000"/>
    <n v="1286427600"/>
    <b v="0"/>
    <b v="1"/>
    <s v="theater/plays"/>
    <x v="3"/>
    <x v="3"/>
  </r>
  <r>
    <x v="1"/>
    <n v="154"/>
    <n v="72.13"/>
    <x v="4"/>
    <s v="GBP"/>
    <n v="1276664400"/>
    <n v="1278738000"/>
    <b v="1"/>
    <b v="0"/>
    <s v="food/food trucks"/>
    <x v="0"/>
    <x v="0"/>
  </r>
  <r>
    <x v="1"/>
    <n v="96"/>
    <n v="30.04"/>
    <x v="1"/>
    <s v="USD"/>
    <n v="1286168400"/>
    <n v="1286427600"/>
    <b v="0"/>
    <b v="0"/>
    <s v="music/indie rock"/>
    <x v="1"/>
    <x v="7"/>
  </r>
  <r>
    <x v="0"/>
    <n v="750"/>
    <n v="73.97"/>
    <x v="1"/>
    <s v="USD"/>
    <n v="1467781200"/>
    <n v="1467954000"/>
    <b v="0"/>
    <b v="1"/>
    <s v="theater/plays"/>
    <x v="3"/>
    <x v="3"/>
  </r>
  <r>
    <x v="3"/>
    <n v="87"/>
    <n v="68.66"/>
    <x v="1"/>
    <s v="USD"/>
    <n v="1556686800"/>
    <n v="1557637200"/>
    <b v="0"/>
    <b v="1"/>
    <s v="theater/plays"/>
    <x v="3"/>
    <x v="3"/>
  </r>
  <r>
    <x v="1"/>
    <n v="3063"/>
    <n v="59.99"/>
    <x v="1"/>
    <s v="USD"/>
    <n v="1553576400"/>
    <n v="1553922000"/>
    <b v="0"/>
    <b v="0"/>
    <s v="theater/plays"/>
    <x v="3"/>
    <x v="3"/>
  </r>
  <r>
    <x v="2"/>
    <n v="278"/>
    <n v="111.16"/>
    <x v="1"/>
    <s v="USD"/>
    <n v="1414904400"/>
    <n v="1416463200"/>
    <b v="0"/>
    <b v="0"/>
    <s v="theater/plays"/>
    <x v="3"/>
    <x v="3"/>
  </r>
  <r>
    <x v="0"/>
    <n v="105"/>
    <n v="53.04"/>
    <x v="1"/>
    <s v="USD"/>
    <n v="1446876000"/>
    <n v="1447221600"/>
    <b v="0"/>
    <b v="0"/>
    <s v="film &amp; video/animation"/>
    <x v="4"/>
    <x v="10"/>
  </r>
  <r>
    <x v="3"/>
    <n v="1658"/>
    <n v="55.99"/>
    <x v="1"/>
    <s v="USD"/>
    <n v="1490418000"/>
    <n v="1491627600"/>
    <b v="0"/>
    <b v="0"/>
    <s v="film &amp; video/television"/>
    <x v="4"/>
    <x v="19"/>
  </r>
  <r>
    <x v="1"/>
    <n v="2266"/>
    <n v="69.989999999999995"/>
    <x v="1"/>
    <s v="USD"/>
    <n v="1360389600"/>
    <n v="1363150800"/>
    <b v="0"/>
    <b v="0"/>
    <s v="film &amp; video/television"/>
    <x v="4"/>
    <x v="19"/>
  </r>
  <r>
    <x v="0"/>
    <n v="2604"/>
    <n v="49"/>
    <x v="3"/>
    <s v="DKK"/>
    <n v="1326866400"/>
    <n v="1330754400"/>
    <b v="0"/>
    <b v="1"/>
    <s v="film &amp; video/animation"/>
    <x v="4"/>
    <x v="10"/>
  </r>
  <r>
    <x v="0"/>
    <n v="65"/>
    <n v="103.85"/>
    <x v="1"/>
    <s v="USD"/>
    <n v="1479103200"/>
    <n v="1479794400"/>
    <b v="0"/>
    <b v="0"/>
    <s v="theater/plays"/>
    <x v="3"/>
    <x v="3"/>
  </r>
  <r>
    <x v="0"/>
    <n v="94"/>
    <n v="99.13"/>
    <x v="1"/>
    <s v="USD"/>
    <n v="1280206800"/>
    <n v="1281243600"/>
    <b v="0"/>
    <b v="1"/>
    <s v="theater/plays"/>
    <x v="3"/>
    <x v="3"/>
  </r>
  <r>
    <x v="2"/>
    <n v="45"/>
    <n v="107.38"/>
    <x v="1"/>
    <s v="USD"/>
    <n v="1532754000"/>
    <n v="1532754000"/>
    <b v="0"/>
    <b v="1"/>
    <s v="film &amp; video/drama"/>
    <x v="4"/>
    <x v="6"/>
  </r>
  <r>
    <x v="0"/>
    <n v="257"/>
    <n v="76.92"/>
    <x v="1"/>
    <s v="USD"/>
    <n v="1453096800"/>
    <n v="1453356000"/>
    <b v="0"/>
    <b v="0"/>
    <s v="theater/plays"/>
    <x v="3"/>
    <x v="3"/>
  </r>
  <r>
    <x v="1"/>
    <n v="194"/>
    <n v="58.13"/>
    <x v="5"/>
    <s v="CHF"/>
    <n v="1487570400"/>
    <n v="1489986000"/>
    <b v="0"/>
    <b v="0"/>
    <s v="theater/plays"/>
    <x v="3"/>
    <x v="3"/>
  </r>
  <r>
    <x v="1"/>
    <n v="129"/>
    <n v="103.74"/>
    <x v="0"/>
    <s v="CAD"/>
    <n v="1545026400"/>
    <n v="1545804000"/>
    <b v="0"/>
    <b v="0"/>
    <s v="technology/wearables"/>
    <x v="2"/>
    <x v="8"/>
  </r>
  <r>
    <x v="1"/>
    <n v="375"/>
    <n v="87.96"/>
    <x v="1"/>
    <s v="USD"/>
    <n v="1488348000"/>
    <n v="1489899600"/>
    <b v="0"/>
    <b v="0"/>
    <s v="theater/plays"/>
    <x v="3"/>
    <x v="3"/>
  </r>
  <r>
    <x v="0"/>
    <n v="2928"/>
    <n v="28"/>
    <x v="0"/>
    <s v="CAD"/>
    <n v="1545112800"/>
    <n v="1546495200"/>
    <b v="0"/>
    <b v="0"/>
    <s v="theater/plays"/>
    <x v="3"/>
    <x v="3"/>
  </r>
  <r>
    <x v="0"/>
    <n v="4697"/>
    <n v="38"/>
    <x v="1"/>
    <s v="USD"/>
    <n v="1537938000"/>
    <n v="1539752400"/>
    <b v="0"/>
    <b v="1"/>
    <s v="music/rock"/>
    <x v="1"/>
    <x v="1"/>
  </r>
  <r>
    <x v="0"/>
    <n v="2915"/>
    <n v="30"/>
    <x v="1"/>
    <s v="USD"/>
    <n v="1363150800"/>
    <n v="1364101200"/>
    <b v="0"/>
    <b v="0"/>
    <s v="games/video games"/>
    <x v="6"/>
    <x v="11"/>
  </r>
  <r>
    <x v="0"/>
    <n v="18"/>
    <n v="103.5"/>
    <x v="1"/>
    <s v="USD"/>
    <n v="1523250000"/>
    <n v="1525323600"/>
    <b v="0"/>
    <b v="0"/>
    <s v="publishing/translations"/>
    <x v="5"/>
    <x v="18"/>
  </r>
  <r>
    <x v="3"/>
    <n v="723"/>
    <n v="85.99"/>
    <x v="1"/>
    <s v="USD"/>
    <n v="1499317200"/>
    <n v="1500872400"/>
    <b v="1"/>
    <b v="0"/>
    <s v="food/food trucks"/>
    <x v="0"/>
    <x v="0"/>
  </r>
  <r>
    <x v="0"/>
    <n v="602"/>
    <n v="98.01"/>
    <x v="5"/>
    <s v="CHF"/>
    <n v="1287550800"/>
    <n v="1288501200"/>
    <b v="1"/>
    <b v="1"/>
    <s v="theater/plays"/>
    <x v="3"/>
    <x v="3"/>
  </r>
  <r>
    <x v="0"/>
    <n v="1"/>
    <n v="2"/>
    <x v="1"/>
    <s v="USD"/>
    <n v="1404795600"/>
    <n v="1407128400"/>
    <b v="0"/>
    <b v="0"/>
    <s v="music/jazz"/>
    <x v="1"/>
    <x v="17"/>
  </r>
  <r>
    <x v="0"/>
    <n v="3868"/>
    <n v="44.99"/>
    <x v="6"/>
    <s v="EUR"/>
    <n v="1393048800"/>
    <n v="1394344800"/>
    <b v="0"/>
    <b v="0"/>
    <s v="film &amp; video/shorts"/>
    <x v="4"/>
    <x v="12"/>
  </r>
  <r>
    <x v="1"/>
    <n v="409"/>
    <n v="31.01"/>
    <x v="1"/>
    <s v="USD"/>
    <n v="1470373200"/>
    <n v="1474088400"/>
    <b v="0"/>
    <b v="0"/>
    <s v="technology/web"/>
    <x v="2"/>
    <x v="2"/>
  </r>
  <r>
    <x v="1"/>
    <n v="234"/>
    <n v="59.97"/>
    <x v="1"/>
    <s v="USD"/>
    <n v="1460091600"/>
    <n v="1460264400"/>
    <b v="0"/>
    <b v="0"/>
    <s v="technology/web"/>
    <x v="2"/>
    <x v="2"/>
  </r>
  <r>
    <x v="1"/>
    <n v="3016"/>
    <n v="59"/>
    <x v="1"/>
    <s v="USD"/>
    <n v="1440392400"/>
    <n v="1440824400"/>
    <b v="0"/>
    <b v="0"/>
    <s v="music/metal"/>
    <x v="1"/>
    <x v="16"/>
  </r>
  <r>
    <x v="1"/>
    <n v="264"/>
    <n v="50.05"/>
    <x v="1"/>
    <s v="USD"/>
    <n v="1488434400"/>
    <n v="1489554000"/>
    <b v="1"/>
    <b v="0"/>
    <s v="photography/photography books"/>
    <x v="7"/>
    <x v="14"/>
  </r>
  <r>
    <x v="0"/>
    <n v="504"/>
    <n v="98.97"/>
    <x v="2"/>
    <s v="AUD"/>
    <n v="1514440800"/>
    <n v="1514872800"/>
    <b v="0"/>
    <b v="0"/>
    <s v="food/food trucks"/>
    <x v="0"/>
    <x v="0"/>
  </r>
  <r>
    <x v="0"/>
    <n v="14"/>
    <n v="58.86"/>
    <x v="1"/>
    <s v="USD"/>
    <n v="1514354400"/>
    <n v="1515736800"/>
    <b v="0"/>
    <b v="0"/>
    <s v="film &amp; video/science fiction"/>
    <x v="4"/>
    <x v="22"/>
  </r>
  <r>
    <x v="3"/>
    <n v="390"/>
    <n v="81.010000000000005"/>
    <x v="1"/>
    <s v="USD"/>
    <n v="1440910800"/>
    <n v="1442898000"/>
    <b v="0"/>
    <b v="0"/>
    <s v="music/rock"/>
    <x v="1"/>
    <x v="1"/>
  </r>
  <r>
    <x v="0"/>
    <n v="750"/>
    <n v="76.010000000000005"/>
    <x v="4"/>
    <s v="GBP"/>
    <n v="1296108000"/>
    <n v="1296194400"/>
    <b v="0"/>
    <b v="0"/>
    <s v="film &amp; video/documentary"/>
    <x v="4"/>
    <x v="4"/>
  </r>
  <r>
    <x v="0"/>
    <n v="77"/>
    <n v="96.6"/>
    <x v="1"/>
    <s v="USD"/>
    <n v="1440133200"/>
    <n v="1440910800"/>
    <b v="1"/>
    <b v="0"/>
    <s v="theater/plays"/>
    <x v="3"/>
    <x v="3"/>
  </r>
  <r>
    <x v="0"/>
    <n v="752"/>
    <n v="76.959999999999994"/>
    <x v="3"/>
    <s v="DKK"/>
    <n v="1332910800"/>
    <n v="1335502800"/>
    <b v="0"/>
    <b v="0"/>
    <s v="music/jazz"/>
    <x v="1"/>
    <x v="17"/>
  </r>
  <r>
    <x v="0"/>
    <n v="131"/>
    <n v="67.98"/>
    <x v="1"/>
    <s v="USD"/>
    <n v="1544335200"/>
    <n v="1544680800"/>
    <b v="0"/>
    <b v="0"/>
    <s v="theater/plays"/>
    <x v="3"/>
    <x v="3"/>
  </r>
  <r>
    <x v="0"/>
    <n v="87"/>
    <n v="88.78"/>
    <x v="1"/>
    <s v="USD"/>
    <n v="1286427600"/>
    <n v="1288414800"/>
    <b v="0"/>
    <b v="0"/>
    <s v="theater/plays"/>
    <x v="3"/>
    <x v="3"/>
  </r>
  <r>
    <x v="0"/>
    <n v="1063"/>
    <n v="25"/>
    <x v="1"/>
    <s v="USD"/>
    <n v="1329717600"/>
    <n v="1330581600"/>
    <b v="0"/>
    <b v="0"/>
    <s v="music/jazz"/>
    <x v="1"/>
    <x v="17"/>
  </r>
  <r>
    <x v="1"/>
    <n v="272"/>
    <n v="44.92"/>
    <x v="1"/>
    <s v="USD"/>
    <n v="1310187600"/>
    <n v="1311397200"/>
    <b v="0"/>
    <b v="1"/>
    <s v="film &amp; video/documentary"/>
    <x v="4"/>
    <x v="4"/>
  </r>
  <r>
    <x v="3"/>
    <n v="25"/>
    <n v="79.400000000000006"/>
    <x v="1"/>
    <s v="USD"/>
    <n v="1377838800"/>
    <n v="1378357200"/>
    <b v="0"/>
    <b v="1"/>
    <s v="theater/plays"/>
    <x v="3"/>
    <x v="3"/>
  </r>
  <r>
    <x v="1"/>
    <n v="419"/>
    <n v="29.01"/>
    <x v="1"/>
    <s v="USD"/>
    <n v="1410325200"/>
    <n v="1411102800"/>
    <b v="0"/>
    <b v="0"/>
    <s v="journalism/audio"/>
    <x v="8"/>
    <x v="23"/>
  </r>
  <r>
    <x v="0"/>
    <n v="76"/>
    <n v="73.59"/>
    <x v="1"/>
    <s v="USD"/>
    <n v="1343797200"/>
    <n v="1344834000"/>
    <b v="0"/>
    <b v="0"/>
    <s v="theater/plays"/>
    <x v="3"/>
    <x v="3"/>
  </r>
  <r>
    <x v="1"/>
    <n v="1621"/>
    <n v="107.97"/>
    <x v="6"/>
    <s v="EUR"/>
    <n v="1498453200"/>
    <n v="1499230800"/>
    <b v="0"/>
    <b v="0"/>
    <s v="theater/plays"/>
    <x v="3"/>
    <x v="3"/>
  </r>
  <r>
    <x v="1"/>
    <n v="1101"/>
    <n v="68.989999999999995"/>
    <x v="1"/>
    <s v="USD"/>
    <n v="1456380000"/>
    <n v="1457416800"/>
    <b v="0"/>
    <b v="0"/>
    <s v="music/indie rock"/>
    <x v="1"/>
    <x v="7"/>
  </r>
  <r>
    <x v="1"/>
    <n v="1073"/>
    <n v="111.02"/>
    <x v="1"/>
    <s v="USD"/>
    <n v="1280552400"/>
    <n v="1280898000"/>
    <b v="0"/>
    <b v="1"/>
    <s v="theater/plays"/>
    <x v="3"/>
    <x v="3"/>
  </r>
  <r>
    <x v="0"/>
    <n v="4428"/>
    <n v="25"/>
    <x v="2"/>
    <s v="AUD"/>
    <n v="1521608400"/>
    <n v="1522472400"/>
    <b v="0"/>
    <b v="0"/>
    <s v="theater/plays"/>
    <x v="3"/>
    <x v="3"/>
  </r>
  <r>
    <x v="0"/>
    <n v="58"/>
    <n v="42.16"/>
    <x v="6"/>
    <s v="EUR"/>
    <n v="1460696400"/>
    <n v="1462510800"/>
    <b v="0"/>
    <b v="0"/>
    <s v="music/indie rock"/>
    <x v="1"/>
    <x v="7"/>
  </r>
  <r>
    <x v="3"/>
    <n v="1218"/>
    <n v="47"/>
    <x v="1"/>
    <s v="USD"/>
    <n v="1313730000"/>
    <n v="1317790800"/>
    <b v="0"/>
    <b v="0"/>
    <s v="photography/photography books"/>
    <x v="7"/>
    <x v="14"/>
  </r>
  <r>
    <x v="1"/>
    <n v="331"/>
    <n v="36.04"/>
    <x v="1"/>
    <s v="USD"/>
    <n v="1568178000"/>
    <n v="1568782800"/>
    <b v="0"/>
    <b v="0"/>
    <s v="journalism/audio"/>
    <x v="8"/>
    <x v="23"/>
  </r>
  <r>
    <x v="1"/>
    <n v="1170"/>
    <n v="101.04"/>
    <x v="1"/>
    <s v="USD"/>
    <n v="1348635600"/>
    <n v="1349413200"/>
    <b v="0"/>
    <b v="0"/>
    <s v="photography/photography books"/>
    <x v="7"/>
    <x v="14"/>
  </r>
  <r>
    <x v="0"/>
    <n v="111"/>
    <n v="39.93"/>
    <x v="1"/>
    <s v="USD"/>
    <n v="1468126800"/>
    <n v="1472446800"/>
    <b v="0"/>
    <b v="0"/>
    <s v="publishing/fiction"/>
    <x v="5"/>
    <x v="13"/>
  </r>
  <r>
    <x v="3"/>
    <n v="215"/>
    <n v="83.16"/>
    <x v="1"/>
    <s v="USD"/>
    <n v="1547877600"/>
    <n v="1548050400"/>
    <b v="0"/>
    <b v="0"/>
    <s v="film &amp; video/drama"/>
    <x v="4"/>
    <x v="6"/>
  </r>
  <r>
    <x v="1"/>
    <n v="363"/>
    <n v="39.979999999999997"/>
    <x v="1"/>
    <s v="USD"/>
    <n v="1571374800"/>
    <n v="1571806800"/>
    <b v="0"/>
    <b v="1"/>
    <s v="food/food trucks"/>
    <x v="0"/>
    <x v="0"/>
  </r>
  <r>
    <x v="0"/>
    <n v="2955"/>
    <n v="47.99"/>
    <x v="1"/>
    <s v="USD"/>
    <n v="1576303200"/>
    <n v="1576476000"/>
    <b v="0"/>
    <b v="1"/>
    <s v="games/mobile games"/>
    <x v="6"/>
    <x v="20"/>
  </r>
  <r>
    <x v="0"/>
    <n v="1657"/>
    <n v="95.98"/>
    <x v="1"/>
    <s v="USD"/>
    <n v="1324447200"/>
    <n v="1324965600"/>
    <b v="0"/>
    <b v="0"/>
    <s v="theater/plays"/>
    <x v="3"/>
    <x v="3"/>
  </r>
  <r>
    <x v="1"/>
    <n v="103"/>
    <n v="78.73"/>
    <x v="1"/>
    <s v="USD"/>
    <n v="1386741600"/>
    <n v="1387519200"/>
    <b v="0"/>
    <b v="0"/>
    <s v="theater/plays"/>
    <x v="3"/>
    <x v="3"/>
  </r>
  <r>
    <x v="1"/>
    <n v="147"/>
    <n v="56.08"/>
    <x v="1"/>
    <s v="USD"/>
    <n v="1537074000"/>
    <n v="1537246800"/>
    <b v="0"/>
    <b v="0"/>
    <s v="theater/plays"/>
    <x v="3"/>
    <x v="3"/>
  </r>
  <r>
    <x v="1"/>
    <n v="110"/>
    <n v="69.09"/>
    <x v="0"/>
    <s v="CAD"/>
    <n v="1277787600"/>
    <n v="1279515600"/>
    <b v="0"/>
    <b v="0"/>
    <s v="publishing/nonfiction"/>
    <x v="5"/>
    <x v="9"/>
  </r>
  <r>
    <x v="0"/>
    <n v="926"/>
    <n v="102.05"/>
    <x v="0"/>
    <s v="CAD"/>
    <n v="1440306000"/>
    <n v="1442379600"/>
    <b v="0"/>
    <b v="0"/>
    <s v="theater/plays"/>
    <x v="3"/>
    <x v="3"/>
  </r>
  <r>
    <x v="1"/>
    <n v="134"/>
    <n v="107.32"/>
    <x v="1"/>
    <s v="USD"/>
    <n v="1522126800"/>
    <n v="1523077200"/>
    <b v="0"/>
    <b v="0"/>
    <s v="technology/wearables"/>
    <x v="2"/>
    <x v="8"/>
  </r>
  <r>
    <x v="1"/>
    <n v="269"/>
    <n v="51.97"/>
    <x v="1"/>
    <s v="USD"/>
    <n v="1489298400"/>
    <n v="1489554000"/>
    <b v="0"/>
    <b v="0"/>
    <s v="theater/plays"/>
    <x v="3"/>
    <x v="3"/>
  </r>
  <r>
    <x v="1"/>
    <n v="175"/>
    <n v="71.14"/>
    <x v="1"/>
    <s v="USD"/>
    <n v="1547100000"/>
    <n v="1548482400"/>
    <b v="0"/>
    <b v="1"/>
    <s v="film &amp; video/television"/>
    <x v="4"/>
    <x v="19"/>
  </r>
  <r>
    <x v="1"/>
    <n v="69"/>
    <n v="106.49"/>
    <x v="1"/>
    <s v="USD"/>
    <n v="1383022800"/>
    <n v="1384063200"/>
    <b v="0"/>
    <b v="0"/>
    <s v="technology/web"/>
    <x v="2"/>
    <x v="2"/>
  </r>
  <r>
    <x v="1"/>
    <n v="190"/>
    <n v="42.94"/>
    <x v="1"/>
    <s v="USD"/>
    <n v="1322373600"/>
    <n v="1322892000"/>
    <b v="0"/>
    <b v="1"/>
    <s v="film &amp; video/documentary"/>
    <x v="4"/>
    <x v="4"/>
  </r>
  <r>
    <x v="1"/>
    <n v="237"/>
    <n v="30.04"/>
    <x v="1"/>
    <s v="USD"/>
    <n v="1349240400"/>
    <n v="1350709200"/>
    <b v="1"/>
    <b v="1"/>
    <s v="film &amp; video/documentary"/>
    <x v="4"/>
    <x v="4"/>
  </r>
  <r>
    <x v="0"/>
    <n v="77"/>
    <n v="70.62"/>
    <x v="4"/>
    <s v="GBP"/>
    <n v="1562648400"/>
    <n v="1564203600"/>
    <b v="0"/>
    <b v="0"/>
    <s v="music/rock"/>
    <x v="1"/>
    <x v="1"/>
  </r>
  <r>
    <x v="0"/>
    <n v="1748"/>
    <n v="66.02"/>
    <x v="1"/>
    <s v="USD"/>
    <n v="1508216400"/>
    <n v="1509685200"/>
    <b v="0"/>
    <b v="0"/>
    <s v="theater/plays"/>
    <x v="3"/>
    <x v="3"/>
  </r>
  <r>
    <x v="0"/>
    <n v="79"/>
    <n v="96.91"/>
    <x v="1"/>
    <s v="USD"/>
    <n v="1511762400"/>
    <n v="1514959200"/>
    <b v="0"/>
    <b v="0"/>
    <s v="theater/plays"/>
    <x v="3"/>
    <x v="3"/>
  </r>
  <r>
    <x v="1"/>
    <n v="196"/>
    <n v="62.87"/>
    <x v="6"/>
    <s v="EUR"/>
    <n v="1447480800"/>
    <n v="1448863200"/>
    <b v="1"/>
    <b v="0"/>
    <s v="music/rock"/>
    <x v="1"/>
    <x v="1"/>
  </r>
  <r>
    <x v="0"/>
    <n v="889"/>
    <n v="108.99"/>
    <x v="1"/>
    <s v="USD"/>
    <n v="1429506000"/>
    <n v="1429592400"/>
    <b v="0"/>
    <b v="1"/>
    <s v="theater/plays"/>
    <x v="3"/>
    <x v="3"/>
  </r>
  <r>
    <x v="1"/>
    <n v="7295"/>
    <n v="27"/>
    <x v="1"/>
    <s v="USD"/>
    <n v="1522472400"/>
    <n v="1522645200"/>
    <b v="0"/>
    <b v="0"/>
    <s v="music/electric music"/>
    <x v="1"/>
    <x v="5"/>
  </r>
  <r>
    <x v="1"/>
    <n v="2893"/>
    <n v="65"/>
    <x v="0"/>
    <s v="CAD"/>
    <n v="1322114400"/>
    <n v="1323324000"/>
    <b v="0"/>
    <b v="0"/>
    <s v="technology/wearables"/>
    <x v="2"/>
    <x v="8"/>
  </r>
  <r>
    <x v="0"/>
    <n v="56"/>
    <n v="111.52"/>
    <x v="1"/>
    <s v="USD"/>
    <n v="1561438800"/>
    <n v="1561525200"/>
    <b v="0"/>
    <b v="0"/>
    <s v="film &amp; video/drama"/>
    <x v="4"/>
    <x v="6"/>
  </r>
  <r>
    <x v="0"/>
    <n v="1"/>
    <n v="3"/>
    <x v="1"/>
    <s v="USD"/>
    <n v="1264399200"/>
    <n v="1265695200"/>
    <b v="0"/>
    <b v="0"/>
    <s v="technology/wearables"/>
    <x v="2"/>
    <x v="8"/>
  </r>
  <r>
    <x v="1"/>
    <n v="820"/>
    <n v="110.99"/>
    <x v="1"/>
    <s v="USD"/>
    <n v="1301202000"/>
    <n v="1301806800"/>
    <b v="1"/>
    <b v="0"/>
    <s v="theater/plays"/>
    <x v="3"/>
    <x v="3"/>
  </r>
  <r>
    <x v="0"/>
    <n v="83"/>
    <n v="56.75"/>
    <x v="1"/>
    <s v="USD"/>
    <n v="1374469200"/>
    <n v="1374901200"/>
    <b v="0"/>
    <b v="0"/>
    <s v="technology/wearables"/>
    <x v="2"/>
    <x v="8"/>
  </r>
  <r>
    <x v="1"/>
    <n v="2038"/>
    <n v="97.02"/>
    <x v="1"/>
    <s v="USD"/>
    <n v="1334984400"/>
    <n v="1336453200"/>
    <b v="1"/>
    <b v="1"/>
    <s v="publishing/translations"/>
    <x v="5"/>
    <x v="18"/>
  </r>
  <r>
    <x v="1"/>
    <n v="116"/>
    <n v="92.09"/>
    <x v="1"/>
    <s v="USD"/>
    <n v="1467608400"/>
    <n v="1468904400"/>
    <b v="0"/>
    <b v="0"/>
    <s v="film &amp; video/animation"/>
    <x v="4"/>
    <x v="10"/>
  </r>
  <r>
    <x v="0"/>
    <n v="2025"/>
    <n v="82.99"/>
    <x v="4"/>
    <s v="GBP"/>
    <n v="1386741600"/>
    <n v="1387087200"/>
    <b v="0"/>
    <b v="0"/>
    <s v="publishing/nonfiction"/>
    <x v="5"/>
    <x v="9"/>
  </r>
  <r>
    <x v="1"/>
    <n v="1345"/>
    <n v="103.04"/>
    <x v="2"/>
    <s v="AUD"/>
    <n v="1546754400"/>
    <n v="1547445600"/>
    <b v="0"/>
    <b v="1"/>
    <s v="technology/web"/>
    <x v="2"/>
    <x v="2"/>
  </r>
  <r>
    <x v="1"/>
    <n v="168"/>
    <n v="68.92"/>
    <x v="1"/>
    <s v="USD"/>
    <n v="1544248800"/>
    <n v="1547359200"/>
    <b v="0"/>
    <b v="0"/>
    <s v="film &amp; video/drama"/>
    <x v="4"/>
    <x v="6"/>
  </r>
  <r>
    <x v="1"/>
    <n v="137"/>
    <n v="87.74"/>
    <x v="5"/>
    <s v="CHF"/>
    <n v="1495429200"/>
    <n v="1496293200"/>
    <b v="0"/>
    <b v="0"/>
    <s v="theater/plays"/>
    <x v="3"/>
    <x v="3"/>
  </r>
  <r>
    <x v="1"/>
    <n v="186"/>
    <n v="75.02"/>
    <x v="6"/>
    <s v="EUR"/>
    <n v="1334811600"/>
    <n v="1335416400"/>
    <b v="0"/>
    <b v="0"/>
    <s v="theater/plays"/>
    <x v="3"/>
    <x v="3"/>
  </r>
  <r>
    <x v="1"/>
    <n v="125"/>
    <n v="50.86"/>
    <x v="1"/>
    <s v="USD"/>
    <n v="1531544400"/>
    <n v="1532149200"/>
    <b v="0"/>
    <b v="1"/>
    <s v="theater/plays"/>
    <x v="3"/>
    <x v="3"/>
  </r>
  <r>
    <x v="0"/>
    <n v="14"/>
    <n v="90"/>
    <x v="6"/>
    <s v="EUR"/>
    <n v="1453615200"/>
    <n v="1453788000"/>
    <b v="1"/>
    <b v="1"/>
    <s v="theater/plays"/>
    <x v="3"/>
    <x v="3"/>
  </r>
  <r>
    <x v="1"/>
    <n v="202"/>
    <n v="72.900000000000006"/>
    <x v="1"/>
    <s v="USD"/>
    <n v="1467954000"/>
    <n v="1471496400"/>
    <b v="0"/>
    <b v="0"/>
    <s v="theater/plays"/>
    <x v="3"/>
    <x v="3"/>
  </r>
  <r>
    <x v="1"/>
    <n v="103"/>
    <n v="108.49"/>
    <x v="1"/>
    <s v="USD"/>
    <n v="1471842000"/>
    <n v="1472878800"/>
    <b v="0"/>
    <b v="0"/>
    <s v="publishing/radio &amp; podcasts"/>
    <x v="5"/>
    <x v="15"/>
  </r>
  <r>
    <x v="1"/>
    <n v="1785"/>
    <n v="101.98"/>
    <x v="1"/>
    <s v="USD"/>
    <n v="1408424400"/>
    <n v="1408510800"/>
    <b v="0"/>
    <b v="0"/>
    <s v="music/rock"/>
    <x v="1"/>
    <x v="1"/>
  </r>
  <r>
    <x v="0"/>
    <n v="656"/>
    <n v="44.01"/>
    <x v="1"/>
    <s v="USD"/>
    <n v="1281157200"/>
    <n v="1281589200"/>
    <b v="0"/>
    <b v="0"/>
    <s v="games/mobile games"/>
    <x v="6"/>
    <x v="20"/>
  </r>
  <r>
    <x v="1"/>
    <n v="157"/>
    <n v="65.94"/>
    <x v="1"/>
    <s v="USD"/>
    <n v="1373432400"/>
    <n v="1375851600"/>
    <b v="0"/>
    <b v="1"/>
    <s v="theater/plays"/>
    <x v="3"/>
    <x v="3"/>
  </r>
  <r>
    <x v="1"/>
    <n v="555"/>
    <n v="24.99"/>
    <x v="1"/>
    <s v="USD"/>
    <n v="1313989200"/>
    <n v="1315803600"/>
    <b v="0"/>
    <b v="0"/>
    <s v="film &amp; video/documentary"/>
    <x v="4"/>
    <x v="4"/>
  </r>
  <r>
    <x v="1"/>
    <n v="297"/>
    <n v="28"/>
    <x v="1"/>
    <s v="USD"/>
    <n v="1371445200"/>
    <n v="1373691600"/>
    <b v="0"/>
    <b v="0"/>
    <s v="technology/wearables"/>
    <x v="2"/>
    <x v="8"/>
  </r>
  <r>
    <x v="1"/>
    <n v="123"/>
    <n v="85.83"/>
    <x v="1"/>
    <s v="USD"/>
    <n v="1338267600"/>
    <n v="1339218000"/>
    <b v="0"/>
    <b v="0"/>
    <s v="publishing/fiction"/>
    <x v="5"/>
    <x v="13"/>
  </r>
  <r>
    <x v="3"/>
    <n v="38"/>
    <n v="84.92"/>
    <x v="3"/>
    <s v="DKK"/>
    <n v="1519192800"/>
    <n v="1520402400"/>
    <b v="0"/>
    <b v="1"/>
    <s v="theater/plays"/>
    <x v="3"/>
    <x v="3"/>
  </r>
  <r>
    <x v="3"/>
    <n v="60"/>
    <n v="90.48"/>
    <x v="1"/>
    <s v="USD"/>
    <n v="1522818000"/>
    <n v="1523336400"/>
    <b v="0"/>
    <b v="0"/>
    <s v="music/rock"/>
    <x v="1"/>
    <x v="1"/>
  </r>
  <r>
    <x v="1"/>
    <n v="3036"/>
    <n v="25"/>
    <x v="1"/>
    <s v="USD"/>
    <n v="1509948000"/>
    <n v="1512280800"/>
    <b v="0"/>
    <b v="0"/>
    <s v="film &amp; video/documentary"/>
    <x v="4"/>
    <x v="4"/>
  </r>
  <r>
    <x v="1"/>
    <n v="144"/>
    <n v="92.01"/>
    <x v="2"/>
    <s v="AUD"/>
    <n v="1456898400"/>
    <n v="1458709200"/>
    <b v="0"/>
    <b v="0"/>
    <s v="theater/plays"/>
    <x v="3"/>
    <x v="3"/>
  </r>
  <r>
    <x v="1"/>
    <n v="121"/>
    <n v="93.07"/>
    <x v="4"/>
    <s v="GBP"/>
    <n v="1413954000"/>
    <n v="1414126800"/>
    <b v="0"/>
    <b v="1"/>
    <s v="theater/plays"/>
    <x v="3"/>
    <x v="3"/>
  </r>
  <r>
    <x v="0"/>
    <n v="1596"/>
    <n v="61.01"/>
    <x v="1"/>
    <s v="USD"/>
    <n v="1416031200"/>
    <n v="1416204000"/>
    <b v="0"/>
    <b v="0"/>
    <s v="games/mobile games"/>
    <x v="6"/>
    <x v="20"/>
  </r>
  <r>
    <x v="3"/>
    <n v="524"/>
    <n v="92.04"/>
    <x v="1"/>
    <s v="USD"/>
    <n v="1287982800"/>
    <n v="1288501200"/>
    <b v="0"/>
    <b v="1"/>
    <s v="theater/plays"/>
    <x v="3"/>
    <x v="3"/>
  </r>
  <r>
    <x v="1"/>
    <n v="181"/>
    <n v="81.13"/>
    <x v="1"/>
    <s v="USD"/>
    <n v="1547964000"/>
    <n v="1552971600"/>
    <b v="0"/>
    <b v="0"/>
    <s v="technology/web"/>
    <x v="2"/>
    <x v="2"/>
  </r>
  <r>
    <x v="0"/>
    <n v="10"/>
    <n v="73.5"/>
    <x v="1"/>
    <s v="USD"/>
    <n v="1464152400"/>
    <n v="1465102800"/>
    <b v="0"/>
    <b v="0"/>
    <s v="theater/plays"/>
    <x v="3"/>
    <x v="3"/>
  </r>
  <r>
    <x v="1"/>
    <n v="122"/>
    <n v="85.22"/>
    <x v="1"/>
    <s v="USD"/>
    <n v="1359957600"/>
    <n v="1360130400"/>
    <b v="0"/>
    <b v="0"/>
    <s v="film &amp; video/drama"/>
    <x v="4"/>
    <x v="6"/>
  </r>
  <r>
    <x v="1"/>
    <n v="1071"/>
    <n v="110.97"/>
    <x v="0"/>
    <s v="CAD"/>
    <n v="1432357200"/>
    <n v="1432875600"/>
    <b v="0"/>
    <b v="0"/>
    <s v="technology/wearables"/>
    <x v="2"/>
    <x v="8"/>
  </r>
  <r>
    <x v="3"/>
    <n v="219"/>
    <n v="32.97"/>
    <x v="1"/>
    <s v="USD"/>
    <n v="1500786000"/>
    <n v="1500872400"/>
    <b v="0"/>
    <b v="0"/>
    <s v="technology/web"/>
    <x v="2"/>
    <x v="2"/>
  </r>
  <r>
    <x v="0"/>
    <n v="1121"/>
    <n v="96.01"/>
    <x v="1"/>
    <s v="USD"/>
    <n v="1490158800"/>
    <n v="1492146000"/>
    <b v="0"/>
    <b v="1"/>
    <s v="music/rock"/>
    <x v="1"/>
    <x v="1"/>
  </r>
  <r>
    <x v="1"/>
    <n v="980"/>
    <n v="84.97"/>
    <x v="1"/>
    <s v="USD"/>
    <n v="1406178000"/>
    <n v="1407301200"/>
    <b v="0"/>
    <b v="0"/>
    <s v="music/metal"/>
    <x v="1"/>
    <x v="16"/>
  </r>
  <r>
    <x v="1"/>
    <n v="536"/>
    <n v="25.01"/>
    <x v="1"/>
    <s v="USD"/>
    <n v="1485583200"/>
    <n v="1486620000"/>
    <b v="0"/>
    <b v="1"/>
    <s v="theater/plays"/>
    <x v="3"/>
    <x v="3"/>
  </r>
  <r>
    <x v="1"/>
    <n v="1991"/>
    <n v="66"/>
    <x v="1"/>
    <s v="USD"/>
    <n v="1459314000"/>
    <n v="1459918800"/>
    <b v="0"/>
    <b v="0"/>
    <s v="photography/photography books"/>
    <x v="7"/>
    <x v="14"/>
  </r>
  <r>
    <x v="3"/>
    <n v="29"/>
    <n v="87.34"/>
    <x v="1"/>
    <s v="USD"/>
    <n v="1424412000"/>
    <n v="1424757600"/>
    <b v="0"/>
    <b v="0"/>
    <s v="publishing/nonfiction"/>
    <x v="5"/>
    <x v="9"/>
  </r>
  <r>
    <x v="1"/>
    <n v="180"/>
    <n v="27.93"/>
    <x v="1"/>
    <s v="USD"/>
    <n v="1478844000"/>
    <n v="1479880800"/>
    <b v="0"/>
    <b v="0"/>
    <s v="music/indie rock"/>
    <x v="1"/>
    <x v="7"/>
  </r>
  <r>
    <x v="0"/>
    <n v="15"/>
    <n v="103.8"/>
    <x v="1"/>
    <s v="USD"/>
    <n v="1416117600"/>
    <n v="1418018400"/>
    <b v="0"/>
    <b v="1"/>
    <s v="theater/plays"/>
    <x v="3"/>
    <x v="3"/>
  </r>
  <r>
    <x v="0"/>
    <n v="191"/>
    <n v="31.94"/>
    <x v="1"/>
    <s v="USD"/>
    <n v="1340946000"/>
    <n v="1341032400"/>
    <b v="0"/>
    <b v="0"/>
    <s v="music/indie rock"/>
    <x v="1"/>
    <x v="7"/>
  </r>
  <r>
    <x v="0"/>
    <n v="16"/>
    <n v="99.5"/>
    <x v="1"/>
    <s v="USD"/>
    <n v="1486101600"/>
    <n v="1486360800"/>
    <b v="0"/>
    <b v="0"/>
    <s v="theater/plays"/>
    <x v="3"/>
    <x v="3"/>
  </r>
  <r>
    <x v="1"/>
    <n v="130"/>
    <n v="108.85"/>
    <x v="1"/>
    <s v="USD"/>
    <n v="1274590800"/>
    <n v="1274677200"/>
    <b v="0"/>
    <b v="0"/>
    <s v="theater/plays"/>
    <x v="3"/>
    <x v="3"/>
  </r>
  <r>
    <x v="1"/>
    <n v="122"/>
    <n v="110.76"/>
    <x v="1"/>
    <s v="USD"/>
    <n v="1263880800"/>
    <n v="1267509600"/>
    <b v="0"/>
    <b v="0"/>
    <s v="music/electric music"/>
    <x v="1"/>
    <x v="5"/>
  </r>
  <r>
    <x v="0"/>
    <n v="17"/>
    <n v="29.65"/>
    <x v="1"/>
    <s v="USD"/>
    <n v="1445403600"/>
    <n v="1445922000"/>
    <b v="0"/>
    <b v="1"/>
    <s v="theater/plays"/>
    <x v="3"/>
    <x v="3"/>
  </r>
  <r>
    <x v="1"/>
    <n v="140"/>
    <n v="101.71"/>
    <x v="1"/>
    <s v="USD"/>
    <n v="1533877200"/>
    <n v="1534050000"/>
    <b v="0"/>
    <b v="1"/>
    <s v="theater/plays"/>
    <x v="3"/>
    <x v="3"/>
  </r>
  <r>
    <x v="0"/>
    <n v="34"/>
    <n v="61.5"/>
    <x v="1"/>
    <s v="USD"/>
    <n v="1275195600"/>
    <n v="1277528400"/>
    <b v="0"/>
    <b v="0"/>
    <s v="technology/wearables"/>
    <x v="2"/>
    <x v="8"/>
  </r>
  <r>
    <x v="1"/>
    <n v="3388"/>
    <n v="35"/>
    <x v="1"/>
    <s v="USD"/>
    <n v="1318136400"/>
    <n v="1318568400"/>
    <b v="0"/>
    <b v="0"/>
    <s v="technology/web"/>
    <x v="2"/>
    <x v="2"/>
  </r>
  <r>
    <x v="1"/>
    <n v="280"/>
    <n v="40.049999999999997"/>
    <x v="1"/>
    <s v="USD"/>
    <n v="1283403600"/>
    <n v="1284354000"/>
    <b v="0"/>
    <b v="0"/>
    <s v="theater/plays"/>
    <x v="3"/>
    <x v="3"/>
  </r>
  <r>
    <x v="3"/>
    <n v="614"/>
    <n v="110.97"/>
    <x v="1"/>
    <s v="USD"/>
    <n v="1267423200"/>
    <n v="1269579600"/>
    <b v="0"/>
    <b v="1"/>
    <s v="film &amp; video/animation"/>
    <x v="4"/>
    <x v="10"/>
  </r>
  <r>
    <x v="1"/>
    <n v="366"/>
    <n v="36.96"/>
    <x v="6"/>
    <s v="EUR"/>
    <n v="1412744400"/>
    <n v="1413781200"/>
    <b v="0"/>
    <b v="1"/>
    <s v="technology/wearables"/>
    <x v="2"/>
    <x v="8"/>
  </r>
  <r>
    <x v="0"/>
    <n v="1"/>
    <n v="1"/>
    <x v="4"/>
    <s v="GBP"/>
    <n v="1277960400"/>
    <n v="1280120400"/>
    <b v="0"/>
    <b v="0"/>
    <s v="music/electric music"/>
    <x v="1"/>
    <x v="5"/>
  </r>
  <r>
    <x v="1"/>
    <n v="270"/>
    <n v="30.97"/>
    <x v="1"/>
    <s v="USD"/>
    <n v="1458190800"/>
    <n v="1459486800"/>
    <b v="1"/>
    <b v="1"/>
    <s v="publishing/nonfiction"/>
    <x v="5"/>
    <x v="9"/>
  </r>
  <r>
    <x v="3"/>
    <n v="114"/>
    <n v="47.04"/>
    <x v="1"/>
    <s v="USD"/>
    <n v="1280984400"/>
    <n v="1282539600"/>
    <b v="0"/>
    <b v="1"/>
    <s v="theater/plays"/>
    <x v="3"/>
    <x v="3"/>
  </r>
  <r>
    <x v="1"/>
    <n v="137"/>
    <n v="88.07"/>
    <x v="1"/>
    <s v="USD"/>
    <n v="1274590800"/>
    <n v="1275886800"/>
    <b v="0"/>
    <b v="0"/>
    <s v="photography/photography books"/>
    <x v="7"/>
    <x v="14"/>
  </r>
  <r>
    <x v="1"/>
    <n v="3205"/>
    <n v="37.01"/>
    <x v="1"/>
    <s v="USD"/>
    <n v="1351400400"/>
    <n v="1355983200"/>
    <b v="0"/>
    <b v="0"/>
    <s v="theater/plays"/>
    <x v="3"/>
    <x v="3"/>
  </r>
  <r>
    <x v="1"/>
    <n v="288"/>
    <n v="26.03"/>
    <x v="3"/>
    <s v="DKK"/>
    <n v="1514354400"/>
    <n v="1515391200"/>
    <b v="0"/>
    <b v="1"/>
    <s v="theater/plays"/>
    <x v="3"/>
    <x v="3"/>
  </r>
  <r>
    <x v="1"/>
    <n v="148"/>
    <n v="67.819999999999993"/>
    <x v="1"/>
    <s v="USD"/>
    <n v="1421733600"/>
    <n v="1422252000"/>
    <b v="0"/>
    <b v="0"/>
    <s v="theater/plays"/>
    <x v="3"/>
    <x v="3"/>
  </r>
  <r>
    <x v="1"/>
    <n v="114"/>
    <n v="49.96"/>
    <x v="1"/>
    <s v="USD"/>
    <n v="1305176400"/>
    <n v="1305522000"/>
    <b v="0"/>
    <b v="0"/>
    <s v="film &amp; video/drama"/>
    <x v="4"/>
    <x v="6"/>
  </r>
  <r>
    <x v="1"/>
    <n v="1518"/>
    <n v="110.02"/>
    <x v="0"/>
    <s v="CAD"/>
    <n v="1414126800"/>
    <n v="1414904400"/>
    <b v="0"/>
    <b v="0"/>
    <s v="music/rock"/>
    <x v="1"/>
    <x v="1"/>
  </r>
  <r>
    <x v="0"/>
    <n v="1274"/>
    <n v="89.96"/>
    <x v="1"/>
    <s v="USD"/>
    <n v="1517810400"/>
    <n v="1520402400"/>
    <b v="0"/>
    <b v="0"/>
    <s v="music/electric music"/>
    <x v="1"/>
    <x v="5"/>
  </r>
  <r>
    <x v="0"/>
    <n v="210"/>
    <n v="79.010000000000005"/>
    <x v="6"/>
    <s v="EUR"/>
    <n v="1564635600"/>
    <n v="1567141200"/>
    <b v="0"/>
    <b v="1"/>
    <s v="games/video games"/>
    <x v="6"/>
    <x v="11"/>
  </r>
  <r>
    <x v="1"/>
    <n v="166"/>
    <n v="86.87"/>
    <x v="1"/>
    <s v="USD"/>
    <n v="1500699600"/>
    <n v="1501131600"/>
    <b v="0"/>
    <b v="0"/>
    <s v="music/rock"/>
    <x v="1"/>
    <x v="1"/>
  </r>
  <r>
    <x v="1"/>
    <n v="100"/>
    <n v="62.04"/>
    <x v="2"/>
    <s v="AUD"/>
    <n v="1354082400"/>
    <n v="1355032800"/>
    <b v="0"/>
    <b v="0"/>
    <s v="music/jazz"/>
    <x v="1"/>
    <x v="17"/>
  </r>
  <r>
    <x v="1"/>
    <n v="235"/>
    <n v="26.97"/>
    <x v="1"/>
    <s v="USD"/>
    <n v="1336453200"/>
    <n v="1339477200"/>
    <b v="0"/>
    <b v="1"/>
    <s v="theater/plays"/>
    <x v="3"/>
    <x v="3"/>
  </r>
  <r>
    <x v="1"/>
    <n v="148"/>
    <n v="54.12"/>
    <x v="1"/>
    <s v="USD"/>
    <n v="1305262800"/>
    <n v="1305954000"/>
    <b v="0"/>
    <b v="0"/>
    <s v="music/rock"/>
    <x v="1"/>
    <x v="1"/>
  </r>
  <r>
    <x v="1"/>
    <n v="198"/>
    <n v="41.04"/>
    <x v="1"/>
    <s v="USD"/>
    <n v="1492232400"/>
    <n v="1494392400"/>
    <b v="1"/>
    <b v="1"/>
    <s v="music/indie rock"/>
    <x v="1"/>
    <x v="7"/>
  </r>
  <r>
    <x v="0"/>
    <n v="248"/>
    <n v="55.05"/>
    <x v="2"/>
    <s v="AUD"/>
    <n v="1537333200"/>
    <n v="1537419600"/>
    <b v="0"/>
    <b v="0"/>
    <s v="film &amp; video/science fiction"/>
    <x v="4"/>
    <x v="22"/>
  </r>
  <r>
    <x v="0"/>
    <n v="513"/>
    <n v="107.94"/>
    <x v="1"/>
    <s v="USD"/>
    <n v="1444107600"/>
    <n v="1447999200"/>
    <b v="0"/>
    <b v="0"/>
    <s v="publishing/translations"/>
    <x v="5"/>
    <x v="18"/>
  </r>
  <r>
    <x v="1"/>
    <n v="150"/>
    <n v="73.92"/>
    <x v="1"/>
    <s v="USD"/>
    <n v="1386741600"/>
    <n v="1388037600"/>
    <b v="0"/>
    <b v="0"/>
    <s v="theater/plays"/>
    <x v="3"/>
    <x v="3"/>
  </r>
  <r>
    <x v="0"/>
    <n v="3410"/>
    <n v="32"/>
    <x v="1"/>
    <s v="USD"/>
    <n v="1376542800"/>
    <n v="1378789200"/>
    <b v="0"/>
    <b v="0"/>
    <s v="games/video games"/>
    <x v="6"/>
    <x v="11"/>
  </r>
  <r>
    <x v="1"/>
    <n v="216"/>
    <n v="53.9"/>
    <x v="6"/>
    <s v="EUR"/>
    <n v="1397451600"/>
    <n v="1398056400"/>
    <b v="0"/>
    <b v="1"/>
    <s v="theater/plays"/>
    <x v="3"/>
    <x v="3"/>
  </r>
  <r>
    <x v="3"/>
    <n v="26"/>
    <n v="106.5"/>
    <x v="1"/>
    <s v="USD"/>
    <n v="1548482400"/>
    <n v="1550815200"/>
    <b v="0"/>
    <b v="0"/>
    <s v="theater/plays"/>
    <x v="3"/>
    <x v="3"/>
  </r>
  <r>
    <x v="1"/>
    <n v="5139"/>
    <n v="33"/>
    <x v="1"/>
    <s v="USD"/>
    <n v="1549692000"/>
    <n v="1550037600"/>
    <b v="0"/>
    <b v="0"/>
    <s v="music/indie rock"/>
    <x v="1"/>
    <x v="7"/>
  </r>
  <r>
    <x v="1"/>
    <n v="2353"/>
    <n v="43"/>
    <x v="1"/>
    <s v="USD"/>
    <n v="1492059600"/>
    <n v="1492923600"/>
    <b v="0"/>
    <b v="0"/>
    <s v="theater/plays"/>
    <x v="3"/>
    <x v="3"/>
  </r>
  <r>
    <x v="1"/>
    <n v="78"/>
    <n v="86.86"/>
    <x v="6"/>
    <s v="EUR"/>
    <n v="1463979600"/>
    <n v="1467522000"/>
    <b v="0"/>
    <b v="0"/>
    <s v="technology/web"/>
    <x v="2"/>
    <x v="2"/>
  </r>
  <r>
    <x v="0"/>
    <n v="10"/>
    <n v="96.8"/>
    <x v="1"/>
    <s v="USD"/>
    <n v="1415253600"/>
    <n v="1416117600"/>
    <b v="0"/>
    <b v="0"/>
    <s v="music/rock"/>
    <x v="1"/>
    <x v="1"/>
  </r>
  <r>
    <x v="0"/>
    <n v="2201"/>
    <n v="33"/>
    <x v="1"/>
    <s v="USD"/>
    <n v="1562216400"/>
    <n v="1563771600"/>
    <b v="0"/>
    <b v="0"/>
    <s v="theater/plays"/>
    <x v="3"/>
    <x v="3"/>
  </r>
  <r>
    <x v="0"/>
    <n v="676"/>
    <n v="68.03"/>
    <x v="1"/>
    <s v="USD"/>
    <n v="1316754000"/>
    <n v="1319259600"/>
    <b v="0"/>
    <b v="0"/>
    <s v="theater/plays"/>
    <x v="3"/>
    <x v="3"/>
  </r>
  <r>
    <x v="1"/>
    <n v="174"/>
    <n v="58.87"/>
    <x v="5"/>
    <s v="CHF"/>
    <n v="1313211600"/>
    <n v="1313643600"/>
    <b v="0"/>
    <b v="0"/>
    <s v="film &amp; video/animation"/>
    <x v="4"/>
    <x v="10"/>
  </r>
  <r>
    <x v="0"/>
    <n v="831"/>
    <n v="105.05"/>
    <x v="1"/>
    <s v="USD"/>
    <n v="1439528400"/>
    <n v="1440306000"/>
    <b v="0"/>
    <b v="1"/>
    <s v="theater/plays"/>
    <x v="3"/>
    <x v="3"/>
  </r>
  <r>
    <x v="1"/>
    <n v="164"/>
    <n v="33.049999999999997"/>
    <x v="1"/>
    <s v="USD"/>
    <n v="1469163600"/>
    <n v="1470805200"/>
    <b v="0"/>
    <b v="1"/>
    <s v="film &amp; video/drama"/>
    <x v="4"/>
    <x v="6"/>
  </r>
  <r>
    <x v="3"/>
    <n v="56"/>
    <n v="78.819999999999993"/>
    <x v="5"/>
    <s v="CHF"/>
    <n v="1288501200"/>
    <n v="1292911200"/>
    <b v="0"/>
    <b v="0"/>
    <s v="theater/plays"/>
    <x v="3"/>
    <x v="3"/>
  </r>
  <r>
    <x v="1"/>
    <n v="161"/>
    <n v="68.2"/>
    <x v="1"/>
    <s v="USD"/>
    <n v="1298959200"/>
    <n v="1301374800"/>
    <b v="0"/>
    <b v="1"/>
    <s v="film &amp; video/animation"/>
    <x v="4"/>
    <x v="10"/>
  </r>
  <r>
    <x v="1"/>
    <n v="138"/>
    <n v="75.73"/>
    <x v="1"/>
    <s v="USD"/>
    <n v="1387260000"/>
    <n v="1387864800"/>
    <b v="0"/>
    <b v="0"/>
    <s v="music/rock"/>
    <x v="1"/>
    <x v="1"/>
  </r>
  <r>
    <x v="1"/>
    <n v="3308"/>
    <n v="31"/>
    <x v="1"/>
    <s v="USD"/>
    <n v="1457244000"/>
    <n v="1458190800"/>
    <b v="0"/>
    <b v="0"/>
    <s v="technology/web"/>
    <x v="2"/>
    <x v="2"/>
  </r>
  <r>
    <x v="1"/>
    <n v="127"/>
    <n v="101.88"/>
    <x v="2"/>
    <s v="AUD"/>
    <n v="1556341200"/>
    <n v="1559278800"/>
    <b v="0"/>
    <b v="1"/>
    <s v="film &amp; video/animation"/>
    <x v="4"/>
    <x v="10"/>
  </r>
  <r>
    <x v="1"/>
    <n v="207"/>
    <n v="52.88"/>
    <x v="6"/>
    <s v="EUR"/>
    <n v="1522126800"/>
    <n v="1522731600"/>
    <b v="0"/>
    <b v="1"/>
    <s v="music/jazz"/>
    <x v="1"/>
    <x v="17"/>
  </r>
  <r>
    <x v="0"/>
    <n v="859"/>
    <n v="71.010000000000005"/>
    <x v="0"/>
    <s v="CAD"/>
    <n v="1305954000"/>
    <n v="1306731600"/>
    <b v="0"/>
    <b v="0"/>
    <s v="music/rock"/>
    <x v="1"/>
    <x v="1"/>
  </r>
  <r>
    <x v="2"/>
    <n v="31"/>
    <n v="102.39"/>
    <x v="1"/>
    <s v="USD"/>
    <n v="1350709200"/>
    <n v="1352527200"/>
    <b v="0"/>
    <b v="0"/>
    <s v="film &amp; video/animation"/>
    <x v="4"/>
    <x v="10"/>
  </r>
  <r>
    <x v="0"/>
    <n v="45"/>
    <n v="74.47"/>
    <x v="1"/>
    <s v="USD"/>
    <n v="1401166800"/>
    <n v="1404363600"/>
    <b v="0"/>
    <b v="0"/>
    <s v="theater/plays"/>
    <x v="3"/>
    <x v="3"/>
  </r>
  <r>
    <x v="3"/>
    <n v="1113"/>
    <n v="51.01"/>
    <x v="1"/>
    <s v="USD"/>
    <n v="1266127200"/>
    <n v="1266645600"/>
    <b v="0"/>
    <b v="0"/>
    <s v="theater/plays"/>
    <x v="3"/>
    <x v="3"/>
  </r>
  <r>
    <x v="0"/>
    <n v="6"/>
    <n v="90"/>
    <x v="1"/>
    <s v="USD"/>
    <n v="1481436000"/>
    <n v="1482818400"/>
    <b v="0"/>
    <b v="0"/>
    <s v="food/food trucks"/>
    <x v="0"/>
    <x v="0"/>
  </r>
  <r>
    <x v="0"/>
    <n v="7"/>
    <n v="97.14"/>
    <x v="1"/>
    <s v="USD"/>
    <n v="1372222800"/>
    <n v="1374642000"/>
    <b v="0"/>
    <b v="1"/>
    <s v="theater/plays"/>
    <x v="3"/>
    <x v="3"/>
  </r>
  <r>
    <x v="1"/>
    <n v="181"/>
    <n v="72.069999999999993"/>
    <x v="5"/>
    <s v="CHF"/>
    <n v="1372136400"/>
    <n v="1372482000"/>
    <b v="0"/>
    <b v="0"/>
    <s v="publishing/nonfiction"/>
    <x v="5"/>
    <x v="9"/>
  </r>
  <r>
    <x v="1"/>
    <n v="110"/>
    <n v="75.239999999999995"/>
    <x v="1"/>
    <s v="USD"/>
    <n v="1513922400"/>
    <n v="1514959200"/>
    <b v="0"/>
    <b v="0"/>
    <s v="music/rock"/>
    <x v="1"/>
    <x v="1"/>
  </r>
  <r>
    <x v="0"/>
    <n v="31"/>
    <n v="32.97"/>
    <x v="1"/>
    <s v="USD"/>
    <n v="1477976400"/>
    <n v="1478235600"/>
    <b v="0"/>
    <b v="0"/>
    <s v="film &amp; video/drama"/>
    <x v="4"/>
    <x v="6"/>
  </r>
  <r>
    <x v="0"/>
    <n v="78"/>
    <n v="54.81"/>
    <x v="1"/>
    <s v="USD"/>
    <n v="1407474000"/>
    <n v="1408078800"/>
    <b v="0"/>
    <b v="1"/>
    <s v="games/mobile games"/>
    <x v="6"/>
    <x v="20"/>
  </r>
  <r>
    <x v="1"/>
    <n v="185"/>
    <n v="45.04"/>
    <x v="1"/>
    <s v="USD"/>
    <n v="1546149600"/>
    <n v="1548136800"/>
    <b v="0"/>
    <b v="0"/>
    <s v="technology/web"/>
    <x v="2"/>
    <x v="2"/>
  </r>
  <r>
    <x v="1"/>
    <n v="121"/>
    <n v="52.96"/>
    <x v="1"/>
    <s v="USD"/>
    <n v="1338440400"/>
    <n v="1340859600"/>
    <b v="0"/>
    <b v="1"/>
    <s v="theater/plays"/>
    <x v="3"/>
    <x v="3"/>
  </r>
  <r>
    <x v="0"/>
    <n v="1225"/>
    <n v="60.02"/>
    <x v="4"/>
    <s v="GBP"/>
    <n v="1454133600"/>
    <n v="1454479200"/>
    <b v="0"/>
    <b v="0"/>
    <s v="theater/plays"/>
    <x v="3"/>
    <x v="3"/>
  </r>
  <r>
    <x v="0"/>
    <n v="1"/>
    <n v="1"/>
    <x v="5"/>
    <s v="CHF"/>
    <n v="1434085200"/>
    <n v="1434430800"/>
    <b v="0"/>
    <b v="0"/>
    <s v="music/rock"/>
    <x v="1"/>
    <x v="1"/>
  </r>
  <r>
    <x v="1"/>
    <n v="106"/>
    <n v="44.03"/>
    <x v="1"/>
    <s v="USD"/>
    <n v="1577772000"/>
    <n v="1579672800"/>
    <b v="0"/>
    <b v="1"/>
    <s v="photography/photography books"/>
    <x v="7"/>
    <x v="14"/>
  </r>
  <r>
    <x v="1"/>
    <n v="142"/>
    <n v="86.03"/>
    <x v="1"/>
    <s v="USD"/>
    <n v="1562216400"/>
    <n v="1562389200"/>
    <b v="0"/>
    <b v="0"/>
    <s v="photography/photography books"/>
    <x v="7"/>
    <x v="14"/>
  </r>
  <r>
    <x v="1"/>
    <n v="233"/>
    <n v="28.01"/>
    <x v="1"/>
    <s v="USD"/>
    <n v="1548568800"/>
    <n v="1551506400"/>
    <b v="0"/>
    <b v="0"/>
    <s v="theater/plays"/>
    <x v="3"/>
    <x v="3"/>
  </r>
  <r>
    <x v="1"/>
    <n v="218"/>
    <n v="32.049999999999997"/>
    <x v="1"/>
    <s v="USD"/>
    <n v="1514872800"/>
    <n v="1516600800"/>
    <b v="0"/>
    <b v="0"/>
    <s v="music/rock"/>
    <x v="1"/>
    <x v="1"/>
  </r>
  <r>
    <x v="0"/>
    <n v="67"/>
    <n v="73.61"/>
    <x v="2"/>
    <s v="AUD"/>
    <n v="1416031200"/>
    <n v="1420437600"/>
    <b v="0"/>
    <b v="0"/>
    <s v="film &amp; video/documentary"/>
    <x v="4"/>
    <x v="4"/>
  </r>
  <r>
    <x v="1"/>
    <n v="76"/>
    <n v="108.71"/>
    <x v="1"/>
    <s v="USD"/>
    <n v="1330927200"/>
    <n v="1332997200"/>
    <b v="0"/>
    <b v="1"/>
    <s v="film &amp; video/drama"/>
    <x v="4"/>
    <x v="6"/>
  </r>
  <r>
    <x v="1"/>
    <n v="43"/>
    <n v="42.98"/>
    <x v="1"/>
    <s v="USD"/>
    <n v="1571115600"/>
    <n v="1574920800"/>
    <b v="0"/>
    <b v="1"/>
    <s v="theater/plays"/>
    <x v="3"/>
    <x v="3"/>
  </r>
  <r>
    <x v="0"/>
    <n v="19"/>
    <n v="83.32"/>
    <x v="1"/>
    <s v="USD"/>
    <n v="1463461200"/>
    <n v="1464930000"/>
    <b v="0"/>
    <b v="0"/>
    <s v="food/food trucks"/>
    <x v="0"/>
    <x v="0"/>
  </r>
  <r>
    <x v="0"/>
    <n v="2108"/>
    <n v="42"/>
    <x v="5"/>
    <s v="CHF"/>
    <n v="1344920400"/>
    <n v="1345006800"/>
    <b v="0"/>
    <b v="0"/>
    <s v="film &amp; video/documentary"/>
    <x v="4"/>
    <x v="4"/>
  </r>
  <r>
    <x v="1"/>
    <n v="221"/>
    <n v="55.93"/>
    <x v="1"/>
    <s v="USD"/>
    <n v="1511848800"/>
    <n v="1512712800"/>
    <b v="0"/>
    <b v="1"/>
    <s v="theater/plays"/>
    <x v="3"/>
    <x v="3"/>
  </r>
  <r>
    <x v="0"/>
    <n v="679"/>
    <n v="105.04"/>
    <x v="1"/>
    <s v="USD"/>
    <n v="1452319200"/>
    <n v="1452492000"/>
    <b v="0"/>
    <b v="1"/>
    <s v="games/video games"/>
    <x v="6"/>
    <x v="11"/>
  </r>
  <r>
    <x v="1"/>
    <n v="2805"/>
    <n v="48"/>
    <x v="0"/>
    <s v="CAD"/>
    <n v="1523854800"/>
    <n v="1524286800"/>
    <b v="0"/>
    <b v="0"/>
    <s v="publishing/nonfiction"/>
    <x v="5"/>
    <x v="9"/>
  </r>
  <r>
    <x v="1"/>
    <n v="68"/>
    <n v="112.66"/>
    <x v="1"/>
    <s v="USD"/>
    <n v="1346043600"/>
    <n v="1346907600"/>
    <b v="0"/>
    <b v="0"/>
    <s v="games/video games"/>
    <x v="6"/>
    <x v="11"/>
  </r>
  <r>
    <x v="0"/>
    <n v="36"/>
    <n v="81.94"/>
    <x v="3"/>
    <s v="DKK"/>
    <n v="1464325200"/>
    <n v="1464498000"/>
    <b v="0"/>
    <b v="1"/>
    <s v="music/rock"/>
    <x v="1"/>
    <x v="1"/>
  </r>
  <r>
    <x v="1"/>
    <n v="183"/>
    <n v="64.05"/>
    <x v="0"/>
    <s v="CAD"/>
    <n v="1511935200"/>
    <n v="1514181600"/>
    <b v="0"/>
    <b v="0"/>
    <s v="music/rock"/>
    <x v="1"/>
    <x v="1"/>
  </r>
  <r>
    <x v="1"/>
    <n v="133"/>
    <n v="106.39"/>
    <x v="1"/>
    <s v="USD"/>
    <n v="1392012000"/>
    <n v="1392184800"/>
    <b v="1"/>
    <b v="1"/>
    <s v="theater/plays"/>
    <x v="3"/>
    <x v="3"/>
  </r>
  <r>
    <x v="1"/>
    <n v="2489"/>
    <n v="76.010000000000005"/>
    <x v="6"/>
    <s v="EUR"/>
    <n v="1556946000"/>
    <n v="1559365200"/>
    <b v="0"/>
    <b v="1"/>
    <s v="publishing/nonfiction"/>
    <x v="5"/>
    <x v="9"/>
  </r>
  <r>
    <x v="1"/>
    <n v="69"/>
    <n v="111.07"/>
    <x v="1"/>
    <s v="USD"/>
    <n v="1548050400"/>
    <n v="1549173600"/>
    <b v="0"/>
    <b v="1"/>
    <s v="theater/plays"/>
    <x v="3"/>
    <x v="3"/>
  </r>
  <r>
    <x v="0"/>
    <n v="47"/>
    <n v="95.94"/>
    <x v="1"/>
    <s v="USD"/>
    <n v="1353736800"/>
    <n v="1355032800"/>
    <b v="1"/>
    <b v="0"/>
    <s v="games/video games"/>
    <x v="6"/>
    <x v="11"/>
  </r>
  <r>
    <x v="1"/>
    <n v="279"/>
    <n v="43.04"/>
    <x v="4"/>
    <s v="GBP"/>
    <n v="1532840400"/>
    <n v="1533963600"/>
    <b v="0"/>
    <b v="1"/>
    <s v="music/rock"/>
    <x v="1"/>
    <x v="1"/>
  </r>
  <r>
    <x v="1"/>
    <n v="210"/>
    <n v="67.97"/>
    <x v="1"/>
    <s v="USD"/>
    <n v="1488261600"/>
    <n v="1489381200"/>
    <b v="0"/>
    <b v="0"/>
    <s v="film &amp; video/documentary"/>
    <x v="4"/>
    <x v="4"/>
  </r>
  <r>
    <x v="1"/>
    <n v="2100"/>
    <n v="89.99"/>
    <x v="1"/>
    <s v="USD"/>
    <n v="1393567200"/>
    <n v="1395032400"/>
    <b v="0"/>
    <b v="0"/>
    <s v="music/rock"/>
    <x v="1"/>
    <x v="1"/>
  </r>
  <r>
    <x v="1"/>
    <n v="252"/>
    <n v="58.1"/>
    <x v="1"/>
    <s v="USD"/>
    <n v="1410325200"/>
    <n v="1412485200"/>
    <b v="1"/>
    <b v="1"/>
    <s v="music/rock"/>
    <x v="1"/>
    <x v="1"/>
  </r>
  <r>
    <x v="1"/>
    <n v="1280"/>
    <n v="84"/>
    <x v="1"/>
    <s v="USD"/>
    <n v="1276923600"/>
    <n v="1279688400"/>
    <b v="0"/>
    <b v="1"/>
    <s v="publishing/nonfiction"/>
    <x v="5"/>
    <x v="9"/>
  </r>
  <r>
    <x v="1"/>
    <n v="157"/>
    <n v="88.85"/>
    <x v="4"/>
    <s v="GBP"/>
    <n v="1500958800"/>
    <n v="1501995600"/>
    <b v="0"/>
    <b v="0"/>
    <s v="film &amp; video/shorts"/>
    <x v="4"/>
    <x v="12"/>
  </r>
  <r>
    <x v="1"/>
    <n v="194"/>
    <n v="65.959999999999994"/>
    <x v="1"/>
    <s v="USD"/>
    <n v="1292220000"/>
    <n v="1294639200"/>
    <b v="0"/>
    <b v="1"/>
    <s v="theater/plays"/>
    <x v="3"/>
    <x v="3"/>
  </r>
  <r>
    <x v="1"/>
    <n v="82"/>
    <n v="74.8"/>
    <x v="2"/>
    <s v="AUD"/>
    <n v="1304398800"/>
    <n v="1305435600"/>
    <b v="0"/>
    <b v="1"/>
    <s v="film &amp; video/drama"/>
    <x v="4"/>
    <x v="6"/>
  </r>
  <r>
    <x v="0"/>
    <n v="70"/>
    <n v="69.989999999999995"/>
    <x v="1"/>
    <s v="USD"/>
    <n v="1535432400"/>
    <n v="1537592400"/>
    <b v="0"/>
    <b v="0"/>
    <s v="theater/plays"/>
    <x v="3"/>
    <x v="3"/>
  </r>
  <r>
    <x v="0"/>
    <n v="154"/>
    <n v="32.01"/>
    <x v="1"/>
    <s v="USD"/>
    <n v="1433826000"/>
    <n v="1435122000"/>
    <b v="0"/>
    <b v="0"/>
    <s v="theater/plays"/>
    <x v="3"/>
    <x v="3"/>
  </r>
  <r>
    <x v="0"/>
    <n v="22"/>
    <n v="64.73"/>
    <x v="1"/>
    <s v="USD"/>
    <n v="1514959200"/>
    <n v="1520056800"/>
    <b v="0"/>
    <b v="0"/>
    <s v="theater/plays"/>
    <x v="3"/>
    <x v="3"/>
  </r>
  <r>
    <x v="1"/>
    <n v="4233"/>
    <n v="25"/>
    <x v="1"/>
    <s v="USD"/>
    <n v="1332738000"/>
    <n v="1335675600"/>
    <b v="0"/>
    <b v="0"/>
    <s v="photography/photography books"/>
    <x v="7"/>
    <x v="14"/>
  </r>
  <r>
    <x v="1"/>
    <n v="1297"/>
    <n v="104.98"/>
    <x v="3"/>
    <s v="DKK"/>
    <n v="1445490000"/>
    <n v="1448431200"/>
    <b v="1"/>
    <b v="0"/>
    <s v="publishing/translations"/>
    <x v="5"/>
    <x v="18"/>
  </r>
  <r>
    <x v="1"/>
    <n v="165"/>
    <n v="64.989999999999995"/>
    <x v="3"/>
    <s v="DKK"/>
    <n v="1297663200"/>
    <n v="1298613600"/>
    <b v="0"/>
    <b v="0"/>
    <s v="publishing/translations"/>
    <x v="5"/>
    <x v="18"/>
  </r>
  <r>
    <x v="1"/>
    <n v="119"/>
    <n v="94.35"/>
    <x v="1"/>
    <s v="USD"/>
    <n v="1371963600"/>
    <n v="1372482000"/>
    <b v="0"/>
    <b v="0"/>
    <s v="theater/plays"/>
    <x v="3"/>
    <x v="3"/>
  </r>
  <r>
    <x v="0"/>
    <n v="1758"/>
    <n v="44"/>
    <x v="1"/>
    <s v="USD"/>
    <n v="1425103200"/>
    <n v="1425621600"/>
    <b v="0"/>
    <b v="0"/>
    <s v="technology/web"/>
    <x v="2"/>
    <x v="2"/>
  </r>
  <r>
    <x v="0"/>
    <n v="94"/>
    <n v="64.739999999999995"/>
    <x v="1"/>
    <s v="USD"/>
    <n v="1265349600"/>
    <n v="1266300000"/>
    <b v="0"/>
    <b v="0"/>
    <s v="music/indie rock"/>
    <x v="1"/>
    <x v="7"/>
  </r>
  <r>
    <x v="1"/>
    <n v="1797"/>
    <n v="84.01"/>
    <x v="1"/>
    <s v="USD"/>
    <n v="1301202000"/>
    <n v="1305867600"/>
    <b v="0"/>
    <b v="0"/>
    <s v="music/jazz"/>
    <x v="1"/>
    <x v="17"/>
  </r>
  <r>
    <x v="1"/>
    <n v="261"/>
    <n v="34.06"/>
    <x v="1"/>
    <s v="USD"/>
    <n v="1538024400"/>
    <n v="1538802000"/>
    <b v="0"/>
    <b v="0"/>
    <s v="theater/plays"/>
    <x v="3"/>
    <x v="3"/>
  </r>
  <r>
    <x v="1"/>
    <n v="157"/>
    <n v="93.27"/>
    <x v="1"/>
    <s v="USD"/>
    <n v="1395032400"/>
    <n v="1398920400"/>
    <b v="0"/>
    <b v="1"/>
    <s v="film &amp; video/documentary"/>
    <x v="4"/>
    <x v="4"/>
  </r>
  <r>
    <x v="1"/>
    <n v="3533"/>
    <n v="33"/>
    <x v="1"/>
    <s v="USD"/>
    <n v="1405486800"/>
    <n v="1405659600"/>
    <b v="0"/>
    <b v="1"/>
    <s v="theater/plays"/>
    <x v="3"/>
    <x v="3"/>
  </r>
  <r>
    <x v="1"/>
    <n v="155"/>
    <n v="83.81"/>
    <x v="1"/>
    <s v="USD"/>
    <n v="1455861600"/>
    <n v="1457244000"/>
    <b v="0"/>
    <b v="0"/>
    <s v="technology/web"/>
    <x v="2"/>
    <x v="2"/>
  </r>
  <r>
    <x v="1"/>
    <n v="132"/>
    <n v="63.99"/>
    <x v="6"/>
    <s v="EUR"/>
    <n v="1529038800"/>
    <n v="1529298000"/>
    <b v="0"/>
    <b v="0"/>
    <s v="technology/wearables"/>
    <x v="2"/>
    <x v="8"/>
  </r>
  <r>
    <x v="0"/>
    <n v="33"/>
    <n v="81.91"/>
    <x v="1"/>
    <s v="USD"/>
    <n v="1535259600"/>
    <n v="1535778000"/>
    <b v="0"/>
    <b v="0"/>
    <s v="photography/photography books"/>
    <x v="7"/>
    <x v="14"/>
  </r>
  <r>
    <x v="3"/>
    <n v="94"/>
    <n v="93.05"/>
    <x v="1"/>
    <s v="USD"/>
    <n v="1327212000"/>
    <n v="1327471200"/>
    <b v="0"/>
    <b v="0"/>
    <s v="film &amp; video/documentary"/>
    <x v="4"/>
    <x v="4"/>
  </r>
  <r>
    <x v="1"/>
    <n v="1354"/>
    <n v="101.98"/>
    <x v="4"/>
    <s v="GBP"/>
    <n v="1526360400"/>
    <n v="1529557200"/>
    <b v="0"/>
    <b v="0"/>
    <s v="technology/web"/>
    <x v="2"/>
    <x v="2"/>
  </r>
  <r>
    <x v="1"/>
    <n v="48"/>
    <n v="105.94"/>
    <x v="1"/>
    <s v="USD"/>
    <n v="1532149200"/>
    <n v="1535259600"/>
    <b v="1"/>
    <b v="1"/>
    <s v="technology/web"/>
    <x v="2"/>
    <x v="2"/>
  </r>
  <r>
    <x v="1"/>
    <n v="110"/>
    <n v="101.58"/>
    <x v="1"/>
    <s v="USD"/>
    <n v="1515304800"/>
    <n v="1515564000"/>
    <b v="0"/>
    <b v="0"/>
    <s v="food/food trucks"/>
    <x v="0"/>
    <x v="0"/>
  </r>
  <r>
    <x v="1"/>
    <n v="172"/>
    <n v="62.97"/>
    <x v="1"/>
    <s v="USD"/>
    <n v="1276318800"/>
    <n v="1277096400"/>
    <b v="0"/>
    <b v="0"/>
    <s v="film &amp; video/drama"/>
    <x v="4"/>
    <x v="6"/>
  </r>
  <r>
    <x v="1"/>
    <n v="307"/>
    <n v="29.05"/>
    <x v="1"/>
    <s v="USD"/>
    <n v="1328767200"/>
    <n v="1329026400"/>
    <b v="0"/>
    <b v="1"/>
    <s v="music/indie rock"/>
    <x v="1"/>
    <x v="7"/>
  </r>
  <r>
    <x v="0"/>
    <n v="1"/>
    <n v="1"/>
    <x v="1"/>
    <s v="USD"/>
    <n v="1321682400"/>
    <n v="1322978400"/>
    <b v="1"/>
    <b v="0"/>
    <s v="music/rock"/>
    <x v="1"/>
    <x v="1"/>
  </r>
  <r>
    <x v="1"/>
    <n v="160"/>
    <n v="77.930000000000007"/>
    <x v="1"/>
    <s v="USD"/>
    <n v="1335934800"/>
    <n v="1338786000"/>
    <b v="0"/>
    <b v="0"/>
    <s v="music/electric music"/>
    <x v="1"/>
    <x v="5"/>
  </r>
  <r>
    <x v="0"/>
    <n v="31"/>
    <n v="80.81"/>
    <x v="1"/>
    <s v="USD"/>
    <n v="1310792400"/>
    <n v="1311656400"/>
    <b v="0"/>
    <b v="1"/>
    <s v="games/video games"/>
    <x v="6"/>
    <x v="11"/>
  </r>
  <r>
    <x v="1"/>
    <n v="1467"/>
    <n v="76.010000000000005"/>
    <x v="0"/>
    <s v="CAD"/>
    <n v="1308546000"/>
    <n v="1308978000"/>
    <b v="0"/>
    <b v="1"/>
    <s v="music/indie rock"/>
    <x v="1"/>
    <x v="7"/>
  </r>
  <r>
    <x v="1"/>
    <n v="2662"/>
    <n v="72.989999999999995"/>
    <x v="0"/>
    <s v="CAD"/>
    <n v="1574056800"/>
    <n v="1576389600"/>
    <b v="0"/>
    <b v="0"/>
    <s v="publishing/fiction"/>
    <x v="5"/>
    <x v="13"/>
  </r>
  <r>
    <x v="1"/>
    <n v="452"/>
    <n v="53"/>
    <x v="2"/>
    <s v="AUD"/>
    <n v="1308373200"/>
    <n v="1311051600"/>
    <b v="0"/>
    <b v="0"/>
    <s v="theater/plays"/>
    <x v="3"/>
    <x v="3"/>
  </r>
  <r>
    <x v="1"/>
    <n v="158"/>
    <n v="54.16"/>
    <x v="1"/>
    <s v="USD"/>
    <n v="1335243600"/>
    <n v="1336712400"/>
    <b v="0"/>
    <b v="0"/>
    <s v="food/food trucks"/>
    <x v="0"/>
    <x v="0"/>
  </r>
  <r>
    <x v="1"/>
    <n v="225"/>
    <n v="32.950000000000003"/>
    <x v="5"/>
    <s v="CHF"/>
    <n v="1328421600"/>
    <n v="1330408800"/>
    <b v="1"/>
    <b v="0"/>
    <s v="film &amp; video/shorts"/>
    <x v="4"/>
    <x v="12"/>
  </r>
  <r>
    <x v="0"/>
    <n v="35"/>
    <n v="79.37"/>
    <x v="1"/>
    <s v="USD"/>
    <n v="1524286800"/>
    <n v="1524891600"/>
    <b v="1"/>
    <b v="0"/>
    <s v="food/food trucks"/>
    <x v="0"/>
    <x v="0"/>
  </r>
  <r>
    <x v="0"/>
    <n v="63"/>
    <n v="41.17"/>
    <x v="1"/>
    <s v="USD"/>
    <n v="1362117600"/>
    <n v="1363669200"/>
    <b v="0"/>
    <b v="1"/>
    <s v="theater/plays"/>
    <x v="3"/>
    <x v="3"/>
  </r>
  <r>
    <x v="1"/>
    <n v="65"/>
    <n v="77.430000000000007"/>
    <x v="1"/>
    <s v="USD"/>
    <n v="1550556000"/>
    <n v="1551420000"/>
    <b v="0"/>
    <b v="1"/>
    <s v="technology/wearables"/>
    <x v="2"/>
    <x v="8"/>
  </r>
  <r>
    <x v="1"/>
    <n v="163"/>
    <n v="57.16"/>
    <x v="1"/>
    <s v="USD"/>
    <n v="1269147600"/>
    <n v="1269838800"/>
    <b v="0"/>
    <b v="0"/>
    <s v="theater/plays"/>
    <x v="3"/>
    <x v="3"/>
  </r>
  <r>
    <x v="1"/>
    <n v="85"/>
    <n v="77.180000000000007"/>
    <x v="1"/>
    <s v="USD"/>
    <n v="1312174800"/>
    <n v="1312520400"/>
    <b v="0"/>
    <b v="0"/>
    <s v="theater/plays"/>
    <x v="3"/>
    <x v="3"/>
  </r>
  <r>
    <x v="1"/>
    <n v="217"/>
    <n v="24.95"/>
    <x v="1"/>
    <s v="USD"/>
    <n v="1434517200"/>
    <n v="1436504400"/>
    <b v="0"/>
    <b v="1"/>
    <s v="film &amp; video/television"/>
    <x v="4"/>
    <x v="19"/>
  </r>
  <r>
    <x v="1"/>
    <n v="150"/>
    <n v="97.18"/>
    <x v="1"/>
    <s v="USD"/>
    <n v="1471582800"/>
    <n v="1472014800"/>
    <b v="0"/>
    <b v="0"/>
    <s v="film &amp; video/shorts"/>
    <x v="4"/>
    <x v="12"/>
  </r>
  <r>
    <x v="1"/>
    <n v="3272"/>
    <n v="46"/>
    <x v="1"/>
    <s v="USD"/>
    <n v="1410757200"/>
    <n v="1411534800"/>
    <b v="0"/>
    <b v="0"/>
    <s v="theater/plays"/>
    <x v="3"/>
    <x v="3"/>
  </r>
  <r>
    <x v="3"/>
    <n v="898"/>
    <n v="88.02"/>
    <x v="1"/>
    <s v="USD"/>
    <n v="1304830800"/>
    <n v="1304917200"/>
    <b v="0"/>
    <b v="0"/>
    <s v="photography/photography books"/>
    <x v="7"/>
    <x v="14"/>
  </r>
  <r>
    <x v="1"/>
    <n v="300"/>
    <n v="25.99"/>
    <x v="1"/>
    <s v="USD"/>
    <n v="1539061200"/>
    <n v="1539579600"/>
    <b v="0"/>
    <b v="0"/>
    <s v="food/food trucks"/>
    <x v="0"/>
    <x v="0"/>
  </r>
  <r>
    <x v="1"/>
    <n v="126"/>
    <n v="102.69"/>
    <x v="1"/>
    <s v="USD"/>
    <n v="1381554000"/>
    <n v="1382504400"/>
    <b v="0"/>
    <b v="0"/>
    <s v="theater/plays"/>
    <x v="3"/>
    <x v="3"/>
  </r>
  <r>
    <x v="0"/>
    <n v="526"/>
    <n v="72.959999999999994"/>
    <x v="1"/>
    <s v="USD"/>
    <n v="1277096400"/>
    <n v="1278306000"/>
    <b v="0"/>
    <b v="0"/>
    <s v="film &amp; video/drama"/>
    <x v="4"/>
    <x v="6"/>
  </r>
  <r>
    <x v="0"/>
    <n v="121"/>
    <n v="57.19"/>
    <x v="1"/>
    <s v="USD"/>
    <n v="1440392400"/>
    <n v="1442552400"/>
    <b v="0"/>
    <b v="0"/>
    <s v="theater/plays"/>
    <x v="3"/>
    <x v="3"/>
  </r>
  <r>
    <x v="1"/>
    <n v="2320"/>
    <n v="84.01"/>
    <x v="1"/>
    <s v="USD"/>
    <n v="1509512400"/>
    <n v="1511071200"/>
    <b v="0"/>
    <b v="1"/>
    <s v="theater/plays"/>
    <x v="3"/>
    <x v="3"/>
  </r>
  <r>
    <x v="1"/>
    <n v="81"/>
    <n v="98.67"/>
    <x v="2"/>
    <s v="AUD"/>
    <n v="1535950800"/>
    <n v="1536382800"/>
    <b v="0"/>
    <b v="0"/>
    <s v="film &amp; video/science fiction"/>
    <x v="4"/>
    <x v="22"/>
  </r>
  <r>
    <x v="1"/>
    <n v="1887"/>
    <n v="42.01"/>
    <x v="1"/>
    <s v="USD"/>
    <n v="1389160800"/>
    <n v="1389592800"/>
    <b v="0"/>
    <b v="0"/>
    <s v="photography/photography books"/>
    <x v="7"/>
    <x v="14"/>
  </r>
  <r>
    <x v="1"/>
    <n v="4358"/>
    <n v="32"/>
    <x v="1"/>
    <s v="USD"/>
    <n v="1271998800"/>
    <n v="1275282000"/>
    <b v="0"/>
    <b v="1"/>
    <s v="photography/photography books"/>
    <x v="7"/>
    <x v="14"/>
  </r>
  <r>
    <x v="0"/>
    <n v="67"/>
    <n v="81.569999999999993"/>
    <x v="1"/>
    <s v="USD"/>
    <n v="1294898400"/>
    <n v="1294984800"/>
    <b v="0"/>
    <b v="0"/>
    <s v="music/rock"/>
    <x v="1"/>
    <x v="1"/>
  </r>
  <r>
    <x v="0"/>
    <n v="57"/>
    <n v="37.04"/>
    <x v="0"/>
    <s v="CAD"/>
    <n v="1559970000"/>
    <n v="1562043600"/>
    <b v="0"/>
    <b v="0"/>
    <s v="photography/photography books"/>
    <x v="7"/>
    <x v="14"/>
  </r>
  <r>
    <x v="0"/>
    <n v="1229"/>
    <n v="103.03"/>
    <x v="1"/>
    <s v="USD"/>
    <n v="1469509200"/>
    <n v="1469595600"/>
    <b v="0"/>
    <b v="0"/>
    <s v="food/food trucks"/>
    <x v="0"/>
    <x v="0"/>
  </r>
  <r>
    <x v="0"/>
    <n v="12"/>
    <n v="84.33"/>
    <x v="6"/>
    <s v="EUR"/>
    <n v="1579068000"/>
    <n v="1581141600"/>
    <b v="0"/>
    <b v="0"/>
    <s v="music/metal"/>
    <x v="1"/>
    <x v="16"/>
  </r>
  <r>
    <x v="1"/>
    <n v="53"/>
    <n v="102.6"/>
    <x v="1"/>
    <s v="USD"/>
    <n v="1487743200"/>
    <n v="1488520800"/>
    <b v="0"/>
    <b v="0"/>
    <s v="publishing/nonfiction"/>
    <x v="5"/>
    <x v="9"/>
  </r>
  <r>
    <x v="1"/>
    <n v="2414"/>
    <n v="79.989999999999995"/>
    <x v="1"/>
    <s v="USD"/>
    <n v="1563685200"/>
    <n v="1563858000"/>
    <b v="0"/>
    <b v="0"/>
    <s v="music/electric music"/>
    <x v="1"/>
    <x v="5"/>
  </r>
  <r>
    <x v="0"/>
    <n v="452"/>
    <n v="70.06"/>
    <x v="1"/>
    <s v="USD"/>
    <n v="1436418000"/>
    <n v="1438923600"/>
    <b v="0"/>
    <b v="1"/>
    <s v="theater/plays"/>
    <x v="3"/>
    <x v="3"/>
  </r>
  <r>
    <x v="1"/>
    <n v="80"/>
    <n v="37"/>
    <x v="1"/>
    <s v="USD"/>
    <n v="1421820000"/>
    <n v="1422165600"/>
    <b v="0"/>
    <b v="0"/>
    <s v="theater/plays"/>
    <x v="3"/>
    <x v="3"/>
  </r>
  <r>
    <x v="1"/>
    <n v="193"/>
    <n v="41.91"/>
    <x v="1"/>
    <s v="USD"/>
    <n v="1274763600"/>
    <n v="1277874000"/>
    <b v="0"/>
    <b v="0"/>
    <s v="film &amp; video/shorts"/>
    <x v="4"/>
    <x v="12"/>
  </r>
  <r>
    <x v="0"/>
    <n v="1886"/>
    <n v="57.99"/>
    <x v="1"/>
    <s v="USD"/>
    <n v="1399179600"/>
    <n v="1399352400"/>
    <b v="0"/>
    <b v="1"/>
    <s v="theater/plays"/>
    <x v="3"/>
    <x v="3"/>
  </r>
  <r>
    <x v="1"/>
    <n v="52"/>
    <n v="40.94"/>
    <x v="1"/>
    <s v="USD"/>
    <n v="1275800400"/>
    <n v="1279083600"/>
    <b v="0"/>
    <b v="0"/>
    <s v="theater/plays"/>
    <x v="3"/>
    <x v="3"/>
  </r>
  <r>
    <x v="0"/>
    <n v="1825"/>
    <n v="70"/>
    <x v="1"/>
    <s v="USD"/>
    <n v="1282798800"/>
    <n v="1284354000"/>
    <b v="0"/>
    <b v="0"/>
    <s v="music/indie rock"/>
    <x v="1"/>
    <x v="7"/>
  </r>
  <r>
    <x v="0"/>
    <n v="31"/>
    <n v="73.84"/>
    <x v="1"/>
    <s v="USD"/>
    <n v="1437109200"/>
    <n v="1441170000"/>
    <b v="0"/>
    <b v="1"/>
    <s v="theater/plays"/>
    <x v="3"/>
    <x v="3"/>
  </r>
  <r>
    <x v="1"/>
    <n v="290"/>
    <n v="41.98"/>
    <x v="1"/>
    <s v="USD"/>
    <n v="1491886800"/>
    <n v="1493528400"/>
    <b v="0"/>
    <b v="0"/>
    <s v="theater/plays"/>
    <x v="3"/>
    <x v="3"/>
  </r>
  <r>
    <x v="1"/>
    <n v="122"/>
    <n v="77.930000000000007"/>
    <x v="1"/>
    <s v="USD"/>
    <n v="1394600400"/>
    <n v="1395205200"/>
    <b v="0"/>
    <b v="1"/>
    <s v="music/electric music"/>
    <x v="1"/>
    <x v="5"/>
  </r>
  <r>
    <x v="1"/>
    <n v="1470"/>
    <n v="106.02"/>
    <x v="1"/>
    <s v="USD"/>
    <n v="1561352400"/>
    <n v="1561438800"/>
    <b v="0"/>
    <b v="0"/>
    <s v="music/indie rock"/>
    <x v="1"/>
    <x v="7"/>
  </r>
  <r>
    <x v="1"/>
    <n v="165"/>
    <n v="47.02"/>
    <x v="0"/>
    <s v="CAD"/>
    <n v="1322892000"/>
    <n v="1326693600"/>
    <b v="0"/>
    <b v="0"/>
    <s v="film &amp; video/documentary"/>
    <x v="4"/>
    <x v="4"/>
  </r>
  <r>
    <x v="1"/>
    <n v="182"/>
    <n v="76.02"/>
    <x v="1"/>
    <s v="USD"/>
    <n v="1274418000"/>
    <n v="1277960400"/>
    <b v="0"/>
    <b v="0"/>
    <s v="publishing/translations"/>
    <x v="5"/>
    <x v="18"/>
  </r>
  <r>
    <x v="1"/>
    <n v="199"/>
    <n v="54.12"/>
    <x v="6"/>
    <s v="EUR"/>
    <n v="1434344400"/>
    <n v="1434690000"/>
    <b v="0"/>
    <b v="1"/>
    <s v="film &amp; video/documentary"/>
    <x v="4"/>
    <x v="4"/>
  </r>
  <r>
    <x v="1"/>
    <n v="56"/>
    <n v="57.29"/>
    <x v="4"/>
    <s v="GBP"/>
    <n v="1373518800"/>
    <n v="1376110800"/>
    <b v="0"/>
    <b v="1"/>
    <s v="film &amp; video/television"/>
    <x v="4"/>
    <x v="19"/>
  </r>
  <r>
    <x v="0"/>
    <n v="107"/>
    <n v="103.81"/>
    <x v="1"/>
    <s v="USD"/>
    <n v="1517637600"/>
    <n v="1518415200"/>
    <b v="0"/>
    <b v="0"/>
    <s v="theater/plays"/>
    <x v="3"/>
    <x v="3"/>
  </r>
  <r>
    <x v="1"/>
    <n v="1460"/>
    <n v="105.03"/>
    <x v="2"/>
    <s v="AUD"/>
    <n v="1310619600"/>
    <n v="1310878800"/>
    <b v="0"/>
    <b v="1"/>
    <s v="food/food trucks"/>
    <x v="0"/>
    <x v="0"/>
  </r>
  <r>
    <x v="0"/>
    <n v="27"/>
    <n v="90.26"/>
    <x v="1"/>
    <s v="USD"/>
    <n v="1556427600"/>
    <n v="1556600400"/>
    <b v="0"/>
    <b v="0"/>
    <s v="theater/plays"/>
    <x v="3"/>
    <x v="3"/>
  </r>
  <r>
    <x v="0"/>
    <n v="1221"/>
    <n v="76.98"/>
    <x v="1"/>
    <s v="USD"/>
    <n v="1576476000"/>
    <n v="1576994400"/>
    <b v="0"/>
    <b v="0"/>
    <s v="film &amp; video/documentary"/>
    <x v="4"/>
    <x v="4"/>
  </r>
  <r>
    <x v="1"/>
    <n v="123"/>
    <n v="102.6"/>
    <x v="5"/>
    <s v="CHF"/>
    <n v="1381122000"/>
    <n v="1382677200"/>
    <b v="0"/>
    <b v="0"/>
    <s v="music/jazz"/>
    <x v="1"/>
    <x v="17"/>
  </r>
  <r>
    <x v="0"/>
    <n v="1"/>
    <n v="2"/>
    <x v="1"/>
    <s v="USD"/>
    <n v="1411102800"/>
    <n v="1411189200"/>
    <b v="0"/>
    <b v="1"/>
    <s v="technology/web"/>
    <x v="2"/>
    <x v="2"/>
  </r>
  <r>
    <x v="1"/>
    <n v="159"/>
    <n v="55.01"/>
    <x v="1"/>
    <s v="USD"/>
    <n v="1531803600"/>
    <n v="1534654800"/>
    <b v="0"/>
    <b v="1"/>
    <s v="music/rock"/>
    <x v="1"/>
    <x v="1"/>
  </r>
  <r>
    <x v="1"/>
    <n v="110"/>
    <n v="32.130000000000003"/>
    <x v="1"/>
    <s v="USD"/>
    <n v="1454133600"/>
    <n v="1457762400"/>
    <b v="0"/>
    <b v="0"/>
    <s v="technology/web"/>
    <x v="2"/>
    <x v="2"/>
  </r>
  <r>
    <x v="2"/>
    <n v="14"/>
    <n v="50.64"/>
    <x v="1"/>
    <s v="USD"/>
    <n v="1336194000"/>
    <n v="1337490000"/>
    <b v="0"/>
    <b v="1"/>
    <s v="publishing/nonfiction"/>
    <x v="5"/>
    <x v="9"/>
  </r>
  <r>
    <x v="0"/>
    <n v="16"/>
    <n v="49.69"/>
    <x v="1"/>
    <s v="USD"/>
    <n v="1349326800"/>
    <n v="1349672400"/>
    <b v="0"/>
    <b v="0"/>
    <s v="publishing/radio &amp; podcasts"/>
    <x v="5"/>
    <x v="15"/>
  </r>
  <r>
    <x v="1"/>
    <n v="236"/>
    <n v="54.89"/>
    <x v="1"/>
    <s v="USD"/>
    <n v="1379566800"/>
    <n v="1379826000"/>
    <b v="0"/>
    <b v="0"/>
    <s v="theater/plays"/>
    <x v="3"/>
    <x v="3"/>
  </r>
  <r>
    <x v="1"/>
    <n v="191"/>
    <n v="46.93"/>
    <x v="1"/>
    <s v="USD"/>
    <n v="1494651600"/>
    <n v="1497762000"/>
    <b v="1"/>
    <b v="1"/>
    <s v="film &amp; video/documentary"/>
    <x v="4"/>
    <x v="4"/>
  </r>
  <r>
    <x v="0"/>
    <n v="41"/>
    <n v="44.95"/>
    <x v="1"/>
    <s v="USD"/>
    <n v="1303880400"/>
    <n v="1304485200"/>
    <b v="0"/>
    <b v="0"/>
    <s v="theater/plays"/>
    <x v="3"/>
    <x v="3"/>
  </r>
  <r>
    <x v="1"/>
    <n v="3934"/>
    <n v="31"/>
    <x v="1"/>
    <s v="USD"/>
    <n v="1335934800"/>
    <n v="1336885200"/>
    <b v="0"/>
    <b v="0"/>
    <s v="games/video games"/>
    <x v="6"/>
    <x v="11"/>
  </r>
  <r>
    <x v="1"/>
    <n v="80"/>
    <n v="107.76"/>
    <x v="0"/>
    <s v="CAD"/>
    <n v="1528088400"/>
    <n v="1530421200"/>
    <b v="0"/>
    <b v="1"/>
    <s v="theater/plays"/>
    <x v="3"/>
    <x v="3"/>
  </r>
  <r>
    <x v="3"/>
    <n v="296"/>
    <n v="102.08"/>
    <x v="1"/>
    <s v="USD"/>
    <n v="1421906400"/>
    <n v="1421992800"/>
    <b v="0"/>
    <b v="0"/>
    <s v="theater/plays"/>
    <x v="3"/>
    <x v="3"/>
  </r>
  <r>
    <x v="1"/>
    <n v="462"/>
    <n v="24.98"/>
    <x v="1"/>
    <s v="USD"/>
    <n v="1568005200"/>
    <n v="1568178000"/>
    <b v="1"/>
    <b v="0"/>
    <s v="technology/web"/>
    <x v="2"/>
    <x v="2"/>
  </r>
  <r>
    <x v="1"/>
    <n v="179"/>
    <n v="79.94"/>
    <x v="1"/>
    <s v="USD"/>
    <n v="1346821200"/>
    <n v="1347944400"/>
    <b v="1"/>
    <b v="0"/>
    <s v="film &amp; video/drama"/>
    <x v="4"/>
    <x v="6"/>
  </r>
  <r>
    <x v="0"/>
    <n v="523"/>
    <n v="67.95"/>
    <x v="2"/>
    <s v="AUD"/>
    <n v="1557637200"/>
    <n v="1558760400"/>
    <b v="0"/>
    <b v="0"/>
    <s v="film &amp; video/drama"/>
    <x v="4"/>
    <x v="6"/>
  </r>
  <r>
    <x v="0"/>
    <n v="141"/>
    <n v="26.07"/>
    <x v="4"/>
    <s v="GBP"/>
    <n v="1375592400"/>
    <n v="1376629200"/>
    <b v="0"/>
    <b v="0"/>
    <s v="theater/plays"/>
    <x v="3"/>
    <x v="3"/>
  </r>
  <r>
    <x v="1"/>
    <n v="1866"/>
    <n v="105"/>
    <x v="4"/>
    <s v="GBP"/>
    <n v="1503982800"/>
    <n v="1504760400"/>
    <b v="0"/>
    <b v="0"/>
    <s v="film &amp; video/television"/>
    <x v="4"/>
    <x v="19"/>
  </r>
  <r>
    <x v="0"/>
    <n v="52"/>
    <n v="25.83"/>
    <x v="1"/>
    <s v="USD"/>
    <n v="1418882400"/>
    <n v="1419660000"/>
    <b v="0"/>
    <b v="0"/>
    <s v="photography/photography books"/>
    <x v="7"/>
    <x v="14"/>
  </r>
  <r>
    <x v="2"/>
    <n v="27"/>
    <n v="77.67"/>
    <x v="4"/>
    <s v="GBP"/>
    <n v="1309237200"/>
    <n v="1311310800"/>
    <b v="0"/>
    <b v="1"/>
    <s v="film &amp; video/shorts"/>
    <x v="4"/>
    <x v="12"/>
  </r>
  <r>
    <x v="1"/>
    <n v="156"/>
    <n v="57.83"/>
    <x v="5"/>
    <s v="CHF"/>
    <n v="1343365200"/>
    <n v="1344315600"/>
    <b v="0"/>
    <b v="0"/>
    <s v="publishing/radio &amp; podcasts"/>
    <x v="5"/>
    <x v="15"/>
  </r>
  <r>
    <x v="0"/>
    <n v="225"/>
    <n v="92.96"/>
    <x v="2"/>
    <s v="AUD"/>
    <n v="1507957200"/>
    <n v="1510725600"/>
    <b v="0"/>
    <b v="1"/>
    <s v="theater/plays"/>
    <x v="3"/>
    <x v="3"/>
  </r>
  <r>
    <x v="1"/>
    <n v="255"/>
    <n v="37.950000000000003"/>
    <x v="1"/>
    <s v="USD"/>
    <n v="1549519200"/>
    <n v="1551247200"/>
    <b v="1"/>
    <b v="0"/>
    <s v="film &amp; video/animation"/>
    <x v="4"/>
    <x v="10"/>
  </r>
  <r>
    <x v="0"/>
    <n v="38"/>
    <n v="31.84"/>
    <x v="1"/>
    <s v="USD"/>
    <n v="1329026400"/>
    <n v="1330236000"/>
    <b v="0"/>
    <b v="0"/>
    <s v="technology/web"/>
    <x v="2"/>
    <x v="2"/>
  </r>
  <r>
    <x v="1"/>
    <n v="2261"/>
    <n v="40"/>
    <x v="1"/>
    <s v="USD"/>
    <n v="1544335200"/>
    <n v="1545112800"/>
    <b v="0"/>
    <b v="1"/>
    <s v="music/world music"/>
    <x v="1"/>
    <x v="21"/>
  </r>
  <r>
    <x v="1"/>
    <n v="40"/>
    <n v="101.1"/>
    <x v="1"/>
    <s v="USD"/>
    <n v="1279083600"/>
    <n v="1279170000"/>
    <b v="0"/>
    <b v="0"/>
    <s v="theater/plays"/>
    <x v="3"/>
    <x v="3"/>
  </r>
  <r>
    <x v="1"/>
    <n v="2289"/>
    <n v="84.01"/>
    <x v="6"/>
    <s v="EUR"/>
    <n v="1572498000"/>
    <n v="1573452000"/>
    <b v="0"/>
    <b v="0"/>
    <s v="theater/plays"/>
    <x v="3"/>
    <x v="3"/>
  </r>
  <r>
    <x v="1"/>
    <n v="65"/>
    <n v="103.42"/>
    <x v="1"/>
    <s v="USD"/>
    <n v="1506056400"/>
    <n v="1507093200"/>
    <b v="0"/>
    <b v="0"/>
    <s v="theater/plays"/>
    <x v="3"/>
    <x v="3"/>
  </r>
  <r>
    <x v="0"/>
    <n v="15"/>
    <n v="105.13"/>
    <x v="1"/>
    <s v="USD"/>
    <n v="1463029200"/>
    <n v="1463374800"/>
    <b v="0"/>
    <b v="0"/>
    <s v="food/food trucks"/>
    <x v="0"/>
    <x v="0"/>
  </r>
  <r>
    <x v="0"/>
    <n v="37"/>
    <n v="89.22"/>
    <x v="1"/>
    <s v="USD"/>
    <n v="1342069200"/>
    <n v="1344574800"/>
    <b v="0"/>
    <b v="0"/>
    <s v="theater/plays"/>
    <x v="3"/>
    <x v="3"/>
  </r>
  <r>
    <x v="1"/>
    <n v="3777"/>
    <n v="52"/>
    <x v="6"/>
    <s v="EUR"/>
    <n v="1388296800"/>
    <n v="1389074400"/>
    <b v="0"/>
    <b v="0"/>
    <s v="technology/web"/>
    <x v="2"/>
    <x v="2"/>
  </r>
  <r>
    <x v="1"/>
    <n v="184"/>
    <n v="64.959999999999994"/>
    <x v="4"/>
    <s v="GBP"/>
    <n v="1493787600"/>
    <n v="1494997200"/>
    <b v="0"/>
    <b v="0"/>
    <s v="theater/plays"/>
    <x v="3"/>
    <x v="3"/>
  </r>
  <r>
    <x v="1"/>
    <n v="85"/>
    <n v="46.24"/>
    <x v="1"/>
    <s v="USD"/>
    <n v="1424844000"/>
    <n v="1425448800"/>
    <b v="0"/>
    <b v="1"/>
    <s v="theater/plays"/>
    <x v="3"/>
    <x v="3"/>
  </r>
  <r>
    <x v="0"/>
    <n v="112"/>
    <n v="51.15"/>
    <x v="1"/>
    <s v="USD"/>
    <n v="1403931600"/>
    <n v="1404104400"/>
    <b v="0"/>
    <b v="1"/>
    <s v="theater/plays"/>
    <x v="3"/>
    <x v="3"/>
  </r>
  <r>
    <x v="1"/>
    <n v="144"/>
    <n v="33.909999999999997"/>
    <x v="1"/>
    <s v="USD"/>
    <n v="1394514000"/>
    <n v="1394773200"/>
    <b v="0"/>
    <b v="0"/>
    <s v="music/rock"/>
    <x v="1"/>
    <x v="1"/>
  </r>
  <r>
    <x v="1"/>
    <n v="1902"/>
    <n v="92.02"/>
    <x v="1"/>
    <s v="USD"/>
    <n v="1365397200"/>
    <n v="1366520400"/>
    <b v="0"/>
    <b v="0"/>
    <s v="theater/plays"/>
    <x v="3"/>
    <x v="3"/>
  </r>
  <r>
    <x v="1"/>
    <n v="105"/>
    <n v="107.43"/>
    <x v="1"/>
    <s v="USD"/>
    <n v="1456120800"/>
    <n v="1456639200"/>
    <b v="0"/>
    <b v="0"/>
    <s v="theater/plays"/>
    <x v="3"/>
    <x v="3"/>
  </r>
  <r>
    <x v="1"/>
    <n v="132"/>
    <n v="75.849999999999994"/>
    <x v="1"/>
    <s v="USD"/>
    <n v="1437714000"/>
    <n v="1438318800"/>
    <b v="0"/>
    <b v="0"/>
    <s v="theater/plays"/>
    <x v="3"/>
    <x v="3"/>
  </r>
  <r>
    <x v="0"/>
    <n v="21"/>
    <n v="80.48"/>
    <x v="1"/>
    <s v="USD"/>
    <n v="1563771600"/>
    <n v="1564030800"/>
    <b v="1"/>
    <b v="0"/>
    <s v="theater/plays"/>
    <x v="3"/>
    <x v="3"/>
  </r>
  <r>
    <x v="3"/>
    <n v="976"/>
    <n v="86.98"/>
    <x v="1"/>
    <s v="USD"/>
    <n v="1448517600"/>
    <n v="1449295200"/>
    <b v="0"/>
    <b v="0"/>
    <s v="film &amp; video/documentary"/>
    <x v="4"/>
    <x v="4"/>
  </r>
  <r>
    <x v="1"/>
    <n v="96"/>
    <n v="105.14"/>
    <x v="1"/>
    <s v="USD"/>
    <n v="1528779600"/>
    <n v="1531890000"/>
    <b v="0"/>
    <b v="1"/>
    <s v="publishing/fiction"/>
    <x v="5"/>
    <x v="13"/>
  </r>
  <r>
    <x v="0"/>
    <n v="67"/>
    <n v="57.3"/>
    <x v="1"/>
    <s v="USD"/>
    <n v="1304744400"/>
    <n v="1306213200"/>
    <b v="0"/>
    <b v="1"/>
    <s v="games/video games"/>
    <x v="6"/>
    <x v="11"/>
  </r>
  <r>
    <x v="2"/>
    <n v="66"/>
    <n v="93.35"/>
    <x v="0"/>
    <s v="CAD"/>
    <n v="1354341600"/>
    <n v="1356242400"/>
    <b v="0"/>
    <b v="0"/>
    <s v="technology/web"/>
    <x v="2"/>
    <x v="2"/>
  </r>
  <r>
    <x v="0"/>
    <n v="78"/>
    <n v="71.989999999999995"/>
    <x v="1"/>
    <s v="USD"/>
    <n v="1294552800"/>
    <n v="1297576800"/>
    <b v="1"/>
    <b v="0"/>
    <s v="theater/plays"/>
    <x v="3"/>
    <x v="3"/>
  </r>
  <r>
    <x v="0"/>
    <n v="67"/>
    <n v="92.61"/>
    <x v="2"/>
    <s v="AUD"/>
    <n v="1295935200"/>
    <n v="1296194400"/>
    <b v="0"/>
    <b v="0"/>
    <s v="theater/plays"/>
    <x v="3"/>
    <x v="3"/>
  </r>
  <r>
    <x v="1"/>
    <n v="114"/>
    <n v="104.99"/>
    <x v="1"/>
    <s v="USD"/>
    <n v="1411534800"/>
    <n v="1414558800"/>
    <b v="0"/>
    <b v="0"/>
    <s v="food/food trucks"/>
    <x v="0"/>
    <x v="0"/>
  </r>
  <r>
    <x v="0"/>
    <n v="263"/>
    <n v="30.96"/>
    <x v="2"/>
    <s v="AUD"/>
    <n v="1486706400"/>
    <n v="1488348000"/>
    <b v="0"/>
    <b v="0"/>
    <s v="photography/photography books"/>
    <x v="7"/>
    <x v="14"/>
  </r>
  <r>
    <x v="0"/>
    <n v="1691"/>
    <n v="33"/>
    <x v="1"/>
    <s v="USD"/>
    <n v="1333602000"/>
    <n v="1334898000"/>
    <b v="1"/>
    <b v="0"/>
    <s v="photography/photography books"/>
    <x v="7"/>
    <x v="14"/>
  </r>
  <r>
    <x v="0"/>
    <n v="181"/>
    <n v="84.19"/>
    <x v="1"/>
    <s v="USD"/>
    <n v="1308200400"/>
    <n v="1308373200"/>
    <b v="0"/>
    <b v="0"/>
    <s v="theater/plays"/>
    <x v="3"/>
    <x v="3"/>
  </r>
  <r>
    <x v="0"/>
    <n v="13"/>
    <n v="73.92"/>
    <x v="1"/>
    <s v="USD"/>
    <n v="1411707600"/>
    <n v="1412312400"/>
    <b v="0"/>
    <b v="0"/>
    <s v="theater/plays"/>
    <x v="3"/>
    <x v="3"/>
  </r>
  <r>
    <x v="3"/>
    <n v="160"/>
    <n v="36.99"/>
    <x v="1"/>
    <s v="USD"/>
    <n v="1418364000"/>
    <n v="1419228000"/>
    <b v="1"/>
    <b v="1"/>
    <s v="film &amp; video/documentary"/>
    <x v="4"/>
    <x v="4"/>
  </r>
  <r>
    <x v="1"/>
    <n v="203"/>
    <n v="46.9"/>
    <x v="1"/>
    <s v="USD"/>
    <n v="1429333200"/>
    <n v="1430974800"/>
    <b v="0"/>
    <b v="0"/>
    <s v="technology/web"/>
    <x v="2"/>
    <x v="2"/>
  </r>
  <r>
    <x v="0"/>
    <n v="1"/>
    <n v="5"/>
    <x v="1"/>
    <s v="USD"/>
    <n v="1555390800"/>
    <n v="1555822800"/>
    <b v="0"/>
    <b v="1"/>
    <s v="theater/plays"/>
    <x v="3"/>
    <x v="3"/>
  </r>
  <r>
    <x v="1"/>
    <n v="1559"/>
    <n v="102.02"/>
    <x v="1"/>
    <s v="USD"/>
    <n v="1482732000"/>
    <n v="1482818400"/>
    <b v="0"/>
    <b v="1"/>
    <s v="music/rock"/>
    <x v="1"/>
    <x v="1"/>
  </r>
  <r>
    <x v="3"/>
    <n v="2266"/>
    <n v="45.01"/>
    <x v="1"/>
    <s v="USD"/>
    <n v="1470718800"/>
    <n v="1471928400"/>
    <b v="0"/>
    <b v="0"/>
    <s v="film &amp; video/documentary"/>
    <x v="4"/>
    <x v="4"/>
  </r>
  <r>
    <x v="0"/>
    <n v="21"/>
    <n v="94.29"/>
    <x v="1"/>
    <s v="USD"/>
    <n v="1450591200"/>
    <n v="1453701600"/>
    <b v="0"/>
    <b v="1"/>
    <s v="film &amp; video/science fiction"/>
    <x v="4"/>
    <x v="22"/>
  </r>
  <r>
    <x v="1"/>
    <n v="1548"/>
    <n v="101.02"/>
    <x v="2"/>
    <s v="AUD"/>
    <n v="1348290000"/>
    <n v="1350363600"/>
    <b v="0"/>
    <b v="0"/>
    <s v="technology/web"/>
    <x v="2"/>
    <x v="2"/>
  </r>
  <r>
    <x v="1"/>
    <n v="80"/>
    <n v="97.04"/>
    <x v="1"/>
    <s v="USD"/>
    <n v="1353823200"/>
    <n v="1353996000"/>
    <b v="0"/>
    <b v="0"/>
    <s v="theater/plays"/>
    <x v="3"/>
    <x v="3"/>
  </r>
  <r>
    <x v="0"/>
    <n v="830"/>
    <n v="43.01"/>
    <x v="1"/>
    <s v="USD"/>
    <n v="1450764000"/>
    <n v="1451109600"/>
    <b v="0"/>
    <b v="0"/>
    <s v="film &amp; video/science fiction"/>
    <x v="4"/>
    <x v="22"/>
  </r>
  <r>
    <x v="1"/>
    <n v="131"/>
    <n v="94.92"/>
    <x v="1"/>
    <s v="USD"/>
    <n v="1329372000"/>
    <n v="1329631200"/>
    <b v="0"/>
    <b v="0"/>
    <s v="theater/plays"/>
    <x v="3"/>
    <x v="3"/>
  </r>
  <r>
    <x v="1"/>
    <n v="112"/>
    <n v="72.150000000000006"/>
    <x v="1"/>
    <s v="USD"/>
    <n v="1277096400"/>
    <n v="1278997200"/>
    <b v="0"/>
    <b v="0"/>
    <s v="film &amp; video/animation"/>
    <x v="4"/>
    <x v="10"/>
  </r>
  <r>
    <x v="0"/>
    <n v="130"/>
    <n v="51.01"/>
    <x v="1"/>
    <s v="USD"/>
    <n v="1277701200"/>
    <n v="1280120400"/>
    <b v="0"/>
    <b v="0"/>
    <s v="publishing/translations"/>
    <x v="5"/>
    <x v="18"/>
  </r>
  <r>
    <x v="0"/>
    <n v="55"/>
    <n v="85.05"/>
    <x v="1"/>
    <s v="USD"/>
    <n v="1454911200"/>
    <n v="1458104400"/>
    <b v="0"/>
    <b v="0"/>
    <s v="technology/web"/>
    <x v="2"/>
    <x v="2"/>
  </r>
  <r>
    <x v="1"/>
    <n v="155"/>
    <n v="43.87"/>
    <x v="1"/>
    <s v="USD"/>
    <n v="1297922400"/>
    <n v="1298268000"/>
    <b v="0"/>
    <b v="0"/>
    <s v="publishing/translations"/>
    <x v="5"/>
    <x v="18"/>
  </r>
  <r>
    <x v="1"/>
    <n v="266"/>
    <n v="40.06"/>
    <x v="1"/>
    <s v="USD"/>
    <n v="1384408800"/>
    <n v="1386223200"/>
    <b v="0"/>
    <b v="0"/>
    <s v="food/food trucks"/>
    <x v="0"/>
    <x v="0"/>
  </r>
  <r>
    <x v="0"/>
    <n v="114"/>
    <n v="43.83"/>
    <x v="6"/>
    <s v="EUR"/>
    <n v="1299304800"/>
    <n v="1299823200"/>
    <b v="0"/>
    <b v="1"/>
    <s v="photography/photography books"/>
    <x v="7"/>
    <x v="14"/>
  </r>
  <r>
    <x v="1"/>
    <n v="155"/>
    <n v="84.93"/>
    <x v="1"/>
    <s v="USD"/>
    <n v="1431320400"/>
    <n v="1431752400"/>
    <b v="0"/>
    <b v="0"/>
    <s v="theater/plays"/>
    <x v="3"/>
    <x v="3"/>
  </r>
  <r>
    <x v="1"/>
    <n v="207"/>
    <n v="41.07"/>
    <x v="4"/>
    <s v="GBP"/>
    <n v="1264399200"/>
    <n v="1267855200"/>
    <b v="0"/>
    <b v="0"/>
    <s v="music/rock"/>
    <x v="1"/>
    <x v="1"/>
  </r>
  <r>
    <x v="1"/>
    <n v="245"/>
    <n v="54.97"/>
    <x v="1"/>
    <s v="USD"/>
    <n v="1497502800"/>
    <n v="1497675600"/>
    <b v="0"/>
    <b v="0"/>
    <s v="theater/plays"/>
    <x v="3"/>
    <x v="3"/>
  </r>
  <r>
    <x v="1"/>
    <n v="1573"/>
    <n v="77.010000000000005"/>
    <x v="1"/>
    <s v="USD"/>
    <n v="1333688400"/>
    <n v="1336885200"/>
    <b v="0"/>
    <b v="0"/>
    <s v="music/world music"/>
    <x v="1"/>
    <x v="21"/>
  </r>
  <r>
    <x v="1"/>
    <n v="114"/>
    <n v="71.2"/>
    <x v="1"/>
    <s v="USD"/>
    <n v="1293861600"/>
    <n v="1295157600"/>
    <b v="0"/>
    <b v="0"/>
    <s v="food/food trucks"/>
    <x v="0"/>
    <x v="0"/>
  </r>
  <r>
    <x v="1"/>
    <n v="93"/>
    <n v="91.94"/>
    <x v="1"/>
    <s v="USD"/>
    <n v="1576994400"/>
    <n v="1577599200"/>
    <b v="0"/>
    <b v="0"/>
    <s v="theater/plays"/>
    <x v="3"/>
    <x v="3"/>
  </r>
  <r>
    <x v="0"/>
    <n v="594"/>
    <n v="97.07"/>
    <x v="1"/>
    <s v="USD"/>
    <n v="1304917200"/>
    <n v="1305003600"/>
    <b v="0"/>
    <b v="0"/>
    <s v="theater/plays"/>
    <x v="3"/>
    <x v="3"/>
  </r>
  <r>
    <x v="0"/>
    <n v="24"/>
    <n v="58.92"/>
    <x v="1"/>
    <s v="USD"/>
    <n v="1381208400"/>
    <n v="1381726800"/>
    <b v="0"/>
    <b v="0"/>
    <s v="film &amp; video/television"/>
    <x v="4"/>
    <x v="19"/>
  </r>
  <r>
    <x v="1"/>
    <n v="1681"/>
    <n v="58.02"/>
    <x v="1"/>
    <s v="USD"/>
    <n v="1401685200"/>
    <n v="1402462800"/>
    <b v="0"/>
    <b v="1"/>
    <s v="technology/web"/>
    <x v="2"/>
    <x v="2"/>
  </r>
  <r>
    <x v="0"/>
    <n v="252"/>
    <n v="103.87"/>
    <x v="1"/>
    <s v="USD"/>
    <n v="1291960800"/>
    <n v="1292133600"/>
    <b v="0"/>
    <b v="1"/>
    <s v="theater/plays"/>
    <x v="3"/>
    <x v="3"/>
  </r>
  <r>
    <x v="1"/>
    <n v="32"/>
    <n v="93.47"/>
    <x v="1"/>
    <s v="USD"/>
    <n v="1368853200"/>
    <n v="1368939600"/>
    <b v="0"/>
    <b v="0"/>
    <s v="music/indie rock"/>
    <x v="1"/>
    <x v="7"/>
  </r>
  <r>
    <x v="1"/>
    <n v="135"/>
    <n v="61.97"/>
    <x v="1"/>
    <s v="USD"/>
    <n v="1448776800"/>
    <n v="1452146400"/>
    <b v="0"/>
    <b v="1"/>
    <s v="theater/plays"/>
    <x v="3"/>
    <x v="3"/>
  </r>
  <r>
    <x v="1"/>
    <n v="140"/>
    <n v="92.04"/>
    <x v="1"/>
    <s v="USD"/>
    <n v="1296194400"/>
    <n v="1296712800"/>
    <b v="0"/>
    <b v="1"/>
    <s v="theater/plays"/>
    <x v="3"/>
    <x v="3"/>
  </r>
  <r>
    <x v="0"/>
    <n v="67"/>
    <n v="77.27"/>
    <x v="1"/>
    <s v="USD"/>
    <n v="1517983200"/>
    <n v="1520748000"/>
    <b v="0"/>
    <b v="0"/>
    <s v="food/food trucks"/>
    <x v="0"/>
    <x v="0"/>
  </r>
  <r>
    <x v="1"/>
    <n v="92"/>
    <n v="93.92"/>
    <x v="1"/>
    <s v="USD"/>
    <n v="1478930400"/>
    <n v="1480831200"/>
    <b v="0"/>
    <b v="0"/>
    <s v="games/video games"/>
    <x v="6"/>
    <x v="11"/>
  </r>
  <r>
    <x v="1"/>
    <n v="1015"/>
    <n v="84.97"/>
    <x v="4"/>
    <s v="GBP"/>
    <n v="1426395600"/>
    <n v="1426914000"/>
    <b v="0"/>
    <b v="0"/>
    <s v="theater/plays"/>
    <x v="3"/>
    <x v="3"/>
  </r>
  <r>
    <x v="0"/>
    <n v="742"/>
    <n v="105.97"/>
    <x v="1"/>
    <s v="USD"/>
    <n v="1446181200"/>
    <n v="1446616800"/>
    <b v="1"/>
    <b v="0"/>
    <s v="publishing/nonfiction"/>
    <x v="5"/>
    <x v="9"/>
  </r>
  <r>
    <x v="1"/>
    <n v="323"/>
    <n v="36.97"/>
    <x v="1"/>
    <s v="USD"/>
    <n v="1514181600"/>
    <n v="1517032800"/>
    <b v="0"/>
    <b v="0"/>
    <s v="technology/web"/>
    <x v="2"/>
    <x v="2"/>
  </r>
  <r>
    <x v="0"/>
    <n v="75"/>
    <n v="81.53"/>
    <x v="1"/>
    <s v="USD"/>
    <n v="1311051600"/>
    <n v="1311224400"/>
    <b v="0"/>
    <b v="1"/>
    <s v="film &amp; video/documentary"/>
    <x v="4"/>
    <x v="4"/>
  </r>
  <r>
    <x v="1"/>
    <n v="2326"/>
    <n v="81"/>
    <x v="1"/>
    <s v="USD"/>
    <n v="1564894800"/>
    <n v="1566190800"/>
    <b v="0"/>
    <b v="0"/>
    <s v="film &amp; video/documentary"/>
    <x v="4"/>
    <x v="4"/>
  </r>
  <r>
    <x v="1"/>
    <n v="381"/>
    <n v="26.01"/>
    <x v="1"/>
    <s v="USD"/>
    <n v="1567918800"/>
    <n v="1570165200"/>
    <b v="0"/>
    <b v="0"/>
    <s v="theater/plays"/>
    <x v="3"/>
    <x v="3"/>
  </r>
  <r>
    <x v="0"/>
    <n v="4405"/>
    <n v="26"/>
    <x v="1"/>
    <s v="USD"/>
    <n v="1386309600"/>
    <n v="1388556000"/>
    <b v="0"/>
    <b v="1"/>
    <s v="music/rock"/>
    <x v="1"/>
    <x v="1"/>
  </r>
  <r>
    <x v="0"/>
    <n v="92"/>
    <n v="34.17"/>
    <x v="1"/>
    <s v="USD"/>
    <n v="1301979600"/>
    <n v="1303189200"/>
    <b v="0"/>
    <b v="0"/>
    <s v="music/rock"/>
    <x v="1"/>
    <x v="1"/>
  </r>
  <r>
    <x v="1"/>
    <n v="480"/>
    <n v="28"/>
    <x v="1"/>
    <s v="USD"/>
    <n v="1493269200"/>
    <n v="1494478800"/>
    <b v="0"/>
    <b v="0"/>
    <s v="film &amp; video/documentary"/>
    <x v="4"/>
    <x v="4"/>
  </r>
  <r>
    <x v="0"/>
    <n v="64"/>
    <n v="76.55"/>
    <x v="1"/>
    <s v="USD"/>
    <n v="1478930400"/>
    <n v="1480744800"/>
    <b v="0"/>
    <b v="0"/>
    <s v="publishing/radio &amp; podcasts"/>
    <x v="5"/>
    <x v="15"/>
  </r>
  <r>
    <x v="1"/>
    <n v="226"/>
    <n v="53.05"/>
    <x v="1"/>
    <s v="USD"/>
    <n v="1555390800"/>
    <n v="1555822800"/>
    <b v="0"/>
    <b v="0"/>
    <s v="publishing/translations"/>
    <x v="5"/>
    <x v="18"/>
  </r>
  <r>
    <x v="0"/>
    <n v="64"/>
    <n v="106.86"/>
    <x v="1"/>
    <s v="USD"/>
    <n v="1456984800"/>
    <n v="1458882000"/>
    <b v="0"/>
    <b v="1"/>
    <s v="film &amp; video/drama"/>
    <x v="4"/>
    <x v="6"/>
  </r>
  <r>
    <x v="1"/>
    <n v="241"/>
    <n v="46.02"/>
    <x v="1"/>
    <s v="USD"/>
    <n v="1411621200"/>
    <n v="1411966800"/>
    <b v="0"/>
    <b v="1"/>
    <s v="music/rock"/>
    <x v="1"/>
    <x v="1"/>
  </r>
  <r>
    <x v="1"/>
    <n v="132"/>
    <n v="100.17"/>
    <x v="1"/>
    <s v="USD"/>
    <n v="1525669200"/>
    <n v="1526878800"/>
    <b v="0"/>
    <b v="1"/>
    <s v="film &amp; video/drama"/>
    <x v="4"/>
    <x v="6"/>
  </r>
  <r>
    <x v="3"/>
    <n v="75"/>
    <n v="101.44"/>
    <x v="6"/>
    <s v="EUR"/>
    <n v="1450936800"/>
    <n v="1452405600"/>
    <b v="0"/>
    <b v="1"/>
    <s v="photography/photography books"/>
    <x v="7"/>
    <x v="14"/>
  </r>
  <r>
    <x v="0"/>
    <n v="842"/>
    <n v="87.97"/>
    <x v="1"/>
    <s v="USD"/>
    <n v="1413522000"/>
    <n v="1414040400"/>
    <b v="0"/>
    <b v="1"/>
    <s v="publishing/translations"/>
    <x v="5"/>
    <x v="18"/>
  </r>
  <r>
    <x v="1"/>
    <n v="2043"/>
    <n v="75"/>
    <x v="1"/>
    <s v="USD"/>
    <n v="1541307600"/>
    <n v="1543816800"/>
    <b v="0"/>
    <b v="1"/>
    <s v="food/food trucks"/>
    <x v="0"/>
    <x v="0"/>
  </r>
  <r>
    <x v="0"/>
    <n v="112"/>
    <n v="42.98"/>
    <x v="1"/>
    <s v="USD"/>
    <n v="1357106400"/>
    <n v="1359698400"/>
    <b v="0"/>
    <b v="0"/>
    <s v="theater/plays"/>
    <x v="3"/>
    <x v="3"/>
  </r>
  <r>
    <x v="3"/>
    <n v="139"/>
    <n v="33.119999999999997"/>
    <x v="6"/>
    <s v="EUR"/>
    <n v="1390197600"/>
    <n v="1390629600"/>
    <b v="0"/>
    <b v="0"/>
    <s v="theater/plays"/>
    <x v="3"/>
    <x v="3"/>
  </r>
  <r>
    <x v="0"/>
    <n v="374"/>
    <n v="101.13"/>
    <x v="1"/>
    <s v="USD"/>
    <n v="1265868000"/>
    <n v="1267077600"/>
    <b v="0"/>
    <b v="1"/>
    <s v="music/indie rock"/>
    <x v="1"/>
    <x v="7"/>
  </r>
  <r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x v="1"/>
    <n v="32"/>
    <n v="93.47"/>
    <s v="US"/>
    <s v="USD"/>
    <n v="1368853200"/>
    <n v="1368939600"/>
    <b v="0"/>
    <b v="0"/>
    <s v="music/indie rock"/>
    <x v="1"/>
    <s v="indie rock"/>
    <x v="0"/>
    <d v="2015-12-15T06:00:00"/>
  </r>
  <r>
    <x v="1"/>
    <n v="135"/>
    <n v="61.97"/>
    <s v="US"/>
    <s v="USD"/>
    <n v="1448776800"/>
    <n v="1452146400"/>
    <b v="0"/>
    <b v="1"/>
    <s v="theater/plays"/>
    <x v="3"/>
    <s v="plays"/>
    <x v="1"/>
    <d v="2014-08-21T05:00:00"/>
  </r>
  <r>
    <x v="1"/>
    <n v="140"/>
    <n v="92.04"/>
    <s v="US"/>
    <s v="USD"/>
    <n v="1296194400"/>
    <n v="1296712800"/>
    <b v="0"/>
    <b v="1"/>
    <s v="theater/plays"/>
    <x v="3"/>
    <s v="plays"/>
    <x v="2"/>
    <d v="2013-11-19T06:00:00"/>
  </r>
  <r>
    <x v="0"/>
    <n v="67"/>
    <n v="77.27"/>
    <s v="US"/>
    <s v="USD"/>
    <n v="1517983200"/>
    <n v="1520748000"/>
    <b v="0"/>
    <b v="0"/>
    <s v="food/food trucks"/>
    <x v="0"/>
    <s v="food trucks"/>
    <x v="3"/>
    <d v="2019-09-20T05:00:00"/>
  </r>
  <r>
    <x v="1"/>
    <n v="92"/>
    <n v="93.92"/>
    <s v="US"/>
    <s v="USD"/>
    <n v="1478930400"/>
    <n v="1480831200"/>
    <b v="0"/>
    <b v="0"/>
    <s v="games/video games"/>
    <x v="6"/>
    <s v="video games"/>
    <x v="4"/>
    <d v="2019-01-24T06:00:00"/>
  </r>
  <r>
    <x v="1"/>
    <n v="1015"/>
    <n v="84.97"/>
    <s v="GB"/>
    <s v="GBP"/>
    <n v="1426395600"/>
    <n v="1426914000"/>
    <b v="0"/>
    <b v="0"/>
    <s v="theater/plays"/>
    <x v="3"/>
    <s v="plays"/>
    <x v="5"/>
    <d v="2012-09-08T05:00:00"/>
  </r>
  <r>
    <x v="0"/>
    <n v="742"/>
    <n v="105.97"/>
    <s v="US"/>
    <s v="USD"/>
    <n v="1446181200"/>
    <n v="1446616800"/>
    <b v="1"/>
    <b v="0"/>
    <s v="publishing/nonfiction"/>
    <x v="5"/>
    <s v="nonfiction"/>
    <x v="6"/>
    <d v="2017-09-14T05:00:00"/>
  </r>
  <r>
    <x v="1"/>
    <n v="323"/>
    <n v="36.97"/>
    <s v="US"/>
    <s v="USD"/>
    <n v="1514181600"/>
    <n v="1517032800"/>
    <b v="0"/>
    <b v="0"/>
    <s v="technology/web"/>
    <x v="2"/>
    <s v="web"/>
    <x v="7"/>
    <d v="2015-08-15T05:00:00"/>
  </r>
  <r>
    <x v="0"/>
    <n v="75"/>
    <n v="81.53"/>
    <s v="US"/>
    <s v="USD"/>
    <n v="1311051600"/>
    <n v="1311224400"/>
    <b v="0"/>
    <b v="1"/>
    <s v="film &amp; video/documentary"/>
    <x v="4"/>
    <s v="documentary"/>
    <x v="8"/>
    <d v="2010-08-11T05:00:00"/>
  </r>
  <r>
    <x v="1"/>
    <n v="2326"/>
    <n v="81"/>
    <s v="US"/>
    <s v="USD"/>
    <n v="1564894800"/>
    <n v="1566190800"/>
    <b v="0"/>
    <b v="0"/>
    <s v="film &amp; video/documentary"/>
    <x v="4"/>
    <s v="documentary"/>
    <x v="9"/>
    <d v="2013-11-07T06:00:00"/>
  </r>
  <r>
    <x v="1"/>
    <n v="381"/>
    <n v="26.01"/>
    <s v="US"/>
    <s v="USD"/>
    <n v="1567918800"/>
    <n v="1570165200"/>
    <b v="0"/>
    <b v="0"/>
    <s v="theater/plays"/>
    <x v="3"/>
    <s v="plays"/>
    <x v="10"/>
    <d v="2010-10-01T05:00:00"/>
  </r>
  <r>
    <x v="0"/>
    <n v="4405"/>
    <n v="26"/>
    <s v="US"/>
    <s v="USD"/>
    <n v="1386309600"/>
    <n v="1388556000"/>
    <b v="0"/>
    <b v="1"/>
    <s v="music/rock"/>
    <x v="1"/>
    <s v="rock"/>
    <x v="11"/>
    <d v="2010-09-27T05:00:00"/>
  </r>
  <r>
    <x v="0"/>
    <n v="92"/>
    <n v="34.17"/>
    <s v="US"/>
    <s v="USD"/>
    <n v="1301979600"/>
    <n v="1303189200"/>
    <b v="0"/>
    <b v="0"/>
    <s v="music/rock"/>
    <x v="1"/>
    <s v="rock"/>
    <x v="12"/>
    <d v="2019-10-30T05:00:00"/>
  </r>
  <r>
    <x v="1"/>
    <n v="480"/>
    <n v="28"/>
    <s v="US"/>
    <s v="USD"/>
    <n v="1493269200"/>
    <n v="1494478800"/>
    <b v="0"/>
    <b v="0"/>
    <s v="film &amp; video/documentary"/>
    <x v="4"/>
    <s v="documentary"/>
    <x v="13"/>
    <d v="2016-06-23T05:00:00"/>
  </r>
  <r>
    <x v="0"/>
    <n v="64"/>
    <n v="76.55"/>
    <s v="US"/>
    <s v="USD"/>
    <n v="1478930400"/>
    <n v="1480744800"/>
    <b v="0"/>
    <b v="0"/>
    <s v="publishing/radio &amp; podcasts"/>
    <x v="5"/>
    <s v="radio &amp; podcasts"/>
    <x v="14"/>
    <d v="2012-04-02T05:00:00"/>
  </r>
  <r>
    <x v="1"/>
    <n v="226"/>
    <n v="53.05"/>
    <s v="US"/>
    <s v="USD"/>
    <n v="1555390800"/>
    <n v="1555822800"/>
    <b v="0"/>
    <b v="0"/>
    <s v="publishing/translations"/>
    <x v="5"/>
    <s v="translations"/>
    <x v="15"/>
    <d v="2019-12-14T06:00:00"/>
  </r>
  <r>
    <x v="0"/>
    <n v="64"/>
    <n v="106.86"/>
    <s v="US"/>
    <s v="USD"/>
    <n v="1456984800"/>
    <n v="1458882000"/>
    <b v="0"/>
    <b v="1"/>
    <s v="film &amp; video/drama"/>
    <x v="4"/>
    <s v="drama"/>
    <x v="16"/>
    <d v="2014-02-13T06:00:00"/>
  </r>
  <r>
    <x v="1"/>
    <n v="241"/>
    <n v="46.02"/>
    <s v="US"/>
    <s v="USD"/>
    <n v="1411621200"/>
    <n v="1411966800"/>
    <b v="0"/>
    <b v="1"/>
    <s v="music/rock"/>
    <x v="1"/>
    <s v="rock"/>
    <x v="17"/>
    <d v="2011-01-13T06:00:00"/>
  </r>
  <r>
    <x v="1"/>
    <n v="132"/>
    <n v="100.17"/>
    <s v="US"/>
    <s v="USD"/>
    <n v="1525669200"/>
    <n v="1526878800"/>
    <b v="0"/>
    <b v="1"/>
    <s v="film &amp; video/drama"/>
    <x v="4"/>
    <s v="drama"/>
    <x v="18"/>
    <d v="2018-09-16T05:00:00"/>
  </r>
  <r>
    <x v="3"/>
    <n v="75"/>
    <n v="101.44"/>
    <s v="IT"/>
    <s v="EUR"/>
    <n v="1450936800"/>
    <n v="1452405600"/>
    <b v="0"/>
    <b v="1"/>
    <s v="photography/photography books"/>
    <x v="7"/>
    <s v="photography books"/>
    <x v="19"/>
    <d v="2019-03-25T05:00:00"/>
  </r>
  <r>
    <x v="0"/>
    <n v="842"/>
    <n v="87.97"/>
    <s v="US"/>
    <s v="USD"/>
    <n v="1413522000"/>
    <n v="1414040400"/>
    <b v="0"/>
    <b v="1"/>
    <s v="publishing/translations"/>
    <x v="5"/>
    <s v="translations"/>
    <x v="20"/>
    <d v="2014-07-28T05:00:00"/>
  </r>
  <r>
    <x v="1"/>
    <n v="2043"/>
    <n v="75"/>
    <s v="US"/>
    <s v="USD"/>
    <n v="1541307600"/>
    <n v="1543816800"/>
    <b v="0"/>
    <b v="1"/>
    <s v="food/food trucks"/>
    <x v="0"/>
    <s v="food trucks"/>
    <x v="21"/>
    <d v="2011-09-18T05:00:00"/>
  </r>
  <r>
    <x v="0"/>
    <n v="112"/>
    <n v="42.98"/>
    <s v="US"/>
    <s v="USD"/>
    <n v="1357106400"/>
    <n v="1359698400"/>
    <b v="0"/>
    <b v="0"/>
    <s v="theater/plays"/>
    <x v="3"/>
    <s v="plays"/>
    <x v="22"/>
    <d v="2018-04-18T05:00:00"/>
  </r>
  <r>
    <x v="3"/>
    <n v="139"/>
    <n v="33.119999999999997"/>
    <s v="IT"/>
    <s v="EUR"/>
    <n v="1390197600"/>
    <n v="1390629600"/>
    <b v="0"/>
    <b v="0"/>
    <s v="theater/plays"/>
    <x v="3"/>
    <s v="plays"/>
    <x v="23"/>
    <d v="2019-04-08T05:00:00"/>
  </r>
  <r>
    <x v="0"/>
    <n v="374"/>
    <n v="101.13"/>
    <s v="US"/>
    <s v="USD"/>
    <n v="1265868000"/>
    <n v="1267077600"/>
    <b v="0"/>
    <b v="1"/>
    <s v="music/indie rock"/>
    <x v="1"/>
    <s v="indie rock"/>
    <x v="24"/>
    <d v="2014-06-23T05:00:00"/>
  </r>
  <r>
    <x v="3"/>
    <n v="1122"/>
    <n v="55.99"/>
    <s v="US"/>
    <s v="USD"/>
    <n v="1467176400"/>
    <n v="1467781200"/>
    <b v="0"/>
    <b v="0"/>
    <s v="food/food trucks"/>
    <x v="0"/>
    <s v="food trucks"/>
    <x v="25"/>
    <d v="2011-06-07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78CA3-D7FA-4EE0-AD0B-CA3B5CF1C44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F14" firstHeaderRow="1" firstDataRow="2" firstDataCol="1" rowPageCount="1" colPageCount="1"/>
  <pivotFields count="11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" fld="0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5781B-D5EF-45F4-91BD-7E92C937C29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2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0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99C93-68EB-472E-9D0A-179AB6A5984B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0" hier="-1"/>
    <pageField fld="15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4375" style="11" customWidth="1"/>
    <col min="8" max="8" width="13" bestFit="1" customWidth="1"/>
    <col min="9" max="9" width="15.1875" customWidth="1"/>
    <col min="12" max="13" width="11.1875" bestFit="1" customWidth="1"/>
    <col min="16" max="16" width="28" bestFit="1" customWidth="1"/>
    <col min="17" max="17" width="17.625" customWidth="1"/>
    <col min="18" max="18" width="16.8125" customWidth="1"/>
    <col min="19" max="19" width="21.4375" bestFit="1" customWidth="1"/>
    <col min="20" max="20" width="20.0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4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4" t="s">
        <v>2031</v>
      </c>
      <c r="R1" s="4" t="s">
        <v>2032</v>
      </c>
      <c r="S1" s="4" t="s">
        <v>2071</v>
      </c>
      <c r="T1" s="4" t="s">
        <v>2072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((E2-D2)/D2*100)+100</f>
        <v>0</v>
      </c>
      <c r="G2" t="s">
        <v>14</v>
      </c>
      <c r="H2">
        <v>0</v>
      </c>
      <c r="I2">
        <f>IF(H2,ROUND((E2/H2),2),0)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5" t="s">
        <v>2033</v>
      </c>
      <c r="R2" t="s">
        <v>2034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 t="shared" ref="F3:F66" si="0">((E3-D3)/D3*100)+100</f>
        <v>1040</v>
      </c>
      <c r="G3" t="s">
        <v>20</v>
      </c>
      <c r="H3">
        <v>158</v>
      </c>
      <c r="I3">
        <f t="shared" ref="I3:I66" si="1">IF(H3,ROUND((E3/H3),2),0)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5" t="s">
        <v>2035</v>
      </c>
      <c r="R3" t="s">
        <v>2036</v>
      </c>
      <c r="S3" s="8">
        <f t="shared" ref="S3:S66" si="2">(((L3/60)/60)/24)+DATE(1970,1,1)</f>
        <v>41870.208333333336</v>
      </c>
      <c r="T3" s="8">
        <f t="shared" ref="T3:T66" si="3">(((M3/60)/60)/24)+DATE(1970,1,1)</f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si="0"/>
        <v>131.47878228782287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5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0"/>
        <v>58.976190476190474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5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0"/>
        <v>173.61842105263156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5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 t="shared" si="0"/>
        <v>20.961538461538467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5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0"/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5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0"/>
        <v>19.932788374205273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5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 t="shared" si="0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5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5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 t="shared" si="0"/>
        <v>48.095238095238088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5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 t="shared" si="0"/>
        <v>89.349206349206355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5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0"/>
        <v>245.11904761904762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 t="shared" si="0"/>
        <v>66.769503546099287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5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 t="shared" si="0"/>
        <v>47.307881773399018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5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5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0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5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0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5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 t="shared" si="0"/>
        <v>48.529599999999995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5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0"/>
        <v>112.24279210925644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5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 t="shared" si="0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5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0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5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0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0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5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0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5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0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5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5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0"/>
        <v>105.22553516819572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5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0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5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0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5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5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 t="shared" si="0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5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0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5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0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5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0"/>
        <v>157.28571428571428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5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0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5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0"/>
        <v>325.32258064516134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5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 t="shared" si="0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5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0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5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0"/>
        <v>212.92857142857142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5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0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5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0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0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5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 t="shared" si="0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5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0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5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0"/>
        <v>475.26666666666671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5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0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5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0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5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5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 t="shared" si="0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5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 t="shared" si="0"/>
        <v>34.152777777777771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5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0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 t="shared" si="0"/>
        <v>89.866666666666674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5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0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5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0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5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0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5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0"/>
        <v>227.11111111111111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5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0"/>
        <v>275.07142857142856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5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0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5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 t="shared" si="0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5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5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 t="shared" si="0"/>
        <v>11.851063829787236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 t="shared" si="0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5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ref="F67:F130" si="4">((E67-D67)/D67*100)+100</f>
        <v>236.14754098360655</v>
      </c>
      <c r="G67" t="s">
        <v>20</v>
      </c>
      <c r="H67">
        <v>236</v>
      </c>
      <c r="I67">
        <f t="shared" ref="I67:I130" si="5">IF(H67,ROUND((E67/H67),2),0)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5" t="s">
        <v>2039</v>
      </c>
      <c r="R67" t="s">
        <v>2040</v>
      </c>
      <c r="S67" s="8">
        <f t="shared" ref="S67:S130" si="6">(((L67/60)/60)/24)+DATE(1970,1,1)</f>
        <v>40570.25</v>
      </c>
      <c r="T67" s="8">
        <f t="shared" ref="T67:T130" si="7">(((M67/60)/60)/24)+DATE(1970,1,1)</f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 t="shared" si="4"/>
        <v>45.068965517241381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5" t="s">
        <v>2039</v>
      </c>
      <c r="R68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4"/>
        <v>162.38567493112947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5" t="s">
        <v>2037</v>
      </c>
      <c r="R69" t="s">
        <v>2046</v>
      </c>
      <c r="S69" s="8">
        <f t="shared" si="6"/>
        <v>40203.25</v>
      </c>
      <c r="T69" s="8">
        <f t="shared" si="7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4"/>
        <v>254.5263157894737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5" t="s">
        <v>2039</v>
      </c>
      <c r="R70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4"/>
        <v>24.063291139240505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5" t="s">
        <v>2039</v>
      </c>
      <c r="R71" t="s">
        <v>2040</v>
      </c>
      <c r="S71" s="8">
        <f t="shared" si="6"/>
        <v>40531.25</v>
      </c>
      <c r="T71" s="8">
        <f t="shared" si="7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4"/>
        <v>123.74140625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5" t="s">
        <v>2039</v>
      </c>
      <c r="R72" t="s">
        <v>2040</v>
      </c>
      <c r="S72" s="8">
        <f t="shared" si="6"/>
        <v>40484.208333333336</v>
      </c>
      <c r="T72" s="8">
        <f t="shared" si="7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4"/>
        <v>108.06666666666666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5" t="s">
        <v>2039</v>
      </c>
      <c r="R73" t="s">
        <v>2040</v>
      </c>
      <c r="S73" s="8">
        <f t="shared" si="6"/>
        <v>43799.25</v>
      </c>
      <c r="T73" s="8">
        <f t="shared" si="7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4"/>
        <v>670.33333333333326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5" t="s">
        <v>2041</v>
      </c>
      <c r="R74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4"/>
        <v>660.92857142857144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5" t="s">
        <v>2035</v>
      </c>
      <c r="R75" t="s">
        <v>2058</v>
      </c>
      <c r="S75" s="8">
        <f t="shared" si="6"/>
        <v>42701.25</v>
      </c>
      <c r="T75" s="8">
        <f t="shared" si="7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4"/>
        <v>122.46153846153845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5" t="s">
        <v>2035</v>
      </c>
      <c r="R76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4"/>
        <v>150.57731958762886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5" t="s">
        <v>2054</v>
      </c>
      <c r="R77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 t="shared" si="4"/>
        <v>78.106590724165983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5" t="s">
        <v>2039</v>
      </c>
      <c r="R78" t="s">
        <v>2040</v>
      </c>
      <c r="S78" s="8">
        <f t="shared" si="6"/>
        <v>42027.25</v>
      </c>
      <c r="T78" s="8">
        <f t="shared" si="7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 t="shared" si="4"/>
        <v>46.94736842105263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5" t="s">
        <v>2041</v>
      </c>
      <c r="R79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4"/>
        <v>300.8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5" t="s">
        <v>2047</v>
      </c>
      <c r="R80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 t="shared" si="4"/>
        <v>69.598615916955026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5" t="s">
        <v>2039</v>
      </c>
      <c r="R81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4"/>
        <v>637.4545454545455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5" t="s">
        <v>2050</v>
      </c>
      <c r="R8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4"/>
        <v>225.33928571428572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5" t="s">
        <v>2035</v>
      </c>
      <c r="R83" t="s">
        <v>2036</v>
      </c>
      <c r="S83" s="8">
        <f t="shared" si="6"/>
        <v>43062.25</v>
      </c>
      <c r="T83" s="8">
        <f t="shared" si="7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4"/>
        <v>1497.3000000000002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5" t="s">
        <v>2050</v>
      </c>
      <c r="R84" t="s">
        <v>2051</v>
      </c>
      <c r="S84" s="8">
        <f t="shared" si="6"/>
        <v>43482.25</v>
      </c>
      <c r="T84" s="8">
        <f t="shared" si="7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 t="shared" si="4"/>
        <v>37.590225563909776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5" t="s">
        <v>2035</v>
      </c>
      <c r="R85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4"/>
        <v>132.36942675159236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5" t="s">
        <v>2037</v>
      </c>
      <c r="R86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4"/>
        <v>131.22448979591837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5" t="s">
        <v>2035</v>
      </c>
      <c r="R87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4"/>
        <v>167.63513513513516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5" t="s">
        <v>2039</v>
      </c>
      <c r="R88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 t="shared" si="4"/>
        <v>61.984886649874056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5" t="s">
        <v>2035</v>
      </c>
      <c r="R89" t="s">
        <v>2036</v>
      </c>
      <c r="S89" s="8">
        <f t="shared" si="6"/>
        <v>40610.25</v>
      </c>
      <c r="T89" s="8">
        <f t="shared" si="7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4"/>
        <v>260.75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5" t="s">
        <v>2047</v>
      </c>
      <c r="R90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4"/>
        <v>252.58823529411765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5" t="s">
        <v>2039</v>
      </c>
      <c r="R91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 t="shared" si="4"/>
        <v>78.615384615384613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5" t="s">
        <v>2039</v>
      </c>
      <c r="R92" t="s">
        <v>2040</v>
      </c>
      <c r="S92" s="8">
        <f t="shared" si="6"/>
        <v>42425.25</v>
      </c>
      <c r="T92" s="8">
        <f t="shared" si="7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 t="shared" si="4"/>
        <v>48.404406999351913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5" t="s">
        <v>2047</v>
      </c>
      <c r="R93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4"/>
        <v>258.875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5" t="s">
        <v>2050</v>
      </c>
      <c r="R94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4"/>
        <v>60.548713235294116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5" t="s">
        <v>2039</v>
      </c>
      <c r="R95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4"/>
        <v>303.68965517241384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5" t="s">
        <v>2037</v>
      </c>
      <c r="R96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5" t="s">
        <v>2041</v>
      </c>
      <c r="R97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4"/>
        <v>217.37876614060258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5" t="s">
        <v>2039</v>
      </c>
      <c r="R98" t="s">
        <v>2040</v>
      </c>
      <c r="S98" s="8">
        <f t="shared" si="6"/>
        <v>40612.25</v>
      </c>
      <c r="T98" s="8">
        <f t="shared" si="7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4"/>
        <v>926.69230769230762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5" t="s">
        <v>2033</v>
      </c>
      <c r="R99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 t="shared" si="4"/>
        <v>33.692229038854805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5" t="s">
        <v>2050</v>
      </c>
      <c r="R100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4"/>
        <v>196.7236842105263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5" t="s">
        <v>2039</v>
      </c>
      <c r="R101" t="s">
        <v>2040</v>
      </c>
      <c r="S101" s="8">
        <f t="shared" si="6"/>
        <v>41968.25</v>
      </c>
      <c r="T101" s="8">
        <f t="shared" si="7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5" t="s">
        <v>2039</v>
      </c>
      <c r="R10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4"/>
        <v>1021.4444444444445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5" t="s">
        <v>2035</v>
      </c>
      <c r="R103" t="s">
        <v>2043</v>
      </c>
      <c r="S103" s="8">
        <f t="shared" si="6"/>
        <v>42056.25</v>
      </c>
      <c r="T103" s="8">
        <f t="shared" si="7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4"/>
        <v>281.67567567567568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5" t="s">
        <v>2037</v>
      </c>
      <c r="R104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 t="shared" si="4"/>
        <v>24.61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5" t="s">
        <v>2035</v>
      </c>
      <c r="R105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4"/>
        <v>143.14010067114094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5" t="s">
        <v>2035</v>
      </c>
      <c r="R106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4"/>
        <v>144.54411764705884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5" t="s">
        <v>2037</v>
      </c>
      <c r="R107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4"/>
        <v>359.12820512820514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5" t="s">
        <v>2039</v>
      </c>
      <c r="R108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4"/>
        <v>186.48571428571429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5" t="s">
        <v>2039</v>
      </c>
      <c r="R109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4"/>
        <v>595.26666666666665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5" t="s">
        <v>2041</v>
      </c>
      <c r="R110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 t="shared" si="4"/>
        <v>59.21153846153846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5" t="s">
        <v>2041</v>
      </c>
      <c r="R111" t="s">
        <v>2060</v>
      </c>
      <c r="S111" s="8">
        <f t="shared" si="6"/>
        <v>41651.25</v>
      </c>
      <c r="T111" s="8">
        <f t="shared" si="7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 t="shared" si="4"/>
        <v>14.962780898876403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5" t="s">
        <v>2033</v>
      </c>
      <c r="R11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4"/>
        <v>119.95602605863192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5" t="s">
        <v>2047</v>
      </c>
      <c r="R113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5" t="s">
        <v>2037</v>
      </c>
      <c r="R114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4"/>
        <v>376.87878787878788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5" t="s">
        <v>2033</v>
      </c>
      <c r="R115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4"/>
        <v>727.15789473684208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5" t="s">
        <v>2037</v>
      </c>
      <c r="R116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 t="shared" si="4"/>
        <v>87.211757648470311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5" t="s">
        <v>2047</v>
      </c>
      <c r="R117" t="s">
        <v>2053</v>
      </c>
      <c r="S117" s="8">
        <f t="shared" si="6"/>
        <v>43056.25</v>
      </c>
      <c r="T117" s="8">
        <f t="shared" si="7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5" t="s">
        <v>2039</v>
      </c>
      <c r="R118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4"/>
        <v>173.9387755102041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5" t="s">
        <v>2041</v>
      </c>
      <c r="R119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4"/>
        <v>117.61111111111111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5" t="s">
        <v>2054</v>
      </c>
      <c r="R120" t="s">
        <v>2055</v>
      </c>
      <c r="S120" s="8">
        <f t="shared" si="6"/>
        <v>41665.25</v>
      </c>
      <c r="T120" s="8">
        <f t="shared" si="7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4"/>
        <v>214.95999999999998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5" t="s">
        <v>2041</v>
      </c>
      <c r="R121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4"/>
        <v>149.49667110519306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5" t="s">
        <v>2050</v>
      </c>
      <c r="R12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4"/>
        <v>219.33995584988963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5" t="s">
        <v>2050</v>
      </c>
      <c r="R123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 t="shared" si="4"/>
        <v>64.367690058479525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5" t="s">
        <v>2047</v>
      </c>
      <c r="R124" t="s">
        <v>2053</v>
      </c>
      <c r="S124" s="8">
        <f t="shared" si="6"/>
        <v>41970.25</v>
      </c>
      <c r="T124" s="8">
        <f t="shared" si="7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 t="shared" si="4"/>
        <v>18.622397298818242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5" t="s">
        <v>2039</v>
      </c>
      <c r="R125" t="s">
        <v>2040</v>
      </c>
      <c r="S125" s="8">
        <f t="shared" si="6"/>
        <v>42332.25</v>
      </c>
      <c r="T125" s="8">
        <f t="shared" si="7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4"/>
        <v>367.76923076923077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5" t="s">
        <v>2054</v>
      </c>
      <c r="R126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4"/>
        <v>159.90566037735849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5" t="s">
        <v>2039</v>
      </c>
      <c r="R127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 t="shared" si="4"/>
        <v>38.633185349611544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5" t="s">
        <v>2039</v>
      </c>
      <c r="R128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 t="shared" si="4"/>
        <v>51.42151162790698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5" t="s">
        <v>2039</v>
      </c>
      <c r="R129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4"/>
        <v>60.334277620396598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5" t="s">
        <v>2035</v>
      </c>
      <c r="R130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ref="F131:F194" si="8">((E131-D131)/D131*100)+100</f>
        <v>3.2026936026936141</v>
      </c>
      <c r="G131" t="s">
        <v>74</v>
      </c>
      <c r="H131">
        <v>55</v>
      </c>
      <c r="I131">
        <f t="shared" ref="I131:I194" si="9">IF(H131,ROUND((E131/H131),2),0)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5" t="s">
        <v>2033</v>
      </c>
      <c r="R131" t="s">
        <v>2034</v>
      </c>
      <c r="S131" s="8">
        <f t="shared" ref="S131:S194" si="10">(((L131/60)/60)/24)+DATE(1970,1,1)</f>
        <v>42038.25</v>
      </c>
      <c r="T131" s="8">
        <f t="shared" ref="T131:T194" si="11">(((M131/60)/60)/24)+DATE(1970,1,1)</f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si="8"/>
        <v>155.46875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5" t="s">
        <v>2041</v>
      </c>
      <c r="R132" t="s">
        <v>2044</v>
      </c>
      <c r="S132" s="8">
        <f t="shared" si="10"/>
        <v>40842.208333333336</v>
      </c>
      <c r="T132" s="8">
        <f t="shared" si="11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8"/>
        <v>100.85974499089254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5" t="s">
        <v>2037</v>
      </c>
      <c r="R133" t="s">
        <v>2038</v>
      </c>
      <c r="S133" s="8">
        <f t="shared" si="10"/>
        <v>41607.25</v>
      </c>
      <c r="T133" s="8">
        <f t="shared" si="11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8"/>
        <v>116.18181818181819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5" t="s">
        <v>2039</v>
      </c>
      <c r="R134" t="s">
        <v>2040</v>
      </c>
      <c r="S134" s="8">
        <f t="shared" si="10"/>
        <v>43112.25</v>
      </c>
      <c r="T134" s="8">
        <f t="shared" si="11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8"/>
        <v>310.77777777777777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5" t="s">
        <v>2035</v>
      </c>
      <c r="R135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 t="shared" si="8"/>
        <v>89.73668341708543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5" t="s">
        <v>2041</v>
      </c>
      <c r="R136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 t="shared" si="8"/>
        <v>71.272727272727266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5" t="s">
        <v>2039</v>
      </c>
      <c r="R137" t="s">
        <v>2040</v>
      </c>
      <c r="S137" s="8">
        <f t="shared" si="10"/>
        <v>41340.25</v>
      </c>
      <c r="T137" s="8">
        <f t="shared" si="11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8"/>
        <v>3.286231884057969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5" t="s">
        <v>2041</v>
      </c>
      <c r="R138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5" t="s">
        <v>2047</v>
      </c>
      <c r="R139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5" t="s">
        <v>2050</v>
      </c>
      <c r="R140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 t="shared" si="8"/>
        <v>20.896851248642776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5" t="s">
        <v>2037</v>
      </c>
      <c r="R141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8"/>
        <v>223.16363636363636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5" t="s">
        <v>2041</v>
      </c>
      <c r="R142" t="s">
        <v>2042</v>
      </c>
      <c r="S142" s="8">
        <f t="shared" si="10"/>
        <v>43156.25</v>
      </c>
      <c r="T142" s="8">
        <f t="shared" si="11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8"/>
        <v>101.59097978227061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5" t="s">
        <v>2037</v>
      </c>
      <c r="R143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8"/>
        <v>230.04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5" t="s">
        <v>2037</v>
      </c>
      <c r="R144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5" t="s">
        <v>2035</v>
      </c>
      <c r="R145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8"/>
        <v>129.1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5" t="s">
        <v>2039</v>
      </c>
      <c r="R146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8"/>
        <v>236.512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5" t="s">
        <v>2037</v>
      </c>
      <c r="R147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8"/>
        <v>17.25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5" t="s">
        <v>2039</v>
      </c>
      <c r="R148" t="s">
        <v>2040</v>
      </c>
      <c r="S148" s="8">
        <f t="shared" si="10"/>
        <v>40855.25</v>
      </c>
      <c r="T148" s="8">
        <f t="shared" si="11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8"/>
        <v>112.49397590361446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5" t="s">
        <v>2039</v>
      </c>
      <c r="R149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8"/>
        <v>121.02150537634408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5" t="s">
        <v>2037</v>
      </c>
      <c r="R150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8"/>
        <v>219.87096774193549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5" t="s">
        <v>2035</v>
      </c>
      <c r="R151" t="s">
        <v>2045</v>
      </c>
      <c r="S151" s="8">
        <f t="shared" si="10"/>
        <v>41275.25</v>
      </c>
      <c r="T151" s="8">
        <f t="shared" si="11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5" t="s">
        <v>2035</v>
      </c>
      <c r="R152" t="s">
        <v>2036</v>
      </c>
      <c r="S152" s="8">
        <f t="shared" si="10"/>
        <v>43450.25</v>
      </c>
      <c r="T152" s="8">
        <f t="shared" si="11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 t="shared" si="8"/>
        <v>64.166909620991248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5" t="s">
        <v>2035</v>
      </c>
      <c r="R153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8"/>
        <v>423.06746987951811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5" t="s">
        <v>2035</v>
      </c>
      <c r="R154" t="s">
        <v>2045</v>
      </c>
      <c r="S154" s="8">
        <f t="shared" si="10"/>
        <v>42783.25</v>
      </c>
      <c r="T154" s="8">
        <f t="shared" si="11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 t="shared" si="8"/>
        <v>92.984160506863788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5" t="s">
        <v>2039</v>
      </c>
      <c r="R155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 t="shared" si="8"/>
        <v>58.75656742556918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5" t="s">
        <v>2035</v>
      </c>
      <c r="R156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 t="shared" si="8"/>
        <v>65.022222222222211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5" t="s">
        <v>2039</v>
      </c>
      <c r="R157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8"/>
        <v>73.939560439560438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5" t="s">
        <v>2035</v>
      </c>
      <c r="R158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 t="shared" si="8"/>
        <v>52.666666666666664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5" t="s">
        <v>2054</v>
      </c>
      <c r="R159" t="s">
        <v>2055</v>
      </c>
      <c r="S159" s="8">
        <f t="shared" si="10"/>
        <v>41638.25</v>
      </c>
      <c r="T159" s="8">
        <f t="shared" si="11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8"/>
        <v>220.95238095238096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5" t="s">
        <v>2035</v>
      </c>
      <c r="R160" t="s">
        <v>2036</v>
      </c>
      <c r="S160" s="8">
        <f t="shared" si="10"/>
        <v>42346.25</v>
      </c>
      <c r="T160" s="8">
        <f t="shared" si="11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8"/>
        <v>100.01150627615063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5" t="s">
        <v>2039</v>
      </c>
      <c r="R161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8"/>
        <v>162.3125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5" t="s">
        <v>2037</v>
      </c>
      <c r="R16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 t="shared" si="8"/>
        <v>78.181818181818187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5" t="s">
        <v>2037</v>
      </c>
      <c r="R163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8"/>
        <v>149.73770491803279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5" t="s">
        <v>2035</v>
      </c>
      <c r="R164" t="s">
        <v>2036</v>
      </c>
      <c r="S164" s="8">
        <f t="shared" si="10"/>
        <v>43442.25</v>
      </c>
      <c r="T164" s="8">
        <f t="shared" si="11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8"/>
        <v>253.25714285714284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5" t="s">
        <v>2054</v>
      </c>
      <c r="R165" t="s">
        <v>2055</v>
      </c>
      <c r="S165" s="8">
        <f t="shared" si="10"/>
        <v>43028.208333333328</v>
      </c>
      <c r="T165" s="8">
        <f t="shared" si="11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8"/>
        <v>100.16943521594685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5" t="s">
        <v>2039</v>
      </c>
      <c r="R166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8"/>
        <v>121.99004424778761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5" t="s">
        <v>2037</v>
      </c>
      <c r="R167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8"/>
        <v>137.13265306122449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5" t="s">
        <v>2054</v>
      </c>
      <c r="R168" t="s">
        <v>2055</v>
      </c>
      <c r="S168" s="8">
        <f t="shared" si="10"/>
        <v>40534.25</v>
      </c>
      <c r="T168" s="8">
        <f t="shared" si="11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8"/>
        <v>415.53846153846155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5" t="s">
        <v>2039</v>
      </c>
      <c r="R169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 t="shared" si="8"/>
        <v>31.30913348946136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5" t="s">
        <v>2035</v>
      </c>
      <c r="R170" t="s">
        <v>2045</v>
      </c>
      <c r="S170" s="8">
        <f t="shared" si="10"/>
        <v>43518.25</v>
      </c>
      <c r="T170" s="8">
        <f t="shared" si="11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8"/>
        <v>424.08154506437768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5" t="s">
        <v>2041</v>
      </c>
      <c r="R171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 t="shared" si="8"/>
        <v>2.9388623072833582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5" t="s">
        <v>2035</v>
      </c>
      <c r="R17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 t="shared" si="8"/>
        <v>10.632653061224488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5" t="s">
        <v>2047</v>
      </c>
      <c r="R173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5" t="s">
        <v>2041</v>
      </c>
      <c r="R174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8"/>
        <v>163.01447776628748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5" t="s">
        <v>2039</v>
      </c>
      <c r="R175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8"/>
        <v>894.66666666666663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5" t="s">
        <v>2037</v>
      </c>
      <c r="R176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 t="shared" si="8"/>
        <v>26.191501103752756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5" t="s">
        <v>2039</v>
      </c>
      <c r="R177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 t="shared" si="8"/>
        <v>74.834782608695662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5" t="s">
        <v>2039</v>
      </c>
      <c r="R178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8"/>
        <v>416.4768041237113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5" t="s">
        <v>2039</v>
      </c>
      <c r="R179" t="s">
        <v>2040</v>
      </c>
      <c r="S179" s="8">
        <f t="shared" si="10"/>
        <v>40497.25</v>
      </c>
      <c r="T179" s="8">
        <f t="shared" si="11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 t="shared" si="8"/>
        <v>96.208333333333329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5" t="s">
        <v>2033</v>
      </c>
      <c r="R180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8"/>
        <v>357.71910112359546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5" t="s">
        <v>2039</v>
      </c>
      <c r="R181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8"/>
        <v>308.45714285714286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5" t="s">
        <v>2037</v>
      </c>
      <c r="R18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 t="shared" si="8"/>
        <v>61.802325581395351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5" t="s">
        <v>2037</v>
      </c>
      <c r="R183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8"/>
        <v>722.32472324723244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5" t="s">
        <v>2039</v>
      </c>
      <c r="R184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 t="shared" si="8"/>
        <v>69.117647058823536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5" t="s">
        <v>2035</v>
      </c>
      <c r="R185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8"/>
        <v>293.05555555555554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5" t="s">
        <v>2039</v>
      </c>
      <c r="R186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 t="shared" si="8"/>
        <v>71.800000000000011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5" t="s">
        <v>2041</v>
      </c>
      <c r="R187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 t="shared" si="8"/>
        <v>31.934684684684683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5" t="s">
        <v>2039</v>
      </c>
      <c r="R188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8"/>
        <v>229.87375415282392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5" t="s">
        <v>2041</v>
      </c>
      <c r="R189" t="s">
        <v>2052</v>
      </c>
      <c r="S189" s="8">
        <f t="shared" si="10"/>
        <v>41328.25</v>
      </c>
      <c r="T189" s="8">
        <f t="shared" si="11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 t="shared" si="8"/>
        <v>32.012195121951208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5" t="s">
        <v>2039</v>
      </c>
      <c r="R190" t="s">
        <v>2040</v>
      </c>
      <c r="S190" s="8">
        <f t="shared" si="10"/>
        <v>41975.25</v>
      </c>
      <c r="T190" s="8">
        <f t="shared" si="11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8"/>
        <v>23.525352848928378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5" t="s">
        <v>2039</v>
      </c>
      <c r="R191" t="s">
        <v>2040</v>
      </c>
      <c r="S191" s="8">
        <f t="shared" si="10"/>
        <v>42433.25</v>
      </c>
      <c r="T191" s="8">
        <f t="shared" si="11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5" t="s">
        <v>2039</v>
      </c>
      <c r="R19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 t="shared" si="8"/>
        <v>37.952380952380949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5" t="s">
        <v>2039</v>
      </c>
      <c r="R193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 t="shared" si="8"/>
        <v>19.992957746478865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5" t="s">
        <v>2035</v>
      </c>
      <c r="R194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 t="shared" ref="F195:F258" si="12">((E195-D195)/D195*100)+100</f>
        <v>45.63636363636364</v>
      </c>
      <c r="G195" t="s">
        <v>14</v>
      </c>
      <c r="H195">
        <v>65</v>
      </c>
      <c r="I195">
        <f t="shared" ref="I195:I258" si="13">IF(H195,ROUND((E195/H195),2),0)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5" t="s">
        <v>2035</v>
      </c>
      <c r="R195" t="s">
        <v>2045</v>
      </c>
      <c r="S195" s="8">
        <f t="shared" ref="S195:S258" si="14">(((L195/60)/60)/24)+DATE(1970,1,1)</f>
        <v>43198.208333333328</v>
      </c>
      <c r="T195" s="8">
        <f t="shared" ref="T195:T258" si="15">(((M195/60)/60)/24)+DATE(1970,1,1)</f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si="12"/>
        <v>122.7605633802817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5" t="s">
        <v>2035</v>
      </c>
      <c r="R196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12"/>
        <v>361.75316455696202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5" t="s">
        <v>2035</v>
      </c>
      <c r="R197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5" t="s">
        <v>2037</v>
      </c>
      <c r="R198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12"/>
        <v>298.20475319926874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5" t="s">
        <v>2041</v>
      </c>
      <c r="R199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 t="shared" si="12"/>
        <v>9.5585443037974613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5" t="s">
        <v>2035</v>
      </c>
      <c r="R200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 t="shared" si="12"/>
        <v>53.777777777777779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5" t="s">
        <v>2035</v>
      </c>
      <c r="R201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5" t="s">
        <v>2039</v>
      </c>
      <c r="R20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12"/>
        <v>681.19047619047615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5" t="s">
        <v>2037</v>
      </c>
      <c r="R203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12"/>
        <v>78.831325301204814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5" t="s">
        <v>2033</v>
      </c>
      <c r="R204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12"/>
        <v>134.40792216817235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5" t="s">
        <v>2039</v>
      </c>
      <c r="R205" t="s">
        <v>2040</v>
      </c>
      <c r="S205" s="8">
        <f t="shared" si="14"/>
        <v>42752.25</v>
      </c>
      <c r="T205" s="8">
        <f t="shared" si="15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 t="shared" si="12"/>
        <v>3.3719999999999999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5" t="s">
        <v>2035</v>
      </c>
      <c r="R206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12"/>
        <v>431.84615384615387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5" t="s">
        <v>2039</v>
      </c>
      <c r="R207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12"/>
        <v>38.844444444444449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5" t="s">
        <v>2047</v>
      </c>
      <c r="R208" t="s">
        <v>2053</v>
      </c>
      <c r="S208" s="8">
        <f t="shared" si="14"/>
        <v>40236.25</v>
      </c>
      <c r="T208" s="8">
        <f t="shared" si="15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5" t="s">
        <v>2035</v>
      </c>
      <c r="R209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12"/>
        <v>101.12239715591672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5" t="s">
        <v>2041</v>
      </c>
      <c r="R210" t="s">
        <v>2042</v>
      </c>
      <c r="S210" s="8">
        <f t="shared" si="14"/>
        <v>43048.25</v>
      </c>
      <c r="T210" s="8">
        <f t="shared" si="15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12"/>
        <v>21.188688946015418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5" t="s">
        <v>2041</v>
      </c>
      <c r="R211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 t="shared" si="12"/>
        <v>67.425531914893611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5" t="s">
        <v>2041</v>
      </c>
      <c r="R212" t="s">
        <v>2063</v>
      </c>
      <c r="S212" s="8">
        <f t="shared" si="14"/>
        <v>42797.25</v>
      </c>
      <c r="T212" s="8">
        <f t="shared" si="15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 t="shared" si="12"/>
        <v>94.923371647509583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5" t="s">
        <v>2039</v>
      </c>
      <c r="R213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12"/>
        <v>151.85185185185185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5" t="s">
        <v>2039</v>
      </c>
      <c r="R214" t="s">
        <v>2040</v>
      </c>
      <c r="S214" s="8">
        <f t="shared" si="14"/>
        <v>43814.25</v>
      </c>
      <c r="T214" s="8">
        <f t="shared" si="15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12"/>
        <v>195.16382252559725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5" t="s">
        <v>2035</v>
      </c>
      <c r="R215" t="s">
        <v>2045</v>
      </c>
      <c r="S215" s="8">
        <f t="shared" si="14"/>
        <v>40488.208333333336</v>
      </c>
      <c r="T215" s="8">
        <f t="shared" si="15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12"/>
        <v>1023.1428571428571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5" t="s">
        <v>2035</v>
      </c>
      <c r="R216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 t="shared" si="12"/>
        <v>3.8418367346938851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5" t="s">
        <v>2039</v>
      </c>
      <c r="R217" t="s">
        <v>2040</v>
      </c>
      <c r="S217" s="8">
        <f t="shared" si="14"/>
        <v>43509.25</v>
      </c>
      <c r="T217" s="8">
        <f t="shared" si="15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12"/>
        <v>155.0706655710764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5" t="s">
        <v>2039</v>
      </c>
      <c r="R218" t="s">
        <v>2040</v>
      </c>
      <c r="S218" s="8">
        <f t="shared" si="14"/>
        <v>40869.25</v>
      </c>
      <c r="T218" s="8">
        <f t="shared" si="15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 t="shared" si="12"/>
        <v>44.753477588871718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5" t="s">
        <v>2041</v>
      </c>
      <c r="R219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12"/>
        <v>215.9473684210526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5" t="s">
        <v>2041</v>
      </c>
      <c r="R220" t="s">
        <v>2052</v>
      </c>
      <c r="S220" s="8">
        <f t="shared" si="14"/>
        <v>40858.25</v>
      </c>
      <c r="T220" s="8">
        <f t="shared" si="15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12"/>
        <v>332.12709832134294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5" t="s">
        <v>2041</v>
      </c>
      <c r="R221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 t="shared" si="12"/>
        <v>8.4430379746835484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5" t="s">
        <v>2039</v>
      </c>
      <c r="R22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 t="shared" si="12"/>
        <v>98.625514403292186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5" t="s">
        <v>2033</v>
      </c>
      <c r="R223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12"/>
        <v>137.97916666666669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5" t="s">
        <v>2054</v>
      </c>
      <c r="R224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 t="shared" si="12"/>
        <v>93.81099656357388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5" t="s">
        <v>2039</v>
      </c>
      <c r="R225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12"/>
        <v>403.63930885529157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5" t="s">
        <v>2041</v>
      </c>
      <c r="R226" t="s">
        <v>2063</v>
      </c>
      <c r="S226" s="8">
        <f t="shared" si="14"/>
        <v>41906.208333333336</v>
      </c>
      <c r="T226" s="8">
        <f t="shared" si="15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12"/>
        <v>260.1740412979351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5" t="s">
        <v>2035</v>
      </c>
      <c r="R227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12"/>
        <v>366.63333333333333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5" t="s">
        <v>2054</v>
      </c>
      <c r="R228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12"/>
        <v>168.72085385878489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5" t="s">
        <v>2050</v>
      </c>
      <c r="R229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12"/>
        <v>119.90717911530095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5" t="s">
        <v>2041</v>
      </c>
      <c r="R230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12"/>
        <v>193.68925233644859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5" t="s">
        <v>2050</v>
      </c>
      <c r="R231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12"/>
        <v>420.16666666666669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5" t="s">
        <v>2050</v>
      </c>
      <c r="R232" t="s">
        <v>2051</v>
      </c>
      <c r="S232" s="8">
        <f t="shared" si="14"/>
        <v>43805.25</v>
      </c>
      <c r="T232" s="8">
        <f t="shared" si="15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12"/>
        <v>76.708333333333343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5" t="s">
        <v>2039</v>
      </c>
      <c r="R233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12"/>
        <v>171.26470588235293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5" t="s">
        <v>2039</v>
      </c>
      <c r="R234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12"/>
        <v>157.89473684210526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5" t="s">
        <v>2041</v>
      </c>
      <c r="R235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12"/>
        <v>109.08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5" t="s">
        <v>2050</v>
      </c>
      <c r="R236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 t="shared" si="12"/>
        <v>41.732558139534881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5" t="s">
        <v>2041</v>
      </c>
      <c r="R237" t="s">
        <v>2049</v>
      </c>
      <c r="S237" s="8">
        <f t="shared" si="14"/>
        <v>42779.25</v>
      </c>
      <c r="T237" s="8">
        <f t="shared" si="15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 t="shared" si="12"/>
        <v>10.944303797468365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5" t="s">
        <v>2035</v>
      </c>
      <c r="R238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12"/>
        <v>159.3763440860215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5" t="s">
        <v>2041</v>
      </c>
      <c r="R239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12"/>
        <v>422.41666666666669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5" t="s">
        <v>2039</v>
      </c>
      <c r="R240" t="s">
        <v>2040</v>
      </c>
      <c r="S240" s="8">
        <f t="shared" si="14"/>
        <v>43083.25</v>
      </c>
      <c r="T240" s="8">
        <f t="shared" si="15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 t="shared" si="12"/>
        <v>97.71875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5" t="s">
        <v>2037</v>
      </c>
      <c r="R241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12"/>
        <v>418.78911564625849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5" t="s">
        <v>2039</v>
      </c>
      <c r="R24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12"/>
        <v>101.91632047477745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5" t="s">
        <v>2047</v>
      </c>
      <c r="R243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12"/>
        <v>127.72619047619048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5" t="s">
        <v>2035</v>
      </c>
      <c r="R244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12"/>
        <v>445.21739130434781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5" t="s">
        <v>2039</v>
      </c>
      <c r="R245" t="s">
        <v>2040</v>
      </c>
      <c r="S245" s="8">
        <f t="shared" si="14"/>
        <v>43163.25</v>
      </c>
      <c r="T245" s="8">
        <f t="shared" si="15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12"/>
        <v>569.71428571428578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5" t="s">
        <v>2039</v>
      </c>
      <c r="R246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12"/>
        <v>509.34482758620686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5" t="s">
        <v>2039</v>
      </c>
      <c r="R247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12"/>
        <v>325.5333333333333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5" t="s">
        <v>2037</v>
      </c>
      <c r="R248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12"/>
        <v>932.61616161616166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5" t="s">
        <v>2047</v>
      </c>
      <c r="R249" t="s">
        <v>2053</v>
      </c>
      <c r="S249" s="8">
        <f t="shared" si="14"/>
        <v>42726.25</v>
      </c>
      <c r="T249" s="8">
        <f t="shared" si="15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12"/>
        <v>211.33870967741933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5" t="s">
        <v>2050</v>
      </c>
      <c r="R250" t="s">
        <v>2061</v>
      </c>
      <c r="S250" s="8">
        <f t="shared" si="14"/>
        <v>42004.25</v>
      </c>
      <c r="T250" s="8">
        <f t="shared" si="15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12"/>
        <v>273.32520325203251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5" t="s">
        <v>2047</v>
      </c>
      <c r="R251" t="s">
        <v>2059</v>
      </c>
      <c r="S251" s="8">
        <f t="shared" si="14"/>
        <v>42006.25</v>
      </c>
      <c r="T251" s="8">
        <f t="shared" si="15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5" t="s">
        <v>2035</v>
      </c>
      <c r="R252" t="s">
        <v>2036</v>
      </c>
      <c r="S252" s="8">
        <f t="shared" si="14"/>
        <v>40203.25</v>
      </c>
      <c r="T252" s="8">
        <f t="shared" si="15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 t="shared" si="12"/>
        <v>54.08450704225352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5" t="s">
        <v>2039</v>
      </c>
      <c r="R253" t="s">
        <v>2040</v>
      </c>
      <c r="S253" s="8">
        <f t="shared" si="14"/>
        <v>41252.25</v>
      </c>
      <c r="T253" s="8">
        <f t="shared" si="15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12"/>
        <v>626.29999999999995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5" t="s">
        <v>2039</v>
      </c>
      <c r="R254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 t="shared" si="12"/>
        <v>89.021399176954731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5" t="s">
        <v>2041</v>
      </c>
      <c r="R255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12"/>
        <v>184.89130434782609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5" t="s">
        <v>2047</v>
      </c>
      <c r="R256" t="s">
        <v>2048</v>
      </c>
      <c r="S256" s="8">
        <f t="shared" si="14"/>
        <v>42787.25</v>
      </c>
      <c r="T256" s="8">
        <f t="shared" si="15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12"/>
        <v>120.16770186335404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5" t="s">
        <v>2035</v>
      </c>
      <c r="R257" t="s">
        <v>2036</v>
      </c>
      <c r="S257" s="8">
        <f t="shared" si="14"/>
        <v>40590.25</v>
      </c>
      <c r="T257" s="8">
        <f t="shared" si="15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 t="shared" si="12"/>
        <v>23.390243902439025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5" t="s">
        <v>2035</v>
      </c>
      <c r="R258" t="s">
        <v>2036</v>
      </c>
      <c r="S258" s="8">
        <f t="shared" si="14"/>
        <v>42393.25</v>
      </c>
      <c r="T258" s="8">
        <f t="shared" si="15"/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ref="F259:F322" si="16">((E259-D259)/D259*100)+100</f>
        <v>146</v>
      </c>
      <c r="G259" t="s">
        <v>20</v>
      </c>
      <c r="H259">
        <v>92</v>
      </c>
      <c r="I259">
        <f t="shared" ref="I259:I322" si="17">IF(H259,ROUND((E259/H259),2),0)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5" t="s">
        <v>2039</v>
      </c>
      <c r="R259" t="s">
        <v>2040</v>
      </c>
      <c r="S259" s="8">
        <f t="shared" ref="S259:S322" si="18">(((L259/60)/60)/24)+DATE(1970,1,1)</f>
        <v>41338.25</v>
      </c>
      <c r="T259" s="8">
        <f t="shared" ref="T259:T322" si="19">(((M259/60)/60)/24)+DATE(1970,1,1)</f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si="16"/>
        <v>268.48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5" t="s">
        <v>2039</v>
      </c>
      <c r="R260" t="s">
        <v>2040</v>
      </c>
      <c r="S260" s="8">
        <f t="shared" si="18"/>
        <v>42712.25</v>
      </c>
      <c r="T260" s="8">
        <f t="shared" si="19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16"/>
        <v>597.5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5" t="s">
        <v>2054</v>
      </c>
      <c r="R261" t="s">
        <v>2055</v>
      </c>
      <c r="S261" s="8">
        <f t="shared" si="18"/>
        <v>41251.25</v>
      </c>
      <c r="T261" s="8">
        <f t="shared" si="19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16"/>
        <v>157.69841269841271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5" t="s">
        <v>2035</v>
      </c>
      <c r="R26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 t="shared" si="16"/>
        <v>31.201660735468565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5" t="s">
        <v>2035</v>
      </c>
      <c r="R263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16"/>
        <v>313.41176470588238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5" t="s">
        <v>2035</v>
      </c>
      <c r="R264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16"/>
        <v>370.89655172413791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5" t="s">
        <v>2054</v>
      </c>
      <c r="R265" t="s">
        <v>2055</v>
      </c>
      <c r="S265" s="8">
        <f t="shared" si="18"/>
        <v>40187.25</v>
      </c>
      <c r="T265" s="8">
        <f t="shared" si="19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16"/>
        <v>362.66447368421052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5" t="s">
        <v>2039</v>
      </c>
      <c r="R266" t="s">
        <v>2040</v>
      </c>
      <c r="S266" s="8">
        <f t="shared" si="18"/>
        <v>41317.25</v>
      </c>
      <c r="T266" s="8">
        <f t="shared" si="19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16"/>
        <v>123.08163265306122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5" t="s">
        <v>2039</v>
      </c>
      <c r="R267" t="s">
        <v>2040</v>
      </c>
      <c r="S267" s="8">
        <f t="shared" si="18"/>
        <v>42372.25</v>
      </c>
      <c r="T267" s="8">
        <f t="shared" si="19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 t="shared" si="16"/>
        <v>76.766756032171585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5" t="s">
        <v>2035</v>
      </c>
      <c r="R268" t="s">
        <v>2058</v>
      </c>
      <c r="S268" s="8">
        <f t="shared" si="18"/>
        <v>41950.25</v>
      </c>
      <c r="T268" s="8">
        <f t="shared" si="19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16"/>
        <v>233.62012987012989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5" t="s">
        <v>2039</v>
      </c>
      <c r="R269" t="s">
        <v>2040</v>
      </c>
      <c r="S269" s="8">
        <f t="shared" si="18"/>
        <v>41206.208333333336</v>
      </c>
      <c r="T269" s="8">
        <f t="shared" si="19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16"/>
        <v>180.53333333333333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5" t="s">
        <v>2041</v>
      </c>
      <c r="R270" t="s">
        <v>2042</v>
      </c>
      <c r="S270" s="8">
        <f t="shared" si="18"/>
        <v>41186.208333333336</v>
      </c>
      <c r="T270" s="8">
        <f t="shared" si="19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16"/>
        <v>252.62857142857143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5" t="s">
        <v>2041</v>
      </c>
      <c r="R271" t="s">
        <v>2060</v>
      </c>
      <c r="S271" s="8">
        <f t="shared" si="18"/>
        <v>43496.25</v>
      </c>
      <c r="T271" s="8">
        <f t="shared" si="19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16"/>
        <v>27.176538240368032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5" t="s">
        <v>2050</v>
      </c>
      <c r="R272" t="s">
        <v>2051</v>
      </c>
      <c r="S272" s="8">
        <f t="shared" si="18"/>
        <v>40514.25</v>
      </c>
      <c r="T272" s="8">
        <f t="shared" si="19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16"/>
        <v>1.2706571242680553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5" t="s">
        <v>2054</v>
      </c>
      <c r="R273" t="s">
        <v>2055</v>
      </c>
      <c r="S273" s="8">
        <f t="shared" si="18"/>
        <v>42345.25</v>
      </c>
      <c r="T273" s="8">
        <f t="shared" si="19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16"/>
        <v>304.0097847358121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5" t="s">
        <v>2039</v>
      </c>
      <c r="R274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16"/>
        <v>137.23076923076923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5" t="s">
        <v>2039</v>
      </c>
      <c r="R275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 t="shared" si="16"/>
        <v>32.208333333333343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5" t="s">
        <v>2039</v>
      </c>
      <c r="R276" t="s">
        <v>2040</v>
      </c>
      <c r="S276" s="8">
        <f t="shared" si="18"/>
        <v>43045.25</v>
      </c>
      <c r="T276" s="8">
        <f t="shared" si="19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16"/>
        <v>241.5128205128205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5" t="s">
        <v>2047</v>
      </c>
      <c r="R277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 t="shared" si="16"/>
        <v>96.8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5" t="s">
        <v>2050</v>
      </c>
      <c r="R278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16"/>
        <v>1066.4285714285716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5" t="s">
        <v>2039</v>
      </c>
      <c r="R279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16"/>
        <v>325.88888888888891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5" t="s">
        <v>2037</v>
      </c>
      <c r="R280" t="s">
        <v>2038</v>
      </c>
      <c r="S280" s="8">
        <f t="shared" si="18"/>
        <v>41239.25</v>
      </c>
      <c r="T280" s="8">
        <f t="shared" si="19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16"/>
        <v>170.7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5" t="s">
        <v>2039</v>
      </c>
      <c r="R281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16"/>
        <v>581.44000000000005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5" t="s">
        <v>2041</v>
      </c>
      <c r="R282" t="s">
        <v>2049</v>
      </c>
      <c r="S282" s="8">
        <f t="shared" si="18"/>
        <v>43060.25</v>
      </c>
      <c r="T282" s="8">
        <f t="shared" si="19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 t="shared" si="16"/>
        <v>91.520972644376897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5" t="s">
        <v>2039</v>
      </c>
      <c r="R283" t="s">
        <v>2040</v>
      </c>
      <c r="S283" s="8">
        <f t="shared" si="18"/>
        <v>40979.25</v>
      </c>
      <c r="T283" s="8">
        <f t="shared" si="19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16"/>
        <v>108.04761904761905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5" t="s">
        <v>2041</v>
      </c>
      <c r="R284" t="s">
        <v>2060</v>
      </c>
      <c r="S284" s="8">
        <f t="shared" si="18"/>
        <v>42701.25</v>
      </c>
      <c r="T284" s="8">
        <f t="shared" si="19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 t="shared" si="16"/>
        <v>18.728395061728392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5" t="s">
        <v>2035</v>
      </c>
      <c r="R285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 t="shared" si="16"/>
        <v>83.193877551020407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5" t="s">
        <v>2037</v>
      </c>
      <c r="R286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16"/>
        <v>706.33333333333337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5" t="s">
        <v>2039</v>
      </c>
      <c r="R287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16"/>
        <v>17.446030330062442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5" t="s">
        <v>2039</v>
      </c>
      <c r="R288" t="s">
        <v>2040</v>
      </c>
      <c r="S288" s="8">
        <f t="shared" si="18"/>
        <v>42697.25</v>
      </c>
      <c r="T288" s="8">
        <f t="shared" si="19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16"/>
        <v>209.73015873015873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5" t="s">
        <v>2035</v>
      </c>
      <c r="R289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 t="shared" si="16"/>
        <v>97.785714285714292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5" t="s">
        <v>2035</v>
      </c>
      <c r="R290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16"/>
        <v>1684.25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5" t="s">
        <v>2039</v>
      </c>
      <c r="R291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 t="shared" si="16"/>
        <v>54.402135231316727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5" t="s">
        <v>2041</v>
      </c>
      <c r="R29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16"/>
        <v>456.61111111111114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5" t="s">
        <v>2037</v>
      </c>
      <c r="R293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 t="shared" si="16"/>
        <v>9.8219178082191831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5" t="s">
        <v>2033</v>
      </c>
      <c r="R294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16"/>
        <v>16.384615384615387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5" t="s">
        <v>2039</v>
      </c>
      <c r="R295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16"/>
        <v>1339.6666666666667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5" t="s">
        <v>2039</v>
      </c>
      <c r="R296" t="s">
        <v>2040</v>
      </c>
      <c r="S296" s="8">
        <f t="shared" si="18"/>
        <v>43399.208333333328</v>
      </c>
      <c r="T296" s="8">
        <f t="shared" si="19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 t="shared" si="16"/>
        <v>35.650077760497666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5" t="s">
        <v>2039</v>
      </c>
      <c r="R297" t="s">
        <v>2040</v>
      </c>
      <c r="S297" s="8">
        <f t="shared" si="18"/>
        <v>41562.208333333336</v>
      </c>
      <c r="T297" s="8">
        <f t="shared" si="19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 t="shared" si="16"/>
        <v>54.950819672131146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5" t="s">
        <v>2039</v>
      </c>
      <c r="R298" t="s">
        <v>2040</v>
      </c>
      <c r="S298" s="8">
        <f t="shared" si="18"/>
        <v>43493.25</v>
      </c>
      <c r="T298" s="8">
        <f t="shared" si="19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 t="shared" si="16"/>
        <v>94.236111111111114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5" t="s">
        <v>2039</v>
      </c>
      <c r="R299" t="s">
        <v>2040</v>
      </c>
      <c r="S299" s="8">
        <f t="shared" si="18"/>
        <v>41653.25</v>
      </c>
      <c r="T299" s="8">
        <f t="shared" si="19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16"/>
        <v>143.91428571428571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5" t="s">
        <v>2035</v>
      </c>
      <c r="R300" t="s">
        <v>2036</v>
      </c>
      <c r="S300" s="8">
        <f t="shared" si="18"/>
        <v>42426.25</v>
      </c>
      <c r="T300" s="8">
        <f t="shared" si="19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 t="shared" si="16"/>
        <v>51.421052631578945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5" t="s">
        <v>2033</v>
      </c>
      <c r="R301" t="s">
        <v>2034</v>
      </c>
      <c r="S301" s="8">
        <f t="shared" si="18"/>
        <v>42432.25</v>
      </c>
      <c r="T301" s="8">
        <f t="shared" si="19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5" t="s">
        <v>2047</v>
      </c>
      <c r="R30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16"/>
        <v>1344.6666666666667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5" t="s">
        <v>2041</v>
      </c>
      <c r="R303" t="s">
        <v>2042</v>
      </c>
      <c r="S303" s="8">
        <f t="shared" si="18"/>
        <v>42061.25</v>
      </c>
      <c r="T303" s="8">
        <f t="shared" si="19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 t="shared" si="16"/>
        <v>31.844940867279888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5" t="s">
        <v>2039</v>
      </c>
      <c r="R304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 t="shared" si="16"/>
        <v>82.617647058823536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5" t="s">
        <v>2035</v>
      </c>
      <c r="R305" t="s">
        <v>2045</v>
      </c>
      <c r="S305" s="8">
        <f t="shared" si="18"/>
        <v>42376.25</v>
      </c>
      <c r="T305" s="8">
        <f t="shared" si="19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16"/>
        <v>546.14285714285711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5" t="s">
        <v>2041</v>
      </c>
      <c r="R306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16"/>
        <v>286.21428571428572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5" t="s">
        <v>2039</v>
      </c>
      <c r="R307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 t="shared" si="16"/>
        <v>7.9076923076923009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5" t="s">
        <v>2039</v>
      </c>
      <c r="R308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16"/>
        <v>132.13677811550153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5" t="s">
        <v>2047</v>
      </c>
      <c r="R309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 t="shared" si="16"/>
        <v>74.077834179357026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5" t="s">
        <v>2039</v>
      </c>
      <c r="R310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5" t="s">
        <v>2035</v>
      </c>
      <c r="R311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 t="shared" si="16"/>
        <v>20.333333333333343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5" t="s">
        <v>2050</v>
      </c>
      <c r="R31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16"/>
        <v>203.36507936507937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5" t="s">
        <v>2039</v>
      </c>
      <c r="R313" t="s">
        <v>2040</v>
      </c>
      <c r="S313" s="8">
        <f t="shared" si="18"/>
        <v>40590.25</v>
      </c>
      <c r="T313" s="8">
        <f t="shared" si="19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16"/>
        <v>310.2284263959391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5" t="s">
        <v>2039</v>
      </c>
      <c r="R314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5" t="s">
        <v>2035</v>
      </c>
      <c r="R315" t="s">
        <v>2036</v>
      </c>
      <c r="S315" s="8">
        <f t="shared" si="18"/>
        <v>40966.25</v>
      </c>
      <c r="T315" s="8">
        <f t="shared" si="19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16"/>
        <v>294.71428571428567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5" t="s">
        <v>2041</v>
      </c>
      <c r="R316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 t="shared" si="16"/>
        <v>33.89473684210526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5" t="s">
        <v>2039</v>
      </c>
      <c r="R317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 t="shared" si="16"/>
        <v>66.677083333333329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5" t="s">
        <v>2033</v>
      </c>
      <c r="R318" t="s">
        <v>2034</v>
      </c>
      <c r="S318" s="8">
        <f t="shared" si="18"/>
        <v>43788.25</v>
      </c>
      <c r="T318" s="8">
        <f t="shared" si="19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 t="shared" si="16"/>
        <v>19.22727272727272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5" t="s">
        <v>2039</v>
      </c>
      <c r="R319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 t="shared" si="16"/>
        <v>15.84210526315789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5" t="s">
        <v>2035</v>
      </c>
      <c r="R320" t="s">
        <v>2036</v>
      </c>
      <c r="S320" s="8">
        <f t="shared" si="18"/>
        <v>41684.25</v>
      </c>
      <c r="T320" s="8">
        <f t="shared" si="19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16"/>
        <v>38.702380952380956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5" t="s">
        <v>2037</v>
      </c>
      <c r="R321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 t="shared" si="16"/>
        <v>9.5876777251184819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5" t="s">
        <v>2047</v>
      </c>
      <c r="R32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 t="shared" ref="F323:F386" si="20">((E323-D323)/D323*100)+100</f>
        <v>94.144366197183103</v>
      </c>
      <c r="G323" t="s">
        <v>14</v>
      </c>
      <c r="H323">
        <v>2468</v>
      </c>
      <c r="I323">
        <f t="shared" ref="I323:I386" si="21">IF(H323,ROUND((E323/H323),2),0)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5" t="s">
        <v>2041</v>
      </c>
      <c r="R323" t="s">
        <v>2052</v>
      </c>
      <c r="S323" s="8">
        <f t="shared" ref="S323:S386" si="22">(((L323/60)/60)/24)+DATE(1970,1,1)</f>
        <v>40634.208333333336</v>
      </c>
      <c r="T323" s="8">
        <f t="shared" ref="T323:T386" si="23">(((M323/60)/60)/24)+DATE(1970,1,1)</f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si="20"/>
        <v>166.56234096692111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5" t="s">
        <v>2039</v>
      </c>
      <c r="R324" t="s">
        <v>2040</v>
      </c>
      <c r="S324" s="8">
        <f t="shared" si="22"/>
        <v>40507.25</v>
      </c>
      <c r="T324" s="8">
        <f t="shared" si="23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 t="shared" si="20"/>
        <v>24.13483146067415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5" t="s">
        <v>2041</v>
      </c>
      <c r="R325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20"/>
        <v>164.05633802816902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5" t="s">
        <v>2039</v>
      </c>
      <c r="R326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 t="shared" si="20"/>
        <v>90.723076923076917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5" t="s">
        <v>2039</v>
      </c>
      <c r="R327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 t="shared" si="20"/>
        <v>46.19444444444445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5" t="s">
        <v>2041</v>
      </c>
      <c r="R328" t="s">
        <v>2049</v>
      </c>
      <c r="S328" s="8">
        <f t="shared" si="22"/>
        <v>42364.25</v>
      </c>
      <c r="T328" s="8">
        <f t="shared" si="23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 t="shared" si="20"/>
        <v>38.538461538461547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5" t="s">
        <v>2039</v>
      </c>
      <c r="R329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20"/>
        <v>133.56231003039514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5" t="s">
        <v>2035</v>
      </c>
      <c r="R330" t="s">
        <v>2036</v>
      </c>
      <c r="S330" s="8">
        <f t="shared" si="22"/>
        <v>43434.25</v>
      </c>
      <c r="T330" s="8">
        <f t="shared" si="23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20"/>
        <v>22.896588486140729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5" t="s">
        <v>2050</v>
      </c>
      <c r="R331" t="s">
        <v>2051</v>
      </c>
      <c r="S331" s="8">
        <f t="shared" si="22"/>
        <v>42716.25</v>
      </c>
      <c r="T331" s="8">
        <f t="shared" si="23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20"/>
        <v>184.95548961424333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5" t="s">
        <v>2041</v>
      </c>
      <c r="R332" t="s">
        <v>2042</v>
      </c>
      <c r="S332" s="8">
        <f t="shared" si="22"/>
        <v>43077.25</v>
      </c>
      <c r="T332" s="8">
        <f t="shared" si="23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20"/>
        <v>443.72727272727275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5" t="s">
        <v>2033</v>
      </c>
      <c r="R333" t="s">
        <v>2034</v>
      </c>
      <c r="S333" s="8">
        <f t="shared" si="22"/>
        <v>40896.25</v>
      </c>
      <c r="T333" s="8">
        <f t="shared" si="23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20"/>
        <v>199.9806763285024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5" t="s">
        <v>2037</v>
      </c>
      <c r="R334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20"/>
        <v>123.95833333333334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5" t="s">
        <v>2039</v>
      </c>
      <c r="R335" t="s">
        <v>2040</v>
      </c>
      <c r="S335" s="8">
        <f t="shared" si="22"/>
        <v>43424.25</v>
      </c>
      <c r="T335" s="8">
        <f t="shared" si="23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20"/>
        <v>186.61329305135951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5" t="s">
        <v>2035</v>
      </c>
      <c r="R336" t="s">
        <v>2036</v>
      </c>
      <c r="S336" s="8">
        <f t="shared" si="22"/>
        <v>43110.25</v>
      </c>
      <c r="T336" s="8">
        <f t="shared" si="23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20"/>
        <v>114.28538550057537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5" t="s">
        <v>2035</v>
      </c>
      <c r="R337" t="s">
        <v>2036</v>
      </c>
      <c r="S337" s="8">
        <f t="shared" si="22"/>
        <v>43784.25</v>
      </c>
      <c r="T337" s="8">
        <f t="shared" si="23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 t="shared" si="20"/>
        <v>97.032531824611027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5" t="s">
        <v>2035</v>
      </c>
      <c r="R338" t="s">
        <v>2036</v>
      </c>
      <c r="S338" s="8">
        <f t="shared" si="22"/>
        <v>40527.25</v>
      </c>
      <c r="T338" s="8">
        <f t="shared" si="23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20"/>
        <v>122.81904761904762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5" t="s">
        <v>2039</v>
      </c>
      <c r="R339" t="s">
        <v>2040</v>
      </c>
      <c r="S339" s="8">
        <f t="shared" si="22"/>
        <v>43780.25</v>
      </c>
      <c r="T339" s="8">
        <f t="shared" si="23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20"/>
        <v>179.14326647564471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5" t="s">
        <v>2039</v>
      </c>
      <c r="R340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20"/>
        <v>79.951577402787962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5" t="s">
        <v>2039</v>
      </c>
      <c r="R341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 t="shared" si="20"/>
        <v>94.242587601078171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5" t="s">
        <v>2054</v>
      </c>
      <c r="R342" t="s">
        <v>2055</v>
      </c>
      <c r="S342" s="8">
        <f t="shared" si="22"/>
        <v>40889.25</v>
      </c>
      <c r="T342" s="8">
        <f t="shared" si="23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 t="shared" si="20"/>
        <v>84.669291338582681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5" t="s">
        <v>2035</v>
      </c>
      <c r="R343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 t="shared" si="20"/>
        <v>66.521920668058456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5" t="s">
        <v>2039</v>
      </c>
      <c r="R344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 t="shared" si="20"/>
        <v>53.922222222222224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5" t="s">
        <v>2039</v>
      </c>
      <c r="R345" t="s">
        <v>2040</v>
      </c>
      <c r="S345" s="8">
        <f t="shared" si="22"/>
        <v>41597.25</v>
      </c>
      <c r="T345" s="8">
        <f t="shared" si="23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 t="shared" si="20"/>
        <v>41.983299595141702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5" t="s">
        <v>2050</v>
      </c>
      <c r="R346" t="s">
        <v>2051</v>
      </c>
      <c r="S346" s="8">
        <f t="shared" si="22"/>
        <v>43122.25</v>
      </c>
      <c r="T346" s="8">
        <f t="shared" si="23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 t="shared" si="20"/>
        <v>14.694796954314725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5" t="s">
        <v>2041</v>
      </c>
      <c r="R347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 t="shared" si="20"/>
        <v>34.474999999999994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5" t="s">
        <v>2035</v>
      </c>
      <c r="R348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20"/>
        <v>1400.7777777777778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5" t="s">
        <v>2037</v>
      </c>
      <c r="R349" t="s">
        <v>2038</v>
      </c>
      <c r="S349" s="8">
        <f t="shared" si="22"/>
        <v>42046.25</v>
      </c>
      <c r="T349" s="8">
        <f t="shared" si="23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 t="shared" si="20"/>
        <v>71.770351758793964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5" t="s">
        <v>2033</v>
      </c>
      <c r="R350" t="s">
        <v>2034</v>
      </c>
      <c r="S350" s="8">
        <f t="shared" si="22"/>
        <v>42782.25</v>
      </c>
      <c r="T350" s="8">
        <f t="shared" si="23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 t="shared" si="20"/>
        <v>53.07411504424779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5" t="s">
        <v>2039</v>
      </c>
      <c r="R351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5" t="s">
        <v>2035</v>
      </c>
      <c r="R35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20"/>
        <v>127.70715249662618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5" t="s">
        <v>2035</v>
      </c>
      <c r="R353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 t="shared" si="20"/>
        <v>34.892857142857153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5" t="s">
        <v>2039</v>
      </c>
      <c r="R354" t="s">
        <v>2040</v>
      </c>
      <c r="S354" s="8">
        <f t="shared" si="22"/>
        <v>42315.25</v>
      </c>
      <c r="T354" s="8">
        <f t="shared" si="23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20"/>
        <v>410.59821428571428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5" t="s">
        <v>2039</v>
      </c>
      <c r="R355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20"/>
        <v>123.73770491803279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5" t="s">
        <v>2041</v>
      </c>
      <c r="R356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20"/>
        <v>58.973684210526315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5" t="s">
        <v>2037</v>
      </c>
      <c r="R357" t="s">
        <v>2046</v>
      </c>
      <c r="S357" s="8">
        <f t="shared" si="22"/>
        <v>42757.25</v>
      </c>
      <c r="T357" s="8">
        <f t="shared" si="23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 t="shared" si="20"/>
        <v>36.892473118279568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5" t="s">
        <v>2039</v>
      </c>
      <c r="R358" t="s">
        <v>2040</v>
      </c>
      <c r="S358" s="8">
        <f t="shared" si="22"/>
        <v>40922.25</v>
      </c>
      <c r="T358" s="8">
        <f t="shared" si="23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20"/>
        <v>184.91304347826087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5" t="s">
        <v>2050</v>
      </c>
      <c r="R359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 t="shared" si="20"/>
        <v>11.814432989690729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5" t="s">
        <v>2054</v>
      </c>
      <c r="R360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20"/>
        <v>298.70000000000005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5" t="s">
        <v>2041</v>
      </c>
      <c r="R361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20"/>
        <v>226.35175879396985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5" t="s">
        <v>2039</v>
      </c>
      <c r="R362" t="s">
        <v>2040</v>
      </c>
      <c r="S362" s="8">
        <f t="shared" si="22"/>
        <v>40544.25</v>
      </c>
      <c r="T362" s="8">
        <f t="shared" si="23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20"/>
        <v>173.56363636363636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5" t="s">
        <v>2039</v>
      </c>
      <c r="R363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20"/>
        <v>371.75675675675677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5" t="s">
        <v>2035</v>
      </c>
      <c r="R364" t="s">
        <v>2036</v>
      </c>
      <c r="S364" s="8">
        <f t="shared" si="22"/>
        <v>40570.25</v>
      </c>
      <c r="T364" s="8">
        <f t="shared" si="23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20"/>
        <v>160.19230769230768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5" t="s">
        <v>2035</v>
      </c>
      <c r="R365" t="s">
        <v>2036</v>
      </c>
      <c r="S365" s="8">
        <f t="shared" si="22"/>
        <v>40904.25</v>
      </c>
      <c r="T365" s="8">
        <f t="shared" si="23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20"/>
        <v>1616.3333333333335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5" t="s">
        <v>2035</v>
      </c>
      <c r="R366" t="s">
        <v>2045</v>
      </c>
      <c r="S366" s="8">
        <f t="shared" si="22"/>
        <v>43164.25</v>
      </c>
      <c r="T366" s="8">
        <f t="shared" si="23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20"/>
        <v>733.4375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5" t="s">
        <v>2039</v>
      </c>
      <c r="R367" t="s">
        <v>2040</v>
      </c>
      <c r="S367" s="8">
        <f t="shared" si="22"/>
        <v>42733.25</v>
      </c>
      <c r="T367" s="8">
        <f t="shared" si="23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20"/>
        <v>592.11111111111109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5" t="s">
        <v>2039</v>
      </c>
      <c r="R368" t="s">
        <v>2040</v>
      </c>
      <c r="S368" s="8">
        <f t="shared" si="22"/>
        <v>40546.25</v>
      </c>
      <c r="T368" s="8">
        <f t="shared" si="23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 t="shared" si="20"/>
        <v>18.888888888888886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5" t="s">
        <v>2039</v>
      </c>
      <c r="R369" t="s">
        <v>2040</v>
      </c>
      <c r="S369" s="8">
        <f t="shared" si="22"/>
        <v>41930.208333333336</v>
      </c>
      <c r="T369" s="8">
        <f t="shared" si="23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20"/>
        <v>276.80769230769232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5" t="s">
        <v>2041</v>
      </c>
      <c r="R370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20"/>
        <v>273.01851851851853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5" t="s">
        <v>2041</v>
      </c>
      <c r="R371" t="s">
        <v>2060</v>
      </c>
      <c r="S371" s="8">
        <f t="shared" si="22"/>
        <v>41308.25</v>
      </c>
      <c r="T371" s="8">
        <f t="shared" si="23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20"/>
        <v>159.36331255565449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5" t="s">
        <v>2039</v>
      </c>
      <c r="R37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 t="shared" si="20"/>
        <v>67.869978858350947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5" t="s">
        <v>2039</v>
      </c>
      <c r="R373" t="s">
        <v>2040</v>
      </c>
      <c r="S373" s="8">
        <f t="shared" si="22"/>
        <v>42043.25</v>
      </c>
      <c r="T373" s="8">
        <f t="shared" si="23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20"/>
        <v>1591.5555555555554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5" t="s">
        <v>2041</v>
      </c>
      <c r="R374" t="s">
        <v>2042</v>
      </c>
      <c r="S374" s="8">
        <f t="shared" si="22"/>
        <v>42012.25</v>
      </c>
      <c r="T374" s="8">
        <f t="shared" si="23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20"/>
        <v>730.18222222222221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5" t="s">
        <v>2039</v>
      </c>
      <c r="R375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 t="shared" si="20"/>
        <v>13.185782556750297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5" t="s">
        <v>2041</v>
      </c>
      <c r="R376" t="s">
        <v>2042</v>
      </c>
      <c r="S376" s="8">
        <f t="shared" si="22"/>
        <v>43476.25</v>
      </c>
      <c r="T376" s="8">
        <f t="shared" si="23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5" t="s">
        <v>2035</v>
      </c>
      <c r="R377" t="s">
        <v>2045</v>
      </c>
      <c r="S377" s="8">
        <f t="shared" si="22"/>
        <v>42293.208333333328</v>
      </c>
      <c r="T377" s="8">
        <f t="shared" si="23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20"/>
        <v>361.02941176470591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5" t="s">
        <v>2035</v>
      </c>
      <c r="R378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 t="shared" si="20"/>
        <v>10.25754527162978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5" t="s">
        <v>2039</v>
      </c>
      <c r="R379" t="s">
        <v>2040</v>
      </c>
      <c r="S379" s="8">
        <f t="shared" si="22"/>
        <v>43760.208333333328</v>
      </c>
      <c r="T379" s="8">
        <f t="shared" si="23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 t="shared" si="20"/>
        <v>13.962962962962962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5" t="s">
        <v>2041</v>
      </c>
      <c r="R380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 t="shared" si="20"/>
        <v>40.44444444444445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5" t="s">
        <v>2039</v>
      </c>
      <c r="R381" t="s">
        <v>2040</v>
      </c>
      <c r="S381" s="8">
        <f t="shared" si="22"/>
        <v>40843.208333333336</v>
      </c>
      <c r="T381" s="8">
        <f t="shared" si="23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20"/>
        <v>160.32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5" t="s">
        <v>2039</v>
      </c>
      <c r="R38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20"/>
        <v>183.94339622641508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5" t="s">
        <v>2039</v>
      </c>
      <c r="R383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 t="shared" si="20"/>
        <v>63.769230769230766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5" t="s">
        <v>2054</v>
      </c>
      <c r="R384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20"/>
        <v>225.38095238095235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5" t="s">
        <v>2033</v>
      </c>
      <c r="R385" t="s">
        <v>2034</v>
      </c>
      <c r="S385" s="8">
        <f t="shared" si="22"/>
        <v>43509.25</v>
      </c>
      <c r="T385" s="8">
        <f t="shared" si="23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20"/>
        <v>172.00961538461539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5" t="s">
        <v>2041</v>
      </c>
      <c r="R386" t="s">
        <v>2042</v>
      </c>
      <c r="S386" s="8">
        <f t="shared" si="22"/>
        <v>42776.25</v>
      </c>
      <c r="T386" s="8">
        <f t="shared" si="23"/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ref="F387:F450" si="24">((E387-D387)/D387*100)+100</f>
        <v>146.16709511568124</v>
      </c>
      <c r="G387" t="s">
        <v>20</v>
      </c>
      <c r="H387">
        <v>1137</v>
      </c>
      <c r="I387">
        <f t="shared" ref="I387:I450" si="25">IF(H387,ROUND((E387/H387),2),0)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5" t="s">
        <v>2047</v>
      </c>
      <c r="R387" t="s">
        <v>2048</v>
      </c>
      <c r="S387" s="8">
        <f t="shared" ref="S387:S450" si="26">(((L387/60)/60)/24)+DATE(1970,1,1)</f>
        <v>43553.208333333328</v>
      </c>
      <c r="T387" s="8">
        <f t="shared" ref="T387:T450" si="27">(((M387/60)/60)/24)+DATE(1970,1,1)</f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 t="shared" si="24"/>
        <v>76.42361623616236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5" t="s">
        <v>2039</v>
      </c>
      <c r="R388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 t="shared" si="24"/>
        <v>39.261467889908253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5" t="s">
        <v>2037</v>
      </c>
      <c r="R389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24"/>
        <v>11.270034843205579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5" t="s">
        <v>2035</v>
      </c>
      <c r="R390" t="s">
        <v>2045</v>
      </c>
      <c r="S390" s="8">
        <f t="shared" si="26"/>
        <v>40912.25</v>
      </c>
      <c r="T390" s="8">
        <f t="shared" si="27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24"/>
        <v>122.11084337349398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5" t="s">
        <v>2039</v>
      </c>
      <c r="R391" t="s">
        <v>2040</v>
      </c>
      <c r="S391" s="8">
        <f t="shared" si="26"/>
        <v>40479.208333333336</v>
      </c>
      <c r="T391" s="8">
        <f t="shared" si="27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24"/>
        <v>186.54166666666666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5" t="s">
        <v>2054</v>
      </c>
      <c r="R39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 t="shared" si="24"/>
        <v>7.2731788079470192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5" t="s">
        <v>2047</v>
      </c>
      <c r="R393" t="s">
        <v>2048</v>
      </c>
      <c r="S393" s="8">
        <f t="shared" si="26"/>
        <v>41653.25</v>
      </c>
      <c r="T393" s="8">
        <f t="shared" si="27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 t="shared" si="24"/>
        <v>65.642371234207971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5" t="s">
        <v>2037</v>
      </c>
      <c r="R394" t="s">
        <v>2046</v>
      </c>
      <c r="S394" s="8">
        <f t="shared" si="26"/>
        <v>40549.25</v>
      </c>
      <c r="T394" s="8">
        <f t="shared" si="27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24"/>
        <v>228.96178343949046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5" t="s">
        <v>2035</v>
      </c>
      <c r="R395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24"/>
        <v>469.375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5" t="s">
        <v>2041</v>
      </c>
      <c r="R396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24"/>
        <v>130.11267605633802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5" t="s">
        <v>2039</v>
      </c>
      <c r="R397" t="s">
        <v>2040</v>
      </c>
      <c r="S397" s="8">
        <f t="shared" si="26"/>
        <v>40885.25</v>
      </c>
      <c r="T397" s="8">
        <f t="shared" si="27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24"/>
        <v>167.05422993492408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5" t="s">
        <v>2041</v>
      </c>
      <c r="R398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24"/>
        <v>173.8641975308642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5" t="s">
        <v>2035</v>
      </c>
      <c r="R399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24"/>
        <v>717.76470588235293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5" t="s">
        <v>2041</v>
      </c>
      <c r="R400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 t="shared" si="24"/>
        <v>63.850976361767728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5" t="s">
        <v>2035</v>
      </c>
      <c r="R401" t="s">
        <v>2045</v>
      </c>
      <c r="S401" s="8">
        <f t="shared" si="26"/>
        <v>40576.25</v>
      </c>
      <c r="T401" s="8">
        <f t="shared" si="27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5" t="s">
        <v>2054</v>
      </c>
      <c r="R40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24"/>
        <v>1530.2222222222222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5" t="s">
        <v>2039</v>
      </c>
      <c r="R403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5" t="s">
        <v>2041</v>
      </c>
      <c r="R404" t="s">
        <v>2052</v>
      </c>
      <c r="S404" s="8">
        <f t="shared" si="26"/>
        <v>40914.25</v>
      </c>
      <c r="T404" s="8">
        <f t="shared" si="27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 t="shared" si="24"/>
        <v>86.220633299284984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5" t="s">
        <v>2039</v>
      </c>
      <c r="R405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24"/>
        <v>315.58486707566465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5" t="s">
        <v>2039</v>
      </c>
      <c r="R406" t="s">
        <v>2040</v>
      </c>
      <c r="S406" s="8">
        <f t="shared" si="26"/>
        <v>43053.25</v>
      </c>
      <c r="T406" s="8">
        <f t="shared" si="27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 t="shared" si="24"/>
        <v>89.618243243243242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5" t="s">
        <v>2039</v>
      </c>
      <c r="R407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24"/>
        <v>182.14503816793894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5" t="s">
        <v>2041</v>
      </c>
      <c r="R408" t="s">
        <v>2042</v>
      </c>
      <c r="S408" s="8">
        <f t="shared" si="26"/>
        <v>41304.25</v>
      </c>
      <c r="T408" s="8">
        <f t="shared" si="27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5" t="s">
        <v>2039</v>
      </c>
      <c r="R409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24"/>
        <v>131.83695652173913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5" t="s">
        <v>2041</v>
      </c>
      <c r="R410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 t="shared" si="24"/>
        <v>46.315634218289084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5" t="s">
        <v>2035</v>
      </c>
      <c r="R411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24"/>
        <v>36.132726089785294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5" t="s">
        <v>2050</v>
      </c>
      <c r="R41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24"/>
        <v>104.62820512820512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5" t="s">
        <v>2039</v>
      </c>
      <c r="R413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24"/>
        <v>668.85714285714289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5" t="s">
        <v>2047</v>
      </c>
      <c r="R414" t="s">
        <v>2053</v>
      </c>
      <c r="S414" s="8">
        <f t="shared" si="26"/>
        <v>41642.25</v>
      </c>
      <c r="T414" s="8">
        <f t="shared" si="27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24"/>
        <v>62.072823218997364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5" t="s">
        <v>2041</v>
      </c>
      <c r="R415" t="s">
        <v>2049</v>
      </c>
      <c r="S415" s="8">
        <f t="shared" si="26"/>
        <v>43431.25</v>
      </c>
      <c r="T415" s="8">
        <f t="shared" si="27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 t="shared" si="24"/>
        <v>84.699787460148784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5" t="s">
        <v>2033</v>
      </c>
      <c r="R416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 t="shared" si="24"/>
        <v>11.0590308370044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5" t="s">
        <v>2039</v>
      </c>
      <c r="R417" t="s">
        <v>2040</v>
      </c>
      <c r="S417" s="8">
        <f t="shared" si="26"/>
        <v>40921.25</v>
      </c>
      <c r="T417" s="8">
        <f t="shared" si="27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 t="shared" si="24"/>
        <v>43.838781575037146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5" t="s">
        <v>2041</v>
      </c>
      <c r="R418" t="s">
        <v>2042</v>
      </c>
      <c r="S418" s="8">
        <f t="shared" si="26"/>
        <v>40560.25</v>
      </c>
      <c r="T418" s="8">
        <f t="shared" si="27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 t="shared" si="24"/>
        <v>55.470588235294116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5" t="s">
        <v>2039</v>
      </c>
      <c r="R419" t="s">
        <v>2040</v>
      </c>
      <c r="S419" s="8">
        <f t="shared" si="26"/>
        <v>43407.208333333328</v>
      </c>
      <c r="T419" s="8">
        <f t="shared" si="27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 t="shared" si="24"/>
        <v>57.399511301160658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5" t="s">
        <v>2041</v>
      </c>
      <c r="R420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24"/>
        <v>123.43497363796133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5" t="s">
        <v>2037</v>
      </c>
      <c r="R421" t="s">
        <v>2038</v>
      </c>
      <c r="S421" s="8">
        <f t="shared" si="26"/>
        <v>40899.25</v>
      </c>
      <c r="T421" s="8">
        <f t="shared" si="27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24"/>
        <v>128.46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5" t="s">
        <v>2039</v>
      </c>
      <c r="R42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 t="shared" si="24"/>
        <v>63.98936170212766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5" t="s">
        <v>2037</v>
      </c>
      <c r="R423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24"/>
        <v>127.29885057471265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5" t="s">
        <v>2039</v>
      </c>
      <c r="R424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 t="shared" si="24"/>
        <v>10.638024357239516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5" t="s">
        <v>2033</v>
      </c>
      <c r="R425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 t="shared" si="24"/>
        <v>40.470588235294116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5" t="s">
        <v>2035</v>
      </c>
      <c r="R426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24"/>
        <v>287.66666666666663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5" t="s">
        <v>2054</v>
      </c>
      <c r="R427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24"/>
        <v>572.94444444444446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5" t="s">
        <v>2039</v>
      </c>
      <c r="R428" t="s">
        <v>2040</v>
      </c>
      <c r="S428" s="8">
        <f t="shared" si="26"/>
        <v>41332.25</v>
      </c>
      <c r="T428" s="8">
        <f t="shared" si="27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24"/>
        <v>112.90429799426934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5" t="s">
        <v>2039</v>
      </c>
      <c r="R429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 t="shared" si="24"/>
        <v>46.387573964497044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5" t="s">
        <v>2041</v>
      </c>
      <c r="R430" t="s">
        <v>2049</v>
      </c>
      <c r="S430" s="8">
        <f t="shared" si="26"/>
        <v>40585.25</v>
      </c>
      <c r="T430" s="8">
        <f t="shared" si="27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24"/>
        <v>90.675916230366497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5" t="s">
        <v>2054</v>
      </c>
      <c r="R431" t="s">
        <v>2055</v>
      </c>
      <c r="S431" s="8">
        <f t="shared" si="26"/>
        <v>41680.25</v>
      </c>
      <c r="T431" s="8">
        <f t="shared" si="27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 t="shared" si="24"/>
        <v>67.740740740740733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5" t="s">
        <v>2039</v>
      </c>
      <c r="R43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24"/>
        <v>192.49019607843138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5" t="s">
        <v>2039</v>
      </c>
      <c r="R433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 t="shared" si="24"/>
        <v>82.714285714285722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5" t="s">
        <v>2039</v>
      </c>
      <c r="R434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 t="shared" si="24"/>
        <v>54.163920922570021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5" t="s">
        <v>2041</v>
      </c>
      <c r="R435" t="s">
        <v>2042</v>
      </c>
      <c r="S435" s="8">
        <f t="shared" si="26"/>
        <v>41603.25</v>
      </c>
      <c r="T435" s="8">
        <f t="shared" si="27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24"/>
        <v>16.722222222222229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5" t="s">
        <v>2039</v>
      </c>
      <c r="R436" t="s">
        <v>2040</v>
      </c>
      <c r="S436" s="8">
        <f t="shared" si="26"/>
        <v>42705.25</v>
      </c>
      <c r="T436" s="8">
        <f t="shared" si="27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24"/>
        <v>116.87664041994751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5" t="s">
        <v>2039</v>
      </c>
      <c r="R437" t="s">
        <v>2040</v>
      </c>
      <c r="S437" s="8">
        <f t="shared" si="26"/>
        <v>41988.25</v>
      </c>
      <c r="T437" s="8">
        <f t="shared" si="27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24"/>
        <v>1052.1538461538462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5" t="s">
        <v>2035</v>
      </c>
      <c r="R438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24"/>
        <v>123.07407407407408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5" t="s">
        <v>2041</v>
      </c>
      <c r="R439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24"/>
        <v>178.63855421686748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5" t="s">
        <v>2039</v>
      </c>
      <c r="R440" t="s">
        <v>2040</v>
      </c>
      <c r="S440" s="8">
        <f t="shared" si="26"/>
        <v>41337.25</v>
      </c>
      <c r="T440" s="8">
        <f t="shared" si="27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24"/>
        <v>355.28169014084506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5" t="s">
        <v>2041</v>
      </c>
      <c r="R441" t="s">
        <v>2063</v>
      </c>
      <c r="S441" s="8">
        <f t="shared" si="26"/>
        <v>42680.208333333328</v>
      </c>
      <c r="T441" s="8">
        <f t="shared" si="27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24"/>
        <v>161.90634146341463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5" t="s">
        <v>2041</v>
      </c>
      <c r="R44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 t="shared" si="24"/>
        <v>24.914285714285711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5" t="s">
        <v>2037</v>
      </c>
      <c r="R443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24"/>
        <v>198.72222222222223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5" t="s">
        <v>2039</v>
      </c>
      <c r="R444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24"/>
        <v>34.752688172043008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5" t="s">
        <v>2039</v>
      </c>
      <c r="R445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24"/>
        <v>176.41935483870969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5" t="s">
        <v>2035</v>
      </c>
      <c r="R446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24"/>
        <v>511.38095238095235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5" t="s">
        <v>2039</v>
      </c>
      <c r="R447" t="s">
        <v>2040</v>
      </c>
      <c r="S447" s="8">
        <f t="shared" si="26"/>
        <v>40515.25</v>
      </c>
      <c r="T447" s="8">
        <f t="shared" si="27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 t="shared" si="24"/>
        <v>82.044117647058826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5" t="s">
        <v>2037</v>
      </c>
      <c r="R448" t="s">
        <v>2046</v>
      </c>
      <c r="S448" s="8">
        <f t="shared" si="26"/>
        <v>41261.25</v>
      </c>
      <c r="T448" s="8">
        <f t="shared" si="27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24"/>
        <v>24.326030927835049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5" t="s">
        <v>2041</v>
      </c>
      <c r="R449" t="s">
        <v>2060</v>
      </c>
      <c r="S449" s="8">
        <f t="shared" si="26"/>
        <v>43088.25</v>
      </c>
      <c r="T449" s="8">
        <f t="shared" si="27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 t="shared" si="24"/>
        <v>50.482758620689658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5" t="s">
        <v>2050</v>
      </c>
      <c r="R450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ref="F451:F514" si="28">((E451-D451)/D451*100)+100</f>
        <v>967</v>
      </c>
      <c r="G451" t="s">
        <v>20</v>
      </c>
      <c r="H451">
        <v>86</v>
      </c>
      <c r="I451">
        <f t="shared" ref="I451:I514" si="29">IF(H451,ROUND((E451/H451),2),0)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5" t="s">
        <v>2050</v>
      </c>
      <c r="R451" t="s">
        <v>2051</v>
      </c>
      <c r="S451" s="8">
        <f t="shared" ref="S451:S514" si="30">(((L451/60)/60)/24)+DATE(1970,1,1)</f>
        <v>43530.25</v>
      </c>
      <c r="T451" s="8">
        <f t="shared" ref="T451:T514" si="31">(((M451/60)/60)/24)+DATE(1970,1,1)</f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5" t="s">
        <v>2041</v>
      </c>
      <c r="R452" t="s">
        <v>2049</v>
      </c>
      <c r="S452" s="8">
        <f t="shared" si="30"/>
        <v>43394.208333333328</v>
      </c>
      <c r="T452" s="8">
        <f t="shared" si="31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28"/>
        <v>122.84501347708894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5" t="s">
        <v>2035</v>
      </c>
      <c r="R453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 t="shared" si="28"/>
        <v>63.4375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5" t="s">
        <v>2041</v>
      </c>
      <c r="R454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 t="shared" si="28"/>
        <v>56.331688596491233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5" t="s">
        <v>2041</v>
      </c>
      <c r="R455" t="s">
        <v>2063</v>
      </c>
      <c r="S455" s="8">
        <f t="shared" si="30"/>
        <v>42705.25</v>
      </c>
      <c r="T455" s="8">
        <f t="shared" si="31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 t="shared" si="28"/>
        <v>44.074999999999996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5" t="s">
        <v>2041</v>
      </c>
      <c r="R456" t="s">
        <v>2044</v>
      </c>
      <c r="S456" s="8">
        <f t="shared" si="30"/>
        <v>41568.208333333336</v>
      </c>
      <c r="T456" s="8">
        <f t="shared" si="31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28"/>
        <v>118.37253218884121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5" t="s">
        <v>2039</v>
      </c>
      <c r="R457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28"/>
        <v>104.1243169398907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5" t="s">
        <v>2035</v>
      </c>
      <c r="R458" t="s">
        <v>2045</v>
      </c>
      <c r="S458" s="8">
        <f t="shared" si="30"/>
        <v>43141.25</v>
      </c>
      <c r="T458" s="8">
        <f t="shared" si="31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 t="shared" si="28"/>
        <v>26.64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5" t="s">
        <v>2039</v>
      </c>
      <c r="R459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28"/>
        <v>351.20118343195264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5" t="s">
        <v>2039</v>
      </c>
      <c r="R460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 t="shared" si="28"/>
        <v>90.063492063492063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5" t="s">
        <v>2041</v>
      </c>
      <c r="R461" t="s">
        <v>2042</v>
      </c>
      <c r="S461" s="8">
        <f t="shared" si="30"/>
        <v>42001.25</v>
      </c>
      <c r="T461" s="8">
        <f t="shared" si="31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5" t="s">
        <v>2039</v>
      </c>
      <c r="R46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28"/>
        <v>141.04655870445345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5" t="s">
        <v>2041</v>
      </c>
      <c r="R463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 t="shared" si="28"/>
        <v>30.579449152542367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5" t="s">
        <v>2050</v>
      </c>
      <c r="R464" t="s">
        <v>2061</v>
      </c>
      <c r="S464" s="8">
        <f t="shared" si="30"/>
        <v>41304.25</v>
      </c>
      <c r="T464" s="8">
        <f t="shared" si="31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28"/>
        <v>108.16455696202532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5" t="s">
        <v>2041</v>
      </c>
      <c r="R465" t="s">
        <v>2049</v>
      </c>
      <c r="S465" s="8">
        <f t="shared" si="30"/>
        <v>41639.25</v>
      </c>
      <c r="T465" s="8">
        <f t="shared" si="31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28"/>
        <v>133.45505617977528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5" t="s">
        <v>2039</v>
      </c>
      <c r="R466" t="s">
        <v>2040</v>
      </c>
      <c r="S466" s="8">
        <f t="shared" si="30"/>
        <v>43142.25</v>
      </c>
      <c r="T466" s="8">
        <f t="shared" si="31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28"/>
        <v>187.85106382978722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5" t="s">
        <v>2047</v>
      </c>
      <c r="R467" t="s">
        <v>2059</v>
      </c>
      <c r="S467" s="8">
        <f t="shared" si="30"/>
        <v>43127.25</v>
      </c>
      <c r="T467" s="8">
        <f t="shared" si="31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5" t="s">
        <v>2037</v>
      </c>
      <c r="R468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28"/>
        <v>575.21428571428578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5" t="s">
        <v>2037</v>
      </c>
      <c r="R469" t="s">
        <v>2038</v>
      </c>
      <c r="S469" s="8">
        <f t="shared" si="30"/>
        <v>42331.25</v>
      </c>
      <c r="T469" s="8">
        <f t="shared" si="31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5" t="s">
        <v>2039</v>
      </c>
      <c r="R470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28"/>
        <v>184.42857142857144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5" t="s">
        <v>2041</v>
      </c>
      <c r="R471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28"/>
        <v>285.80555555555554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5" t="s">
        <v>2037</v>
      </c>
      <c r="R472" t="s">
        <v>2046</v>
      </c>
      <c r="S472" s="8">
        <f t="shared" si="30"/>
        <v>42716.25</v>
      </c>
      <c r="T472" s="8">
        <f t="shared" si="31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5" t="s">
        <v>2033</v>
      </c>
      <c r="R473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 t="shared" si="28"/>
        <v>39.234070221066318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5" t="s">
        <v>2035</v>
      </c>
      <c r="R474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28"/>
        <v>178.14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5" t="s">
        <v>2035</v>
      </c>
      <c r="R475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28"/>
        <v>365.15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5" t="s">
        <v>2041</v>
      </c>
      <c r="R476" t="s">
        <v>2060</v>
      </c>
      <c r="S476" s="8">
        <f t="shared" si="30"/>
        <v>41989.25</v>
      </c>
      <c r="T476" s="8">
        <f t="shared" si="31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28"/>
        <v>113.94594594594595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5" t="s">
        <v>2047</v>
      </c>
      <c r="R477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 t="shared" si="28"/>
        <v>29.828720626631849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5" t="s">
        <v>2047</v>
      </c>
      <c r="R478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 t="shared" si="28"/>
        <v>54.270588235294113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5" t="s">
        <v>2041</v>
      </c>
      <c r="R479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28"/>
        <v>236.34156976744185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5" t="s">
        <v>2037</v>
      </c>
      <c r="R480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28"/>
        <v>512.91666666666663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5" t="s">
        <v>2033</v>
      </c>
      <c r="R481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28"/>
        <v>100.65116279069767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5" t="s">
        <v>2054</v>
      </c>
      <c r="R482" t="s">
        <v>2055</v>
      </c>
      <c r="S482" s="8">
        <f t="shared" si="30"/>
        <v>40248.25</v>
      </c>
      <c r="T482" s="8">
        <f t="shared" si="31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 t="shared" si="28"/>
        <v>81.348423194303152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5" t="s">
        <v>2039</v>
      </c>
      <c r="R483" t="s">
        <v>2040</v>
      </c>
      <c r="S483" s="8">
        <f t="shared" si="30"/>
        <v>41913.208333333336</v>
      </c>
      <c r="T483" s="8">
        <f t="shared" si="31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 t="shared" si="28"/>
        <v>16.404761904761898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5" t="s">
        <v>2047</v>
      </c>
      <c r="R484" t="s">
        <v>2053</v>
      </c>
      <c r="S484" s="8">
        <f t="shared" si="30"/>
        <v>40963.25</v>
      </c>
      <c r="T484" s="8">
        <f t="shared" si="31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 t="shared" si="28"/>
        <v>52.774617067833695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5" t="s">
        <v>2039</v>
      </c>
      <c r="R485" t="s">
        <v>2040</v>
      </c>
      <c r="S485" s="8">
        <f t="shared" si="30"/>
        <v>43811.25</v>
      </c>
      <c r="T485" s="8">
        <f t="shared" si="31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28"/>
        <v>260.20608108108104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5" t="s">
        <v>2033</v>
      </c>
      <c r="R486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 t="shared" si="28"/>
        <v>30.732891832229583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5" t="s">
        <v>2039</v>
      </c>
      <c r="R487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 t="shared" si="28"/>
        <v>13.5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5" t="s">
        <v>2047</v>
      </c>
      <c r="R488" t="s">
        <v>2059</v>
      </c>
      <c r="S488" s="8">
        <f t="shared" si="30"/>
        <v>43168.25</v>
      </c>
      <c r="T488" s="8">
        <f t="shared" si="31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28"/>
        <v>178.62556663644605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5" t="s">
        <v>2039</v>
      </c>
      <c r="R489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28"/>
        <v>220.05660377358492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5" t="s">
        <v>2039</v>
      </c>
      <c r="R490" t="s">
        <v>2040</v>
      </c>
      <c r="S490" s="8">
        <f t="shared" si="30"/>
        <v>42403.25</v>
      </c>
      <c r="T490" s="8">
        <f t="shared" si="31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28"/>
        <v>101.51086956521739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5" t="s">
        <v>2037</v>
      </c>
      <c r="R491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28"/>
        <v>191.5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5" t="s">
        <v>2064</v>
      </c>
      <c r="R492" t="s">
        <v>2065</v>
      </c>
      <c r="S492" s="8">
        <f t="shared" si="30"/>
        <v>43786.25</v>
      </c>
      <c r="T492" s="8">
        <f t="shared" si="31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28"/>
        <v>305.34683098591552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5" t="s">
        <v>2033</v>
      </c>
      <c r="R493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28"/>
        <v>23.995287958115185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5" t="s">
        <v>2041</v>
      </c>
      <c r="R494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28"/>
        <v>723.77777777777771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5" t="s">
        <v>2054</v>
      </c>
      <c r="R495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28"/>
        <v>547.36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5" t="s">
        <v>2037</v>
      </c>
      <c r="R496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28"/>
        <v>414.5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5" t="s">
        <v>2039</v>
      </c>
      <c r="R497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 t="shared" si="28"/>
        <v>0.90696409140369383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5" t="s">
        <v>2041</v>
      </c>
      <c r="R498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 t="shared" si="28"/>
        <v>34.173469387755105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5" t="s">
        <v>2037</v>
      </c>
      <c r="R499" t="s">
        <v>2046</v>
      </c>
      <c r="S499" s="8">
        <f t="shared" si="30"/>
        <v>42724.25</v>
      </c>
      <c r="T499" s="8">
        <f t="shared" si="31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 t="shared" si="28"/>
        <v>23.948810754912103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5" t="s">
        <v>2037</v>
      </c>
      <c r="R500" t="s">
        <v>2038</v>
      </c>
      <c r="S500" s="8">
        <f t="shared" si="30"/>
        <v>42005.25</v>
      </c>
      <c r="T500" s="8">
        <f t="shared" si="31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 t="shared" si="28"/>
        <v>48.072649572649574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5" t="s">
        <v>2041</v>
      </c>
      <c r="R501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5" t="s">
        <v>2039</v>
      </c>
      <c r="R50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 t="shared" si="28"/>
        <v>70.145182291666671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5" t="s">
        <v>2041</v>
      </c>
      <c r="R503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28"/>
        <v>529.92307692307691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5" t="s">
        <v>2050</v>
      </c>
      <c r="R504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28"/>
        <v>180.32549019607842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5" t="s">
        <v>2041</v>
      </c>
      <c r="R505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 t="shared" si="28"/>
        <v>92.32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5" t="s">
        <v>2035</v>
      </c>
      <c r="R506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 t="shared" si="28"/>
        <v>13.90100111234706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5" t="s">
        <v>2047</v>
      </c>
      <c r="R507" t="s">
        <v>2056</v>
      </c>
      <c r="S507" s="8">
        <f t="shared" si="30"/>
        <v>41341.25</v>
      </c>
      <c r="T507" s="8">
        <f t="shared" si="31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28"/>
        <v>927.07777777777767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5" t="s">
        <v>2039</v>
      </c>
      <c r="R508" t="s">
        <v>2040</v>
      </c>
      <c r="S508" s="8">
        <f t="shared" si="30"/>
        <v>43062.25</v>
      </c>
      <c r="T508" s="8">
        <f t="shared" si="31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 t="shared" si="28"/>
        <v>39.857142857142861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5" t="s">
        <v>2037</v>
      </c>
      <c r="R509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28"/>
        <v>112.22929936305732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5" t="s">
        <v>2039</v>
      </c>
      <c r="R510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5" t="s">
        <v>2039</v>
      </c>
      <c r="R511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28"/>
        <v>119.08974358974359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5" t="s">
        <v>2041</v>
      </c>
      <c r="R51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 t="shared" si="28"/>
        <v>24.017591339648163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5" t="s">
        <v>2039</v>
      </c>
      <c r="R513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28"/>
        <v>139.31868131868131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5" t="s">
        <v>2050</v>
      </c>
      <c r="R514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ref="F515:F578" si="32">((E515-D515)/D515*100)+100</f>
        <v>39.277108433734945</v>
      </c>
      <c r="G515" t="s">
        <v>74</v>
      </c>
      <c r="H515">
        <v>35</v>
      </c>
      <c r="I515">
        <f t="shared" ref="I515:I578" si="33">IF(H515,ROUND((E515/H515),2),0)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5" t="s">
        <v>2041</v>
      </c>
      <c r="R515" t="s">
        <v>2060</v>
      </c>
      <c r="S515" s="8">
        <f t="shared" ref="S515:S578" si="34">(((L515/60)/60)/24)+DATE(1970,1,1)</f>
        <v>40430.208333333336</v>
      </c>
      <c r="T515" s="8">
        <f t="shared" ref="T515:T578" si="35">(((M515/60)/60)/24)+DATE(1970,1,1)</f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si="32"/>
        <v>22.439077144917093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5" t="s">
        <v>2035</v>
      </c>
      <c r="R516" t="s">
        <v>2036</v>
      </c>
      <c r="S516" s="8">
        <f t="shared" si="34"/>
        <v>41614.25</v>
      </c>
      <c r="T516" s="8">
        <f t="shared" si="35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 t="shared" si="32"/>
        <v>55.779069767441861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5" t="s">
        <v>2039</v>
      </c>
      <c r="R517" t="s">
        <v>2040</v>
      </c>
      <c r="S517" s="8">
        <f t="shared" si="34"/>
        <v>40900.25</v>
      </c>
      <c r="T517" s="8">
        <f t="shared" si="35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 t="shared" si="32"/>
        <v>42.523125996810208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5" t="s">
        <v>2047</v>
      </c>
      <c r="R518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5" t="s">
        <v>2033</v>
      </c>
      <c r="R519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 t="shared" si="32"/>
        <v>7.068181818181813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5" t="s">
        <v>2041</v>
      </c>
      <c r="R520" t="s">
        <v>2049</v>
      </c>
      <c r="S520" s="8">
        <f t="shared" si="34"/>
        <v>43154.25</v>
      </c>
      <c r="T520" s="8">
        <f t="shared" si="35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32"/>
        <v>101.74563871693866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5" t="s">
        <v>2035</v>
      </c>
      <c r="R521" t="s">
        <v>2036</v>
      </c>
      <c r="S521" s="8">
        <f t="shared" si="34"/>
        <v>42012.25</v>
      </c>
      <c r="T521" s="8">
        <f t="shared" si="35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32"/>
        <v>425.75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5" t="s">
        <v>2039</v>
      </c>
      <c r="R52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32"/>
        <v>145.53947368421052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5" t="s">
        <v>2041</v>
      </c>
      <c r="R523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 t="shared" si="32"/>
        <v>32.453465346534642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5" t="s">
        <v>2041</v>
      </c>
      <c r="R524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32"/>
        <v>700.33333333333326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5" t="s">
        <v>2041</v>
      </c>
      <c r="R525" t="s">
        <v>2052</v>
      </c>
      <c r="S525" s="8">
        <f t="shared" si="34"/>
        <v>40241.25</v>
      </c>
      <c r="T525" s="8">
        <f t="shared" si="35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 t="shared" si="32"/>
        <v>83.904860392967947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5" t="s">
        <v>2039</v>
      </c>
      <c r="R526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 t="shared" si="32"/>
        <v>84.19047619047619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5" t="s">
        <v>2037</v>
      </c>
      <c r="R527" t="s">
        <v>2046</v>
      </c>
      <c r="S527" s="8">
        <f t="shared" si="34"/>
        <v>40505.25</v>
      </c>
      <c r="T527" s="8">
        <f t="shared" si="35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32"/>
        <v>155.95180722891567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5" t="s">
        <v>2039</v>
      </c>
      <c r="R528" t="s">
        <v>2040</v>
      </c>
      <c r="S528" s="8">
        <f t="shared" si="34"/>
        <v>42364.25</v>
      </c>
      <c r="T528" s="8">
        <f t="shared" si="35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5" t="s">
        <v>2041</v>
      </c>
      <c r="R529" t="s">
        <v>2049</v>
      </c>
      <c r="S529" s="8">
        <f t="shared" si="34"/>
        <v>42405.25</v>
      </c>
      <c r="T529" s="8">
        <f t="shared" si="35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 t="shared" si="32"/>
        <v>80.3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5" t="s">
        <v>2035</v>
      </c>
      <c r="R530" t="s">
        <v>2045</v>
      </c>
      <c r="S530" s="8">
        <f t="shared" si="34"/>
        <v>41601.25</v>
      </c>
      <c r="T530" s="8">
        <f t="shared" si="35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 t="shared" si="32"/>
        <v>11.254901960784309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5" t="s">
        <v>2050</v>
      </c>
      <c r="R531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 t="shared" si="32"/>
        <v>91.740952380952379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5" t="s">
        <v>2047</v>
      </c>
      <c r="R53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32"/>
        <v>95.521156936261377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5" t="s">
        <v>2050</v>
      </c>
      <c r="R533" t="s">
        <v>2051</v>
      </c>
      <c r="S533" s="8">
        <f t="shared" si="34"/>
        <v>41589.25</v>
      </c>
      <c r="T533" s="8">
        <f t="shared" si="35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32"/>
        <v>502.87499999999994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5" t="s">
        <v>2039</v>
      </c>
      <c r="R534" t="s">
        <v>2040</v>
      </c>
      <c r="S534" s="8">
        <f t="shared" si="34"/>
        <v>43125.25</v>
      </c>
      <c r="T534" s="8">
        <f t="shared" si="35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32"/>
        <v>159.24394463667821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5" t="s">
        <v>2035</v>
      </c>
      <c r="R535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 t="shared" si="32"/>
        <v>15.022446689113352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5" t="s">
        <v>2041</v>
      </c>
      <c r="R536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32"/>
        <v>482.03846153846155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5" t="s">
        <v>2039</v>
      </c>
      <c r="R537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32"/>
        <v>149.96938775510205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5" t="s">
        <v>2047</v>
      </c>
      <c r="R538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32"/>
        <v>117.22156398104265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5" t="s">
        <v>2041</v>
      </c>
      <c r="R539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 t="shared" si="32"/>
        <v>37.695968274950431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5" t="s">
        <v>2050</v>
      </c>
      <c r="R540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 t="shared" si="32"/>
        <v>72.65306122448979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5" t="s">
        <v>2033</v>
      </c>
      <c r="R541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32"/>
        <v>265.98113207547169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5" t="s">
        <v>2054</v>
      </c>
      <c r="R54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 t="shared" si="32"/>
        <v>24.205617977528092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5" t="s">
        <v>2050</v>
      </c>
      <c r="R543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 t="shared" si="32"/>
        <v>2.5064935064934986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5" t="s">
        <v>2035</v>
      </c>
      <c r="R544" t="s">
        <v>2045</v>
      </c>
      <c r="S544" s="8">
        <f t="shared" si="34"/>
        <v>42391.25</v>
      </c>
      <c r="T544" s="8">
        <f t="shared" si="35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 t="shared" si="32"/>
        <v>16.329799764428742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5" t="s">
        <v>2050</v>
      </c>
      <c r="R545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32"/>
        <v>276.5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5" t="s">
        <v>2035</v>
      </c>
      <c r="R546" t="s">
        <v>2036</v>
      </c>
      <c r="S546" s="8">
        <f t="shared" si="34"/>
        <v>42377.25</v>
      </c>
      <c r="T546" s="8">
        <f t="shared" si="35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 t="shared" si="32"/>
        <v>88.803571428571431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5" t="s">
        <v>2039</v>
      </c>
      <c r="R547" t="s">
        <v>2040</v>
      </c>
      <c r="S547" s="8">
        <f t="shared" si="34"/>
        <v>43824.25</v>
      </c>
      <c r="T547" s="8">
        <f t="shared" si="35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32"/>
        <v>163.57142857142856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5" t="s">
        <v>2039</v>
      </c>
      <c r="R548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5" t="s">
        <v>2041</v>
      </c>
      <c r="R549" t="s">
        <v>2044</v>
      </c>
      <c r="S549" s="8">
        <f t="shared" si="34"/>
        <v>42029.25</v>
      </c>
      <c r="T549" s="8">
        <f t="shared" si="35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32"/>
        <v>270.91376701966715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5" t="s">
        <v>2039</v>
      </c>
      <c r="R550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32"/>
        <v>284.21355932203392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5" t="s">
        <v>2037</v>
      </c>
      <c r="R551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5" t="s">
        <v>2035</v>
      </c>
      <c r="R552" t="s">
        <v>2045</v>
      </c>
      <c r="S552" s="8">
        <f t="shared" si="34"/>
        <v>40968.25</v>
      </c>
      <c r="T552" s="8">
        <f t="shared" si="35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 t="shared" si="32"/>
        <v>58.6329816768462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5" t="s">
        <v>2037</v>
      </c>
      <c r="R553" t="s">
        <v>2038</v>
      </c>
      <c r="S553" s="8">
        <f t="shared" si="34"/>
        <v>41993.25</v>
      </c>
      <c r="T553" s="8">
        <f t="shared" si="35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 t="shared" si="32"/>
        <v>98.511111111111106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5" t="s">
        <v>2039</v>
      </c>
      <c r="R554" t="s">
        <v>2040</v>
      </c>
      <c r="S554" s="8">
        <f t="shared" si="34"/>
        <v>42700.25</v>
      </c>
      <c r="T554" s="8">
        <f t="shared" si="35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 t="shared" si="32"/>
        <v>43.975381008206327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5" t="s">
        <v>2035</v>
      </c>
      <c r="R555" t="s">
        <v>2036</v>
      </c>
      <c r="S555" s="8">
        <f t="shared" si="34"/>
        <v>40545.25</v>
      </c>
      <c r="T555" s="8">
        <f t="shared" si="35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32"/>
        <v>151.66315789473686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5" t="s">
        <v>2035</v>
      </c>
      <c r="R556" t="s">
        <v>2045</v>
      </c>
      <c r="S556" s="8">
        <f t="shared" si="34"/>
        <v>42723.25</v>
      </c>
      <c r="T556" s="8">
        <f t="shared" si="35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32"/>
        <v>223.63492063492063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5" t="s">
        <v>2035</v>
      </c>
      <c r="R557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32"/>
        <v>239.75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5" t="s">
        <v>2047</v>
      </c>
      <c r="R558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32"/>
        <v>199.33333333333331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5" t="s">
        <v>2041</v>
      </c>
      <c r="R559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32"/>
        <v>137.34482758620689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5" t="s">
        <v>2039</v>
      </c>
      <c r="R560" t="s">
        <v>2040</v>
      </c>
      <c r="S560" s="8">
        <f t="shared" si="34"/>
        <v>42424.25</v>
      </c>
      <c r="T560" s="8">
        <f t="shared" si="35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32"/>
        <v>100.96961063627731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5" t="s">
        <v>2039</v>
      </c>
      <c r="R561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32"/>
        <v>794.16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5" t="s">
        <v>2041</v>
      </c>
      <c r="R562" t="s">
        <v>2049</v>
      </c>
      <c r="S562" s="8">
        <f t="shared" si="34"/>
        <v>40865.25</v>
      </c>
      <c r="T562" s="8">
        <f t="shared" si="35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32"/>
        <v>369.7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5" t="s">
        <v>2039</v>
      </c>
      <c r="R563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 t="shared" si="32"/>
        <v>12.818181818181813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5" t="s">
        <v>2035</v>
      </c>
      <c r="R564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32"/>
        <v>138.02702702702703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5" t="s">
        <v>2041</v>
      </c>
      <c r="R565" t="s">
        <v>2042</v>
      </c>
      <c r="S565" s="8">
        <f t="shared" si="34"/>
        <v>43417.25</v>
      </c>
      <c r="T565" s="8">
        <f t="shared" si="35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 t="shared" si="32"/>
        <v>83.813278008298752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5" t="s">
        <v>2039</v>
      </c>
      <c r="R566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32"/>
        <v>204.60063224446785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5" t="s">
        <v>2039</v>
      </c>
      <c r="R567" t="s">
        <v>2040</v>
      </c>
      <c r="S567" s="8">
        <f t="shared" si="34"/>
        <v>40862.25</v>
      </c>
      <c r="T567" s="8">
        <f t="shared" si="35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 t="shared" si="32"/>
        <v>44.344086021505383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5" t="s">
        <v>2035</v>
      </c>
      <c r="R568" t="s">
        <v>2043</v>
      </c>
      <c r="S568" s="8">
        <f t="shared" si="34"/>
        <v>42424.25</v>
      </c>
      <c r="T568" s="8">
        <f t="shared" si="35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32"/>
        <v>218.60294117647061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5" t="s">
        <v>2035</v>
      </c>
      <c r="R569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32"/>
        <v>186.03314917127074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5" t="s">
        <v>2039</v>
      </c>
      <c r="R570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32"/>
        <v>237.33830845771143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5" t="s">
        <v>2041</v>
      </c>
      <c r="R571" t="s">
        <v>2049</v>
      </c>
      <c r="S571" s="8">
        <f t="shared" si="34"/>
        <v>40554.25</v>
      </c>
      <c r="T571" s="8">
        <f t="shared" si="35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32"/>
        <v>305.65384615384613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5" t="s">
        <v>2035</v>
      </c>
      <c r="R572" t="s">
        <v>2036</v>
      </c>
      <c r="S572" s="8">
        <f t="shared" si="34"/>
        <v>41993.25</v>
      </c>
      <c r="T572" s="8">
        <f t="shared" si="35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 t="shared" si="32"/>
        <v>94.142857142857139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5" t="s">
        <v>2041</v>
      </c>
      <c r="R573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32"/>
        <v>54.4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5" t="s">
        <v>2035</v>
      </c>
      <c r="R574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32"/>
        <v>111.88059701492537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5" t="s">
        <v>2064</v>
      </c>
      <c r="R575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32"/>
        <v>369.14814814814815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5" t="s">
        <v>2033</v>
      </c>
      <c r="R576" t="s">
        <v>2034</v>
      </c>
      <c r="S576" s="8">
        <f t="shared" si="34"/>
        <v>43806.25</v>
      </c>
      <c r="T576" s="8">
        <f t="shared" si="35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 t="shared" si="32"/>
        <v>62.93037214885954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5" t="s">
        <v>2039</v>
      </c>
      <c r="R577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 t="shared" si="32"/>
        <v>64.927835051546396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5" t="s">
        <v>2039</v>
      </c>
      <c r="R578" t="s">
        <v>2040</v>
      </c>
      <c r="S578" s="8">
        <f t="shared" si="34"/>
        <v>43040.208333333328</v>
      </c>
      <c r="T578" s="8">
        <f t="shared" si="35"/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ref="F579:F642" si="36">((E579-D579)/D579*100)+100</f>
        <v>18.853658536585357</v>
      </c>
      <c r="G579" t="s">
        <v>74</v>
      </c>
      <c r="H579">
        <v>37</v>
      </c>
      <c r="I579">
        <f t="shared" ref="I579:I642" si="37">IF(H579,ROUND((E579/H579),2),0)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5" t="s">
        <v>2035</v>
      </c>
      <c r="R579" t="s">
        <v>2058</v>
      </c>
      <c r="S579" s="8">
        <f t="shared" ref="S579:S642" si="38">(((L579/60)/60)/24)+DATE(1970,1,1)</f>
        <v>40613.25</v>
      </c>
      <c r="T579" s="8">
        <f t="shared" ref="T579:T642" si="39">(((M579/60)/60)/24)+DATE(1970,1,1)</f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 t="shared" si="36"/>
        <v>16.754404145077714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5" t="s">
        <v>2041</v>
      </c>
      <c r="R580" t="s">
        <v>2063</v>
      </c>
      <c r="S580" s="8">
        <f t="shared" si="38"/>
        <v>40878.25</v>
      </c>
      <c r="T580" s="8">
        <f t="shared" si="39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36"/>
        <v>101.11290322580645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5" t="s">
        <v>2035</v>
      </c>
      <c r="R581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36"/>
        <v>341.5022831050228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5" t="s">
        <v>2039</v>
      </c>
      <c r="R582" t="s">
        <v>2040</v>
      </c>
      <c r="S582" s="8">
        <f t="shared" si="38"/>
        <v>41696.25</v>
      </c>
      <c r="T582" s="8">
        <f t="shared" si="39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 t="shared" si="36"/>
        <v>64.016666666666666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5" t="s">
        <v>2037</v>
      </c>
      <c r="R583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 t="shared" si="36"/>
        <v>52.080459770114942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5" t="s">
        <v>2050</v>
      </c>
      <c r="R584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36"/>
        <v>322.40211640211646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5" t="s">
        <v>2041</v>
      </c>
      <c r="R585" t="s">
        <v>2042</v>
      </c>
      <c r="S585" s="8">
        <f t="shared" si="38"/>
        <v>40959.25</v>
      </c>
      <c r="T585" s="8">
        <f t="shared" si="39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36"/>
        <v>119.50810185185185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5" t="s">
        <v>2037</v>
      </c>
      <c r="R586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36"/>
        <v>146.79775280898878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5" t="s">
        <v>2047</v>
      </c>
      <c r="R587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36"/>
        <v>950.57142857142856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5" t="s">
        <v>2035</v>
      </c>
      <c r="R588" t="s">
        <v>2036</v>
      </c>
      <c r="S588" s="8">
        <f t="shared" si="38"/>
        <v>40499.25</v>
      </c>
      <c r="T588" s="8">
        <f t="shared" si="39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 t="shared" si="36"/>
        <v>72.893617021276597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5" t="s">
        <v>2033</v>
      </c>
      <c r="R589" t="s">
        <v>2034</v>
      </c>
      <c r="S589" s="8">
        <f t="shared" si="38"/>
        <v>43484.25</v>
      </c>
      <c r="T589" s="8">
        <f t="shared" si="39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 t="shared" si="36"/>
        <v>79.008248730964468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5" t="s">
        <v>2039</v>
      </c>
      <c r="R590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 t="shared" si="36"/>
        <v>64.721518987341767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5" t="s">
        <v>2041</v>
      </c>
      <c r="R591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 t="shared" si="36"/>
        <v>82.028169014084511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5" t="s">
        <v>2047</v>
      </c>
      <c r="R592" t="s">
        <v>2056</v>
      </c>
      <c r="S592" s="8">
        <f t="shared" si="38"/>
        <v>41994.25</v>
      </c>
      <c r="T592" s="8">
        <f t="shared" si="39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36"/>
        <v>1037.6666666666667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5" t="s">
        <v>2050</v>
      </c>
      <c r="R593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 t="shared" si="36"/>
        <v>12.910076530612244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5" t="s">
        <v>2039</v>
      </c>
      <c r="R594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36"/>
        <v>154.84210526315789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5" t="s">
        <v>2041</v>
      </c>
      <c r="R595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 t="shared" si="36"/>
        <v>7.0991735537190124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5" t="s">
        <v>2039</v>
      </c>
      <c r="R596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36"/>
        <v>208.52773826458036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5" t="s">
        <v>2039</v>
      </c>
      <c r="R597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 t="shared" si="36"/>
        <v>99.683544303797461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5" t="s">
        <v>2041</v>
      </c>
      <c r="R598" t="s">
        <v>2044</v>
      </c>
      <c r="S598" s="8">
        <f t="shared" si="38"/>
        <v>42434.25</v>
      </c>
      <c r="T598" s="8">
        <f t="shared" si="39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36"/>
        <v>201.59756097560975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5" t="s">
        <v>2039</v>
      </c>
      <c r="R599" t="s">
        <v>2040</v>
      </c>
      <c r="S599" s="8">
        <f t="shared" si="38"/>
        <v>43786.25</v>
      </c>
      <c r="T599" s="8">
        <f t="shared" si="39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36"/>
        <v>162.09032258064516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5" t="s">
        <v>2035</v>
      </c>
      <c r="R600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 t="shared" si="36"/>
        <v>3.6436208125445404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5" t="s">
        <v>2041</v>
      </c>
      <c r="R601" t="s">
        <v>2042</v>
      </c>
      <c r="S601" s="8">
        <f t="shared" si="38"/>
        <v>42047.25</v>
      </c>
      <c r="T601" s="8">
        <f t="shared" si="39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5" t="s">
        <v>2033</v>
      </c>
      <c r="R60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36"/>
        <v>206.63492063492063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5" t="s">
        <v>2037</v>
      </c>
      <c r="R603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36"/>
        <v>128.23628691983123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5" t="s">
        <v>2039</v>
      </c>
      <c r="R604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36"/>
        <v>119.66037735849056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5" t="s">
        <v>2039</v>
      </c>
      <c r="R605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36"/>
        <v>170.7305524239008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5" t="s">
        <v>2039</v>
      </c>
      <c r="R606" t="s">
        <v>2040</v>
      </c>
      <c r="S606" s="8">
        <f t="shared" si="38"/>
        <v>40565.25</v>
      </c>
      <c r="T606" s="8">
        <f t="shared" si="39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36"/>
        <v>187.21212121212119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5" t="s">
        <v>2047</v>
      </c>
      <c r="R607" t="s">
        <v>2048</v>
      </c>
      <c r="S607" s="8">
        <f t="shared" si="38"/>
        <v>42280.208333333328</v>
      </c>
      <c r="T607" s="8">
        <f t="shared" si="39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36"/>
        <v>188.38235294117646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5" t="s">
        <v>2035</v>
      </c>
      <c r="R608" t="s">
        <v>2036</v>
      </c>
      <c r="S608" s="8">
        <f t="shared" si="38"/>
        <v>42436.25</v>
      </c>
      <c r="T608" s="8">
        <f t="shared" si="39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36"/>
        <v>131.29869186046511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5" t="s">
        <v>2033</v>
      </c>
      <c r="R609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36"/>
        <v>283.97435897435901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5" t="s">
        <v>2035</v>
      </c>
      <c r="R610" t="s">
        <v>2058</v>
      </c>
      <c r="S610" s="8">
        <f t="shared" si="38"/>
        <v>43530.25</v>
      </c>
      <c r="T610" s="8">
        <f t="shared" si="39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36"/>
        <v>120.42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5" t="s">
        <v>2041</v>
      </c>
      <c r="R611" t="s">
        <v>2063</v>
      </c>
      <c r="S611" s="8">
        <f t="shared" si="38"/>
        <v>43481.25</v>
      </c>
      <c r="T611" s="8">
        <f t="shared" si="39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36"/>
        <v>419.05607476635515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5" t="s">
        <v>2039</v>
      </c>
      <c r="R612" t="s">
        <v>2040</v>
      </c>
      <c r="S612" s="8">
        <f t="shared" si="38"/>
        <v>41259.25</v>
      </c>
      <c r="T612" s="8">
        <f t="shared" si="39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36"/>
        <v>13.853658536585371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5" t="s">
        <v>2039</v>
      </c>
      <c r="R613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36"/>
        <v>139.43548387096774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5" t="s">
        <v>2035</v>
      </c>
      <c r="R614" t="s">
        <v>2043</v>
      </c>
      <c r="S614" s="8">
        <f t="shared" si="38"/>
        <v>40474.208333333336</v>
      </c>
      <c r="T614" s="8">
        <f t="shared" si="39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5" t="s">
        <v>2039</v>
      </c>
      <c r="R615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36"/>
        <v>155.49056603773585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5" t="s">
        <v>2039</v>
      </c>
      <c r="R616" t="s">
        <v>2040</v>
      </c>
      <c r="S616" s="8">
        <f t="shared" si="38"/>
        <v>42746.25</v>
      </c>
      <c r="T616" s="8">
        <f t="shared" si="39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36"/>
        <v>170.4470588235294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5" t="s">
        <v>2039</v>
      </c>
      <c r="R617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36"/>
        <v>189.515625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5" t="s">
        <v>2035</v>
      </c>
      <c r="R618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36"/>
        <v>249.71428571428572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5" t="s">
        <v>2039</v>
      </c>
      <c r="R619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 t="shared" si="36"/>
        <v>48.860523665659613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5" t="s">
        <v>2047</v>
      </c>
      <c r="R620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 t="shared" si="36"/>
        <v>28.461970393057683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5" t="s">
        <v>2039</v>
      </c>
      <c r="R621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36"/>
        <v>268.02325581395348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5" t="s">
        <v>2054</v>
      </c>
      <c r="R62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36"/>
        <v>619.80078125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5" t="s">
        <v>2039</v>
      </c>
      <c r="R623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 t="shared" si="36"/>
        <v>3.1301587301587261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5" t="s">
        <v>2035</v>
      </c>
      <c r="R624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36"/>
        <v>159.92152704135736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5" t="s">
        <v>2039</v>
      </c>
      <c r="R625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36"/>
        <v>279.39215686274508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5" t="s">
        <v>2054</v>
      </c>
      <c r="R626" t="s">
        <v>2055</v>
      </c>
      <c r="S626" s="8">
        <f t="shared" si="38"/>
        <v>42029.25</v>
      </c>
      <c r="T626" s="8">
        <f t="shared" si="39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 t="shared" si="36"/>
        <v>77.373333333333335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5" t="s">
        <v>2039</v>
      </c>
      <c r="R627" t="s">
        <v>2040</v>
      </c>
      <c r="S627" s="8">
        <f t="shared" si="38"/>
        <v>43857.25</v>
      </c>
      <c r="T627" s="8">
        <f t="shared" si="39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36"/>
        <v>206.328125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5" t="s">
        <v>2039</v>
      </c>
      <c r="R628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36"/>
        <v>694.25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5" t="s">
        <v>2033</v>
      </c>
      <c r="R629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36"/>
        <v>151.78947368421052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5" t="s">
        <v>2035</v>
      </c>
      <c r="R630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 t="shared" si="36"/>
        <v>64.582072176949936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5" t="s">
        <v>2039</v>
      </c>
      <c r="R631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36"/>
        <v>62.873684210526314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5" t="s">
        <v>2039</v>
      </c>
      <c r="R63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36"/>
        <v>310.39864864864865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5" t="s">
        <v>2039</v>
      </c>
      <c r="R633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36"/>
        <v>42.859916782246877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5" t="s">
        <v>2039</v>
      </c>
      <c r="R634" t="s">
        <v>2040</v>
      </c>
      <c r="S634" s="8">
        <f t="shared" si="38"/>
        <v>41945.208333333336</v>
      </c>
      <c r="T634" s="8">
        <f t="shared" si="39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 t="shared" si="36"/>
        <v>83.119402985074629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5" t="s">
        <v>2041</v>
      </c>
      <c r="R635" t="s">
        <v>2049</v>
      </c>
      <c r="S635" s="8">
        <f t="shared" si="38"/>
        <v>42315.25</v>
      </c>
      <c r="T635" s="8">
        <f t="shared" si="39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36"/>
        <v>78.531302876480538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5" t="s">
        <v>2041</v>
      </c>
      <c r="R636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36"/>
        <v>114.09352517985612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5" t="s">
        <v>2041</v>
      </c>
      <c r="R637" t="s">
        <v>2060</v>
      </c>
      <c r="S637" s="8">
        <f t="shared" si="38"/>
        <v>41314.25</v>
      </c>
      <c r="T637" s="8">
        <f t="shared" si="39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 t="shared" si="36"/>
        <v>64.537683358624179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5" t="s">
        <v>2041</v>
      </c>
      <c r="R638" t="s">
        <v>2049</v>
      </c>
      <c r="S638" s="8">
        <f t="shared" si="38"/>
        <v>40926.25</v>
      </c>
      <c r="T638" s="8">
        <f t="shared" si="39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 t="shared" si="36"/>
        <v>79.411764705882348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5" t="s">
        <v>2039</v>
      </c>
      <c r="R639" t="s">
        <v>2040</v>
      </c>
      <c r="S639" s="8">
        <f t="shared" si="38"/>
        <v>42688.25</v>
      </c>
      <c r="T639" s="8">
        <f t="shared" si="39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 t="shared" si="36"/>
        <v>11.419117647058812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5" t="s">
        <v>2039</v>
      </c>
      <c r="R640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36"/>
        <v>56.186046511627907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5" t="s">
        <v>2041</v>
      </c>
      <c r="R641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 t="shared" si="36"/>
        <v>16.501669449081803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5" t="s">
        <v>2039</v>
      </c>
      <c r="R642" t="s">
        <v>2040</v>
      </c>
      <c r="S642" s="8">
        <f t="shared" si="38"/>
        <v>42387.25</v>
      </c>
      <c r="T642" s="8">
        <f t="shared" si="39"/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ref="F643:F706" si="40">((E643-D643)/D643*100)+100</f>
        <v>119.96808510638297</v>
      </c>
      <c r="G643" t="s">
        <v>20</v>
      </c>
      <c r="H643">
        <v>194</v>
      </c>
      <c r="I643">
        <f t="shared" ref="I643:I706" si="41">IF(H643,ROUND((E643/H643),2),0)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5" t="s">
        <v>2039</v>
      </c>
      <c r="R643" t="s">
        <v>2040</v>
      </c>
      <c r="S643" s="8">
        <f t="shared" ref="S643:S706" si="42">(((L643/60)/60)/24)+DATE(1970,1,1)</f>
        <v>42786.25</v>
      </c>
      <c r="T643" s="8">
        <f t="shared" ref="T643:T706" si="43">(((M643/60)/60)/24)+DATE(1970,1,1)</f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si="40"/>
        <v>145.45652173913044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5" t="s">
        <v>2037</v>
      </c>
      <c r="R644" t="s">
        <v>2046</v>
      </c>
      <c r="S644" s="8">
        <f t="shared" si="42"/>
        <v>43451.25</v>
      </c>
      <c r="T644" s="8">
        <f t="shared" si="43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40"/>
        <v>221.38255033557044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5" t="s">
        <v>2039</v>
      </c>
      <c r="R645" t="s">
        <v>2040</v>
      </c>
      <c r="S645" s="8">
        <f t="shared" si="42"/>
        <v>42795.25</v>
      </c>
      <c r="T645" s="8">
        <f t="shared" si="43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5" t="s">
        <v>2039</v>
      </c>
      <c r="R646" t="s">
        <v>2040</v>
      </c>
      <c r="S646" s="8">
        <f t="shared" si="42"/>
        <v>43452.25</v>
      </c>
      <c r="T646" s="8">
        <f t="shared" si="43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 t="shared" si="40"/>
        <v>92.911504424778755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5" t="s">
        <v>2035</v>
      </c>
      <c r="R647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 t="shared" si="40"/>
        <v>88.59979736575481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5" t="s">
        <v>2050</v>
      </c>
      <c r="R648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 t="shared" si="40"/>
        <v>41.400000000000006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5" t="s">
        <v>2047</v>
      </c>
      <c r="R649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40"/>
        <v>63.056795131845846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5" t="s">
        <v>2033</v>
      </c>
      <c r="R650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 t="shared" si="40"/>
        <v>48.482333607230899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5" t="s">
        <v>2039</v>
      </c>
      <c r="R651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5" t="s">
        <v>2035</v>
      </c>
      <c r="R65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 t="shared" si="40"/>
        <v>88.47941026944585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5" t="s">
        <v>2041</v>
      </c>
      <c r="R653" t="s">
        <v>2052</v>
      </c>
      <c r="S653" s="8">
        <f t="shared" si="42"/>
        <v>41692.25</v>
      </c>
      <c r="T653" s="8">
        <f t="shared" si="43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40"/>
        <v>126.84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5" t="s">
        <v>2037</v>
      </c>
      <c r="R654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40"/>
        <v>2338.833333333333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5" t="s">
        <v>2037</v>
      </c>
      <c r="R655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40"/>
        <v>508.38857142857148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5" t="s">
        <v>2035</v>
      </c>
      <c r="R656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40"/>
        <v>191.47826086956522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5" t="s">
        <v>2054</v>
      </c>
      <c r="R657" t="s">
        <v>2055</v>
      </c>
      <c r="S657" s="8">
        <f t="shared" si="42"/>
        <v>42796.25</v>
      </c>
      <c r="T657" s="8">
        <f t="shared" si="43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 t="shared" si="40"/>
        <v>42.12753378378379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5" t="s">
        <v>2033</v>
      </c>
      <c r="R658" t="s">
        <v>2034</v>
      </c>
      <c r="S658" s="8">
        <f t="shared" si="42"/>
        <v>43097.25</v>
      </c>
      <c r="T658" s="8">
        <f t="shared" si="43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 t="shared" si="40"/>
        <v>8.2400000000000091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5" t="s">
        <v>2041</v>
      </c>
      <c r="R659" t="s">
        <v>2063</v>
      </c>
      <c r="S659" s="8">
        <f t="shared" si="42"/>
        <v>43096.25</v>
      </c>
      <c r="T659" s="8">
        <f t="shared" si="43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40"/>
        <v>60.064638783269963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5" t="s">
        <v>2035</v>
      </c>
      <c r="R660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 t="shared" si="40"/>
        <v>47.232808616404313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5" t="s">
        <v>2041</v>
      </c>
      <c r="R661" t="s">
        <v>2042</v>
      </c>
      <c r="S661" s="8">
        <f t="shared" si="42"/>
        <v>40570.25</v>
      </c>
      <c r="T661" s="8">
        <f t="shared" si="43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 t="shared" si="40"/>
        <v>81.736263736263737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5" t="s">
        <v>2039</v>
      </c>
      <c r="R66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 t="shared" si="40"/>
        <v>54.187265917602993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5" t="s">
        <v>2035</v>
      </c>
      <c r="R663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 t="shared" si="40"/>
        <v>97.868131868131869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5" t="s">
        <v>2039</v>
      </c>
      <c r="R664" t="s">
        <v>2040</v>
      </c>
      <c r="S664" s="8">
        <f t="shared" si="42"/>
        <v>43443.25</v>
      </c>
      <c r="T664" s="8">
        <f t="shared" si="43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 t="shared" si="40"/>
        <v>77.240000000000009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5" t="s">
        <v>2039</v>
      </c>
      <c r="R665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 t="shared" si="40"/>
        <v>33.464735516372798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5" t="s">
        <v>2035</v>
      </c>
      <c r="R666" t="s">
        <v>2058</v>
      </c>
      <c r="S666" s="8">
        <f t="shared" si="42"/>
        <v>40959.25</v>
      </c>
      <c r="T666" s="8">
        <f t="shared" si="43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40"/>
        <v>239.58823529411765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5" t="s">
        <v>2041</v>
      </c>
      <c r="R667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5" t="s">
        <v>2039</v>
      </c>
      <c r="R668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40"/>
        <v>176.15942028985506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5" t="s">
        <v>2064</v>
      </c>
      <c r="R669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 t="shared" si="40"/>
        <v>20.338181818181823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5" t="s">
        <v>2039</v>
      </c>
      <c r="R670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40"/>
        <v>358.64754098360658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5" t="s">
        <v>2039</v>
      </c>
      <c r="R671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40"/>
        <v>468.85802469135803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5" t="s">
        <v>2035</v>
      </c>
      <c r="R672" t="s">
        <v>2045</v>
      </c>
      <c r="S672" s="8">
        <f t="shared" si="42"/>
        <v>42425.25</v>
      </c>
      <c r="T672" s="8">
        <f t="shared" si="43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40"/>
        <v>122.0563524590164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5" t="s">
        <v>2039</v>
      </c>
      <c r="R673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 t="shared" si="40"/>
        <v>55.931783729156137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5" t="s">
        <v>2039</v>
      </c>
      <c r="R674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 t="shared" si="40"/>
        <v>43.660714285714285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5" t="s">
        <v>2035</v>
      </c>
      <c r="R675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40"/>
        <v>33.538371411833623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5" t="s">
        <v>2054</v>
      </c>
      <c r="R676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40"/>
        <v>122.97938144329896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5" t="s">
        <v>2064</v>
      </c>
      <c r="R677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40"/>
        <v>189.74959871589084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5" t="s">
        <v>2054</v>
      </c>
      <c r="R678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 t="shared" si="40"/>
        <v>83.622641509433961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5" t="s">
        <v>2047</v>
      </c>
      <c r="R679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40"/>
        <v>17.968844221105527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5" t="s">
        <v>2041</v>
      </c>
      <c r="R680" t="s">
        <v>2044</v>
      </c>
      <c r="S680" s="8">
        <f t="shared" si="42"/>
        <v>43484.25</v>
      </c>
      <c r="T680" s="8">
        <f t="shared" si="43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40"/>
        <v>1036.5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5" t="s">
        <v>2033</v>
      </c>
      <c r="R681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 t="shared" si="40"/>
        <v>97.405219780219781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5" t="s">
        <v>2050</v>
      </c>
      <c r="R682" t="s">
        <v>2061</v>
      </c>
      <c r="S682" s="8">
        <f t="shared" si="42"/>
        <v>43813.25</v>
      </c>
      <c r="T682" s="8">
        <f t="shared" si="43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 t="shared" si="40"/>
        <v>86.386203150461711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5" t="s">
        <v>2039</v>
      </c>
      <c r="R683" t="s">
        <v>2040</v>
      </c>
      <c r="S683" s="8">
        <f t="shared" si="42"/>
        <v>40898.25</v>
      </c>
      <c r="T683" s="8">
        <f t="shared" si="43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40"/>
        <v>150.16666666666669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5" t="s">
        <v>2039</v>
      </c>
      <c r="R684" t="s">
        <v>2040</v>
      </c>
      <c r="S684" s="8">
        <f t="shared" si="42"/>
        <v>41619.25</v>
      </c>
      <c r="T684" s="8">
        <f t="shared" si="43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40"/>
        <v>358.43478260869563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5" t="s">
        <v>2039</v>
      </c>
      <c r="R685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40"/>
        <v>542.85714285714289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5" t="s">
        <v>2047</v>
      </c>
      <c r="R686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 t="shared" si="40"/>
        <v>67.500714285714281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5" t="s">
        <v>2039</v>
      </c>
      <c r="R687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40"/>
        <v>191.74666666666667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5" t="s">
        <v>2037</v>
      </c>
      <c r="R688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5" t="s">
        <v>2039</v>
      </c>
      <c r="R689" t="s">
        <v>2040</v>
      </c>
      <c r="S689" s="8">
        <f t="shared" si="42"/>
        <v>42806.25</v>
      </c>
      <c r="T689" s="8">
        <f t="shared" si="43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40"/>
        <v>429.27586206896552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5" t="s">
        <v>2041</v>
      </c>
      <c r="R690" t="s">
        <v>2060</v>
      </c>
      <c r="S690" s="8">
        <f t="shared" si="42"/>
        <v>43475.25</v>
      </c>
      <c r="T690" s="8">
        <f t="shared" si="43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40"/>
        <v>100.65753424657534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5" t="s">
        <v>2037</v>
      </c>
      <c r="R691" t="s">
        <v>2038</v>
      </c>
      <c r="S691" s="8">
        <f t="shared" si="42"/>
        <v>41576.208333333336</v>
      </c>
      <c r="T691" s="8">
        <f t="shared" si="43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40"/>
        <v>226.61111111111111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5" t="s">
        <v>2041</v>
      </c>
      <c r="R692" t="s">
        <v>2042</v>
      </c>
      <c r="S692" s="8">
        <f t="shared" si="42"/>
        <v>40874.25</v>
      </c>
      <c r="T692" s="8">
        <f t="shared" si="43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40"/>
        <v>142.38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5" t="s">
        <v>2041</v>
      </c>
      <c r="R693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 t="shared" si="40"/>
        <v>90.63333333333334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5" t="s">
        <v>2035</v>
      </c>
      <c r="R694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 t="shared" si="40"/>
        <v>63.966740576496676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5" t="s">
        <v>2039</v>
      </c>
      <c r="R695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 t="shared" si="40"/>
        <v>84.131868131868131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5" t="s">
        <v>2039</v>
      </c>
      <c r="R696" t="s">
        <v>2040</v>
      </c>
      <c r="S696" s="8">
        <f t="shared" si="42"/>
        <v>43066.25</v>
      </c>
      <c r="T696" s="8">
        <f t="shared" si="43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40"/>
        <v>133.93478260869566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5" t="s">
        <v>2035</v>
      </c>
      <c r="R697" t="s">
        <v>2036</v>
      </c>
      <c r="S697" s="8">
        <f t="shared" si="42"/>
        <v>42322.25</v>
      </c>
      <c r="T697" s="8">
        <f t="shared" si="43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 t="shared" si="40"/>
        <v>59.042047531992687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5" t="s">
        <v>2039</v>
      </c>
      <c r="R698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40"/>
        <v>152.80062063615205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5" t="s">
        <v>2035</v>
      </c>
      <c r="R699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40"/>
        <v>446.69121140142516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5" t="s">
        <v>2037</v>
      </c>
      <c r="R700" t="s">
        <v>2046</v>
      </c>
      <c r="S700" s="8">
        <f t="shared" si="42"/>
        <v>40871.25</v>
      </c>
      <c r="T700" s="8">
        <f t="shared" si="43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 t="shared" si="40"/>
        <v>84.391891891891888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5" t="s">
        <v>2041</v>
      </c>
      <c r="R701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5" t="s">
        <v>2037</v>
      </c>
      <c r="R702" t="s">
        <v>2046</v>
      </c>
      <c r="S702" s="8">
        <f t="shared" si="42"/>
        <v>40203.25</v>
      </c>
      <c r="T702" s="8">
        <f t="shared" si="43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40"/>
        <v>175.02692307692308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5" t="s">
        <v>2039</v>
      </c>
      <c r="R703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 t="shared" si="40"/>
        <v>54.137931034482762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5" t="s">
        <v>2037</v>
      </c>
      <c r="R704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40"/>
        <v>311.87381703470032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5" t="s">
        <v>2047</v>
      </c>
      <c r="R705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40"/>
        <v>122.7816091954023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5" t="s">
        <v>2041</v>
      </c>
      <c r="R706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 t="shared" ref="F707:F770" si="44">((E707-D707)/D707*100)+100</f>
        <v>99.026517383618156</v>
      </c>
      <c r="G707" t="s">
        <v>14</v>
      </c>
      <c r="H707">
        <v>2025</v>
      </c>
      <c r="I707">
        <f t="shared" ref="I707:I770" si="45">IF(H707,ROUND((E707/H707),2),0)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5" t="s">
        <v>2047</v>
      </c>
      <c r="R707" t="s">
        <v>2048</v>
      </c>
      <c r="S707" s="8">
        <f t="shared" ref="S707:S770" si="46">(((L707/60)/60)/24)+DATE(1970,1,1)</f>
        <v>41619.25</v>
      </c>
      <c r="T707" s="8">
        <f t="shared" ref="T707:T770" si="47">(((M707/60)/60)/24)+DATE(1970,1,1)</f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si="44"/>
        <v>127.84686346863469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5" t="s">
        <v>2037</v>
      </c>
      <c r="R708" t="s">
        <v>2038</v>
      </c>
      <c r="S708" s="8">
        <f t="shared" si="46"/>
        <v>43471.25</v>
      </c>
      <c r="T708" s="8">
        <f t="shared" si="47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44"/>
        <v>158.61643835616439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5" t="s">
        <v>2041</v>
      </c>
      <c r="R709" t="s">
        <v>2044</v>
      </c>
      <c r="S709" s="8">
        <f t="shared" si="46"/>
        <v>43442.25</v>
      </c>
      <c r="T709" s="8">
        <f t="shared" si="47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44"/>
        <v>707.05882352941171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5" t="s">
        <v>2039</v>
      </c>
      <c r="R710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44"/>
        <v>142.38775510204081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5" t="s">
        <v>2039</v>
      </c>
      <c r="R711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44"/>
        <v>147.86046511627907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5" t="s">
        <v>2039</v>
      </c>
      <c r="R71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 t="shared" si="44"/>
        <v>20.322580645161295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5" t="s">
        <v>2039</v>
      </c>
      <c r="R713" t="s">
        <v>2040</v>
      </c>
      <c r="S713" s="8">
        <f t="shared" si="46"/>
        <v>42393.25</v>
      </c>
      <c r="T713" s="8">
        <f t="shared" si="47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44"/>
        <v>1840.625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5" t="s">
        <v>2039</v>
      </c>
      <c r="R714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44"/>
        <v>161.94202898550725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5" t="s">
        <v>2047</v>
      </c>
      <c r="R715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44"/>
        <v>472.82077922077923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5" t="s">
        <v>2035</v>
      </c>
      <c r="R716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 t="shared" si="44"/>
        <v>24.466101694915253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5" t="s">
        <v>2050</v>
      </c>
      <c r="R717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44"/>
        <v>517.65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5" t="s">
        <v>2039</v>
      </c>
      <c r="R718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44"/>
        <v>247.64285714285714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5" t="s">
        <v>2041</v>
      </c>
      <c r="R719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44"/>
        <v>100.20481927710843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5" t="s">
        <v>2037</v>
      </c>
      <c r="R720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5" t="s">
        <v>2047</v>
      </c>
      <c r="R721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44"/>
        <v>37.091954022988503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5" t="s">
        <v>2039</v>
      </c>
      <c r="R722" t="s">
        <v>2040</v>
      </c>
      <c r="S722" s="8">
        <f t="shared" si="46"/>
        <v>43152.25</v>
      </c>
      <c r="T722" s="8">
        <f t="shared" si="47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44"/>
        <v>4.3923948220064801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5" t="s">
        <v>2035</v>
      </c>
      <c r="R723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44"/>
        <v>156.50721649484535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5" t="s">
        <v>2041</v>
      </c>
      <c r="R724" t="s">
        <v>2042</v>
      </c>
      <c r="S724" s="8">
        <f t="shared" si="46"/>
        <v>43045.25</v>
      </c>
      <c r="T724" s="8">
        <f t="shared" si="47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44"/>
        <v>270.40816326530614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5" t="s">
        <v>2039</v>
      </c>
      <c r="R725" t="s">
        <v>2040</v>
      </c>
      <c r="S725" s="8">
        <f t="shared" si="46"/>
        <v>42431.25</v>
      </c>
      <c r="T725" s="8">
        <f t="shared" si="47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44"/>
        <v>134.0595238095238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5" t="s">
        <v>2039</v>
      </c>
      <c r="R726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 t="shared" si="44"/>
        <v>50.398033126293996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5" t="s">
        <v>2050</v>
      </c>
      <c r="R727" t="s">
        <v>2061</v>
      </c>
      <c r="S727" s="8">
        <f t="shared" si="46"/>
        <v>41958.25</v>
      </c>
      <c r="T727" s="8">
        <f t="shared" si="47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44"/>
        <v>88.815837937384899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5" t="s">
        <v>2039</v>
      </c>
      <c r="R728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5" t="s">
        <v>2037</v>
      </c>
      <c r="R729" t="s">
        <v>2038</v>
      </c>
      <c r="S729" s="8">
        <f t="shared" si="46"/>
        <v>43485.25</v>
      </c>
      <c r="T729" s="8">
        <f t="shared" si="47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5" t="s">
        <v>2039</v>
      </c>
      <c r="R730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44"/>
        <v>185.66071428571428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5" t="s">
        <v>2041</v>
      </c>
      <c r="R731" t="s">
        <v>2044</v>
      </c>
      <c r="S731" s="8">
        <f t="shared" si="46"/>
        <v>41309.25</v>
      </c>
      <c r="T731" s="8">
        <f t="shared" si="47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44"/>
        <v>412.66319444444446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5" t="s">
        <v>2037</v>
      </c>
      <c r="R73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44"/>
        <v>90.25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5" t="s">
        <v>2037</v>
      </c>
      <c r="R733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 t="shared" si="44"/>
        <v>91.984615384615381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5" t="s">
        <v>2035</v>
      </c>
      <c r="R734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44"/>
        <v>527.00632911392404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5" t="s">
        <v>2035</v>
      </c>
      <c r="R735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44"/>
        <v>319.14285714285711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5" t="s">
        <v>2039</v>
      </c>
      <c r="R736" t="s">
        <v>2040</v>
      </c>
      <c r="S736" s="8">
        <f t="shared" si="46"/>
        <v>42763.25</v>
      </c>
      <c r="T736" s="8">
        <f t="shared" si="47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44"/>
        <v>354.18867924528303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5" t="s">
        <v>2054</v>
      </c>
      <c r="R737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44"/>
        <v>32.896103896103895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5" t="s">
        <v>2047</v>
      </c>
      <c r="R738" t="s">
        <v>2048</v>
      </c>
      <c r="S738" s="8">
        <f t="shared" si="46"/>
        <v>42055.25</v>
      </c>
      <c r="T738" s="8">
        <f t="shared" si="47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44"/>
        <v>135.8918918918919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5" t="s">
        <v>2035</v>
      </c>
      <c r="R739" t="s">
        <v>2045</v>
      </c>
      <c r="S739" s="8">
        <f t="shared" si="46"/>
        <v>42685.25</v>
      </c>
      <c r="T739" s="8">
        <f t="shared" si="47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 t="shared" si="44"/>
        <v>2.0843373493975861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5" t="s">
        <v>2039</v>
      </c>
      <c r="R740" t="s">
        <v>2040</v>
      </c>
      <c r="S740" s="8">
        <f t="shared" si="46"/>
        <v>41959.25</v>
      </c>
      <c r="T740" s="8">
        <f t="shared" si="47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5" t="s">
        <v>2035</v>
      </c>
      <c r="R741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5" t="s">
        <v>2039</v>
      </c>
      <c r="R742" t="s">
        <v>2040</v>
      </c>
      <c r="S742" s="8">
        <f t="shared" si="46"/>
        <v>42769.25</v>
      </c>
      <c r="T742" s="8">
        <f t="shared" si="47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44"/>
        <v>1179.1666666666665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5" t="s">
        <v>2039</v>
      </c>
      <c r="R743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44"/>
        <v>1126.0833333333335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5" t="s">
        <v>2035</v>
      </c>
      <c r="R744" t="s">
        <v>2043</v>
      </c>
      <c r="S744" s="8">
        <f t="shared" si="46"/>
        <v>40197.25</v>
      </c>
      <c r="T744" s="8">
        <f t="shared" si="47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 t="shared" si="44"/>
        <v>12.92307692307692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5" t="s">
        <v>2039</v>
      </c>
      <c r="R745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5" t="s">
        <v>2039</v>
      </c>
      <c r="R746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 t="shared" si="44"/>
        <v>30.304347826086953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5" t="s">
        <v>2037</v>
      </c>
      <c r="R747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5" t="s">
        <v>2037</v>
      </c>
      <c r="R748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5" t="s">
        <v>2039</v>
      </c>
      <c r="R749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44"/>
        <v>34.959979476654695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5" t="s">
        <v>2041</v>
      </c>
      <c r="R750" t="s">
        <v>2049</v>
      </c>
      <c r="S750" s="8">
        <f t="shared" si="46"/>
        <v>40238.25</v>
      </c>
      <c r="T750" s="8">
        <f t="shared" si="47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44"/>
        <v>157.2906976744186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5" t="s">
        <v>2037</v>
      </c>
      <c r="R751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5" t="s">
        <v>2035</v>
      </c>
      <c r="R75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44"/>
        <v>232.30555555555557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5" t="s">
        <v>2047</v>
      </c>
      <c r="R753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44"/>
        <v>92.448275862068968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5" t="s">
        <v>2039</v>
      </c>
      <c r="R754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44"/>
        <v>256.70212765957444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5" t="s">
        <v>2054</v>
      </c>
      <c r="R755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44"/>
        <v>168.47017045454544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5" t="s">
        <v>2039</v>
      </c>
      <c r="R756" t="s">
        <v>2040</v>
      </c>
      <c r="S756" s="8">
        <f t="shared" si="46"/>
        <v>41210.208333333336</v>
      </c>
      <c r="T756" s="8">
        <f t="shared" si="47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44"/>
        <v>166.57777777777778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5" t="s">
        <v>2039</v>
      </c>
      <c r="R757" t="s">
        <v>2040</v>
      </c>
      <c r="S757" s="8">
        <f t="shared" si="46"/>
        <v>43096.25</v>
      </c>
      <c r="T757" s="8">
        <f t="shared" si="47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44"/>
        <v>772.07692307692309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5" t="s">
        <v>2039</v>
      </c>
      <c r="R758" t="s">
        <v>2040</v>
      </c>
      <c r="S758" s="8">
        <f t="shared" si="46"/>
        <v>42024.25</v>
      </c>
      <c r="T758" s="8">
        <f t="shared" si="47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44"/>
        <v>406.85714285714283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5" t="s">
        <v>2041</v>
      </c>
      <c r="R759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44"/>
        <v>564.20608108108115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5" t="s">
        <v>2035</v>
      </c>
      <c r="R760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 t="shared" si="44"/>
        <v>68.426865671641792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5" t="s">
        <v>2035</v>
      </c>
      <c r="R761" t="s">
        <v>2043</v>
      </c>
      <c r="S761" s="8">
        <f t="shared" si="46"/>
        <v>43136.25</v>
      </c>
      <c r="T761" s="8">
        <f t="shared" si="47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 t="shared" si="44"/>
        <v>34.351966873706004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5" t="s">
        <v>2050</v>
      </c>
      <c r="R76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44"/>
        <v>655.4545454545455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5" t="s">
        <v>2035</v>
      </c>
      <c r="R763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44"/>
        <v>177.25714285714287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5" t="s">
        <v>2035</v>
      </c>
      <c r="R764" t="s">
        <v>2058</v>
      </c>
      <c r="S764" s="8">
        <f t="shared" si="46"/>
        <v>41241.25</v>
      </c>
      <c r="T764" s="8">
        <f t="shared" si="47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44"/>
        <v>113.17857142857143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5" t="s">
        <v>2039</v>
      </c>
      <c r="R765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44"/>
        <v>728.18181818181824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5" t="s">
        <v>2035</v>
      </c>
      <c r="R766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44"/>
        <v>208.33333333333331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5" t="s">
        <v>2035</v>
      </c>
      <c r="R767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 t="shared" si="44"/>
        <v>31.171232876712324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5" t="s">
        <v>2041</v>
      </c>
      <c r="R768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 t="shared" si="44"/>
        <v>56.967078189300416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5" t="s">
        <v>2047</v>
      </c>
      <c r="R769" t="s">
        <v>2059</v>
      </c>
      <c r="S769" s="8">
        <f t="shared" si="46"/>
        <v>42283.208333333328</v>
      </c>
      <c r="T769" s="8">
        <f t="shared" si="47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5" t="s">
        <v>2039</v>
      </c>
      <c r="R770" t="s">
        <v>2040</v>
      </c>
      <c r="S770" s="8">
        <f t="shared" si="46"/>
        <v>41619.25</v>
      </c>
      <c r="T770" s="8">
        <f t="shared" si="47"/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 t="shared" ref="F771:F834" si="48">((E771-D771)/D771*100)+100</f>
        <v>86.867834394904463</v>
      </c>
      <c r="G771" t="s">
        <v>14</v>
      </c>
      <c r="H771">
        <v>3410</v>
      </c>
      <c r="I771">
        <f t="shared" ref="I771:I834" si="49">IF(H771,ROUND((E771/H771),2),0)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5" t="s">
        <v>2050</v>
      </c>
      <c r="R771" t="s">
        <v>2051</v>
      </c>
      <c r="S771" s="8">
        <f t="shared" ref="S771:S834" si="50">(((L771/60)/60)/24)+DATE(1970,1,1)</f>
        <v>41501.208333333336</v>
      </c>
      <c r="T771" s="8">
        <f t="shared" ref="T771:T834" si="51">(((M771/60)/60)/24)+DATE(1970,1,1)</f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si="48"/>
        <v>270.74418604651163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5" t="s">
        <v>2039</v>
      </c>
      <c r="R77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5" t="s">
        <v>2039</v>
      </c>
      <c r="R773" t="s">
        <v>2040</v>
      </c>
      <c r="S773" s="8">
        <f t="shared" si="50"/>
        <v>43491.25</v>
      </c>
      <c r="T773" s="8">
        <f t="shared" si="51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48"/>
        <v>113.3596256684492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5" t="s">
        <v>2035</v>
      </c>
      <c r="R774" t="s">
        <v>2045</v>
      </c>
      <c r="S774" s="8">
        <f t="shared" si="50"/>
        <v>43505.25</v>
      </c>
      <c r="T774" s="8">
        <f t="shared" si="51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48"/>
        <v>190.55555555555554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5" t="s">
        <v>2039</v>
      </c>
      <c r="R775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48"/>
        <v>135.5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5" t="s">
        <v>2037</v>
      </c>
      <c r="R776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 t="shared" si="48"/>
        <v>10.297872340425528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5" t="s">
        <v>2035</v>
      </c>
      <c r="R777" t="s">
        <v>2036</v>
      </c>
      <c r="S777" s="8">
        <f t="shared" si="50"/>
        <v>41949.25</v>
      </c>
      <c r="T777" s="8">
        <f t="shared" si="51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 t="shared" si="48"/>
        <v>65.544223826714813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5" t="s">
        <v>2039</v>
      </c>
      <c r="R778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 t="shared" si="48"/>
        <v>49.026652452025587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5" t="s">
        <v>2039</v>
      </c>
      <c r="R779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48"/>
        <v>787.92307692307691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5" t="s">
        <v>2041</v>
      </c>
      <c r="R780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 t="shared" si="48"/>
        <v>80.306347746090154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5" t="s">
        <v>2039</v>
      </c>
      <c r="R781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48"/>
        <v>106.29411764705883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5" t="s">
        <v>2041</v>
      </c>
      <c r="R78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48"/>
        <v>50.735632183908045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5" t="s">
        <v>2039</v>
      </c>
      <c r="R783" t="s">
        <v>2040</v>
      </c>
      <c r="S783" s="8">
        <f t="shared" si="50"/>
        <v>40482.208333333336</v>
      </c>
      <c r="T783" s="8">
        <f t="shared" si="51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48"/>
        <v>215.31372549019608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5" t="s">
        <v>2041</v>
      </c>
      <c r="R784" t="s">
        <v>2049</v>
      </c>
      <c r="S784" s="8">
        <f t="shared" si="50"/>
        <v>40603.25</v>
      </c>
      <c r="T784" s="8">
        <f t="shared" si="51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48"/>
        <v>141.22972972972974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5" t="s">
        <v>2035</v>
      </c>
      <c r="R785" t="s">
        <v>2036</v>
      </c>
      <c r="S785" s="8">
        <f t="shared" si="50"/>
        <v>41625.25</v>
      </c>
      <c r="T785" s="8">
        <f t="shared" si="51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48"/>
        <v>115.33745781777277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5" t="s">
        <v>2037</v>
      </c>
      <c r="R786" t="s">
        <v>2038</v>
      </c>
      <c r="S786" s="8">
        <f t="shared" si="50"/>
        <v>42435.25</v>
      </c>
      <c r="T786" s="8">
        <f t="shared" si="51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48"/>
        <v>193.11940298507463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5" t="s">
        <v>2041</v>
      </c>
      <c r="R787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48"/>
        <v>729.73333333333335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5" t="s">
        <v>2035</v>
      </c>
      <c r="R788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 t="shared" si="48"/>
        <v>99.66339869281046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5" t="s">
        <v>2035</v>
      </c>
      <c r="R789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48"/>
        <v>88.166666666666671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5" t="s">
        <v>2041</v>
      </c>
      <c r="R790" t="s">
        <v>2049</v>
      </c>
      <c r="S790" s="8">
        <f t="shared" si="50"/>
        <v>41202.208333333336</v>
      </c>
      <c r="T790" s="8">
        <f t="shared" si="51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 t="shared" si="48"/>
        <v>37.233333333333327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5" t="s">
        <v>2039</v>
      </c>
      <c r="R791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48"/>
        <v>30.540075309306076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5" t="s">
        <v>2039</v>
      </c>
      <c r="R792" t="s">
        <v>2040</v>
      </c>
      <c r="S792" s="8">
        <f t="shared" si="50"/>
        <v>40223.25</v>
      </c>
      <c r="T792" s="8">
        <f t="shared" si="51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 t="shared" si="48"/>
        <v>25.714285714285708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5" t="s">
        <v>2033</v>
      </c>
      <c r="R793" t="s">
        <v>2034</v>
      </c>
      <c r="S793" s="8">
        <f t="shared" si="50"/>
        <v>42715.25</v>
      </c>
      <c r="T793" s="8">
        <f t="shared" si="51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5" t="s">
        <v>2039</v>
      </c>
      <c r="R794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48"/>
        <v>1185.909090909091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5" t="s">
        <v>2047</v>
      </c>
      <c r="R795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48"/>
        <v>125.39393939393941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5" t="s">
        <v>2035</v>
      </c>
      <c r="R796" t="s">
        <v>2036</v>
      </c>
      <c r="S796" s="8">
        <f t="shared" si="50"/>
        <v>43091.25</v>
      </c>
      <c r="T796" s="8">
        <f t="shared" si="51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 t="shared" si="48"/>
        <v>14.394366197183089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5" t="s">
        <v>2041</v>
      </c>
      <c r="R797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 t="shared" si="48"/>
        <v>54.807692307692307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5" t="s">
        <v>2050</v>
      </c>
      <c r="R798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48"/>
        <v>109.63157894736842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5" t="s">
        <v>2037</v>
      </c>
      <c r="R799" t="s">
        <v>2038</v>
      </c>
      <c r="S799" s="8">
        <f t="shared" si="50"/>
        <v>43464.25</v>
      </c>
      <c r="T799" s="8">
        <f t="shared" si="51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48"/>
        <v>188.47058823529412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5" t="s">
        <v>2039</v>
      </c>
      <c r="R800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 t="shared" si="48"/>
        <v>87.008284023668637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5" t="s">
        <v>2039</v>
      </c>
      <c r="R801" t="s">
        <v>2040</v>
      </c>
      <c r="S801" s="8">
        <f t="shared" si="50"/>
        <v>42399.25</v>
      </c>
      <c r="T801" s="8">
        <f t="shared" si="51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5" t="s">
        <v>2035</v>
      </c>
      <c r="R80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48"/>
        <v>202.91304347826087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5" t="s">
        <v>2054</v>
      </c>
      <c r="R803" t="s">
        <v>2055</v>
      </c>
      <c r="S803" s="8">
        <f t="shared" si="50"/>
        <v>43830.25</v>
      </c>
      <c r="T803" s="8">
        <f t="shared" si="51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48"/>
        <v>197.03225806451613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5" t="s">
        <v>2054</v>
      </c>
      <c r="R804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5" t="s">
        <v>2039</v>
      </c>
      <c r="R805" t="s">
        <v>2040</v>
      </c>
      <c r="S805" s="8">
        <f t="shared" si="50"/>
        <v>43492.25</v>
      </c>
      <c r="T805" s="8">
        <f t="shared" si="51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48"/>
        <v>268.73076923076923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5" t="s">
        <v>2035</v>
      </c>
      <c r="R806" t="s">
        <v>2036</v>
      </c>
      <c r="S806" s="8">
        <f t="shared" si="50"/>
        <v>43102.25</v>
      </c>
      <c r="T806" s="8">
        <f t="shared" si="51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 t="shared" si="48"/>
        <v>50.845360824742272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5" t="s">
        <v>2041</v>
      </c>
      <c r="R807" t="s">
        <v>2042</v>
      </c>
      <c r="S807" s="8">
        <f t="shared" si="50"/>
        <v>41958.25</v>
      </c>
      <c r="T807" s="8">
        <f t="shared" si="51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48"/>
        <v>1180.2857142857142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5" t="s">
        <v>2041</v>
      </c>
      <c r="R808" t="s">
        <v>2044</v>
      </c>
      <c r="S808" s="8">
        <f t="shared" si="50"/>
        <v>40973.25</v>
      </c>
      <c r="T808" s="8">
        <f t="shared" si="51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5" t="s">
        <v>2039</v>
      </c>
      <c r="R809" t="s">
        <v>2040</v>
      </c>
      <c r="S809" s="8">
        <f t="shared" si="50"/>
        <v>43753.208333333328</v>
      </c>
      <c r="T809" s="8">
        <f t="shared" si="51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 t="shared" si="48"/>
        <v>30.442307692307693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5" t="s">
        <v>2033</v>
      </c>
      <c r="R810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5" t="s">
        <v>2041</v>
      </c>
      <c r="R811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48"/>
        <v>193.125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5" t="s">
        <v>2039</v>
      </c>
      <c r="R812" t="s">
        <v>2040</v>
      </c>
      <c r="S812" s="8">
        <f t="shared" si="50"/>
        <v>43067.25</v>
      </c>
      <c r="T812" s="8">
        <f t="shared" si="51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 t="shared" si="48"/>
        <v>77.1027027027027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5" t="s">
        <v>2050</v>
      </c>
      <c r="R813" t="s">
        <v>2051</v>
      </c>
      <c r="S813" s="8">
        <f t="shared" si="50"/>
        <v>42378.25</v>
      </c>
      <c r="T813" s="8">
        <f t="shared" si="51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5" t="s">
        <v>2047</v>
      </c>
      <c r="R814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48"/>
        <v>239.40625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5" t="s">
        <v>2050</v>
      </c>
      <c r="R815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 t="shared" si="48"/>
        <v>92.1875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5" t="s">
        <v>2035</v>
      </c>
      <c r="R816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48"/>
        <v>130.23333333333335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5" t="s">
        <v>2035</v>
      </c>
      <c r="R817" t="s">
        <v>2036</v>
      </c>
      <c r="S817" s="8">
        <f t="shared" si="50"/>
        <v>43068.25</v>
      </c>
      <c r="T817" s="8">
        <f t="shared" si="51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48"/>
        <v>615.21739130434787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5" t="s">
        <v>2039</v>
      </c>
      <c r="R818" t="s">
        <v>2040</v>
      </c>
      <c r="S818" s="8">
        <f t="shared" si="50"/>
        <v>41680.25</v>
      </c>
      <c r="T818" s="8">
        <f t="shared" si="51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48"/>
        <v>368.79532163742692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5" t="s">
        <v>2047</v>
      </c>
      <c r="R819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48"/>
        <v>1094.8571428571429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5" t="s">
        <v>2039</v>
      </c>
      <c r="R820" t="s">
        <v>2040</v>
      </c>
      <c r="S820" s="8">
        <f t="shared" si="50"/>
        <v>43486.25</v>
      </c>
      <c r="T820" s="8">
        <f t="shared" si="51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 t="shared" si="48"/>
        <v>50.662921348314605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5" t="s">
        <v>2050</v>
      </c>
      <c r="R821" t="s">
        <v>2051</v>
      </c>
      <c r="S821" s="8">
        <f t="shared" si="50"/>
        <v>41237.25</v>
      </c>
      <c r="T821" s="8">
        <f t="shared" si="51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48"/>
        <v>800.6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5" t="s">
        <v>2035</v>
      </c>
      <c r="R82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48"/>
        <v>291.28571428571428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5" t="s">
        <v>2041</v>
      </c>
      <c r="R823" t="s">
        <v>2042</v>
      </c>
      <c r="S823" s="8">
        <f t="shared" si="50"/>
        <v>42794.25</v>
      </c>
      <c r="T823" s="8">
        <f t="shared" si="51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48"/>
        <v>349.9666666666667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5" t="s">
        <v>2035</v>
      </c>
      <c r="R824" t="s">
        <v>2036</v>
      </c>
      <c r="S824" s="8">
        <f t="shared" si="50"/>
        <v>41698.25</v>
      </c>
      <c r="T824" s="8">
        <f t="shared" si="51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48"/>
        <v>357.07317073170731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5" t="s">
        <v>2035</v>
      </c>
      <c r="R825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48"/>
        <v>126.48941176470589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5" t="s">
        <v>2047</v>
      </c>
      <c r="R826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48"/>
        <v>387.5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5" t="s">
        <v>2041</v>
      </c>
      <c r="R827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48"/>
        <v>457.03571428571428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5" t="s">
        <v>2039</v>
      </c>
      <c r="R828" t="s">
        <v>2040</v>
      </c>
      <c r="S828" s="8">
        <f t="shared" si="50"/>
        <v>40525.25</v>
      </c>
      <c r="T828" s="8">
        <f t="shared" si="51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48"/>
        <v>266.695652173913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5" t="s">
        <v>2041</v>
      </c>
      <c r="R829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5" t="s">
        <v>2039</v>
      </c>
      <c r="R830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 t="shared" si="48"/>
        <v>51.34375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5" t="s">
        <v>2039</v>
      </c>
      <c r="R831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 t="shared" si="48"/>
        <v>1.1710526315789451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5" t="s">
        <v>2039</v>
      </c>
      <c r="R832" t="s">
        <v>2040</v>
      </c>
      <c r="S832" s="8">
        <f t="shared" si="50"/>
        <v>43103.25</v>
      </c>
      <c r="T832" s="8">
        <f t="shared" si="51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48"/>
        <v>108.97734294541709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5" t="s">
        <v>2054</v>
      </c>
      <c r="R833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48"/>
        <v>315.17592592592592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5" t="s">
        <v>2047</v>
      </c>
      <c r="R834" t="s">
        <v>2059</v>
      </c>
      <c r="S834" s="8">
        <f t="shared" si="50"/>
        <v>42299.208333333328</v>
      </c>
      <c r="T834" s="8">
        <f t="shared" si="51"/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ref="F835:F898" si="52">((E835-D835)/D835*100)+100</f>
        <v>157.69117647058823</v>
      </c>
      <c r="G835" t="s">
        <v>20</v>
      </c>
      <c r="H835">
        <v>165</v>
      </c>
      <c r="I835">
        <f t="shared" ref="I835:I898" si="53">IF(H835,ROUND((E835/H835),2),0)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5" t="s">
        <v>2047</v>
      </c>
      <c r="R835" t="s">
        <v>2059</v>
      </c>
      <c r="S835" s="8">
        <f t="shared" ref="S835:S898" si="54">(((L835/60)/60)/24)+DATE(1970,1,1)</f>
        <v>40588.25</v>
      </c>
      <c r="T835" s="8">
        <f t="shared" ref="T835:T898" si="55">(((M835/60)/60)/24)+DATE(1970,1,1)</f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si="52"/>
        <v>153.8082191780822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5" t="s">
        <v>2039</v>
      </c>
      <c r="R836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 t="shared" si="52"/>
        <v>89.738979118329468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5" t="s">
        <v>2037</v>
      </c>
      <c r="R837" t="s">
        <v>2038</v>
      </c>
      <c r="S837" s="8">
        <f t="shared" si="54"/>
        <v>42063.25</v>
      </c>
      <c r="T837" s="8">
        <f t="shared" si="55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 t="shared" si="52"/>
        <v>75.135802469135797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5" t="s">
        <v>2035</v>
      </c>
      <c r="R838" t="s">
        <v>2045</v>
      </c>
      <c r="S838" s="8">
        <f t="shared" si="54"/>
        <v>40214.25</v>
      </c>
      <c r="T838" s="8">
        <f t="shared" si="55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52"/>
        <v>852.88135593220341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5" t="s">
        <v>2035</v>
      </c>
      <c r="R839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52"/>
        <v>138.90625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5" t="s">
        <v>2039</v>
      </c>
      <c r="R840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52"/>
        <v>190.18181818181819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5" t="s">
        <v>2041</v>
      </c>
      <c r="R841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52"/>
        <v>100.24333619948409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5" t="s">
        <v>2039</v>
      </c>
      <c r="R84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52"/>
        <v>142.75824175824175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5" t="s">
        <v>2037</v>
      </c>
      <c r="R843" t="s">
        <v>2038</v>
      </c>
      <c r="S843" s="8">
        <f t="shared" si="54"/>
        <v>42419.25</v>
      </c>
      <c r="T843" s="8">
        <f t="shared" si="55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52"/>
        <v>563.13333333333333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5" t="s">
        <v>2037</v>
      </c>
      <c r="R844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 t="shared" si="52"/>
        <v>30.715909090909093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5" t="s">
        <v>2054</v>
      </c>
      <c r="R845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52"/>
        <v>99.397727272727266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5" t="s">
        <v>2041</v>
      </c>
      <c r="R846" t="s">
        <v>2042</v>
      </c>
      <c r="S846" s="8">
        <f t="shared" si="54"/>
        <v>40930.25</v>
      </c>
      <c r="T846" s="8">
        <f t="shared" si="55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52"/>
        <v>197.54935622317595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5" t="s">
        <v>2037</v>
      </c>
      <c r="R847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52"/>
        <v>508.5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5" t="s">
        <v>2037</v>
      </c>
      <c r="R848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52"/>
        <v>237.74468085106383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5" t="s">
        <v>2033</v>
      </c>
      <c r="R849" t="s">
        <v>2034</v>
      </c>
      <c r="S849" s="8">
        <f t="shared" si="54"/>
        <v>43107.25</v>
      </c>
      <c r="T849" s="8">
        <f t="shared" si="55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52"/>
        <v>338.46875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5" t="s">
        <v>2041</v>
      </c>
      <c r="R850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52"/>
        <v>133.08955223880596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5" t="s">
        <v>2035</v>
      </c>
      <c r="R851" t="s">
        <v>2045</v>
      </c>
      <c r="S851" s="8">
        <f t="shared" si="54"/>
        <v>40948.25</v>
      </c>
      <c r="T851" s="8">
        <f t="shared" si="55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5" t="s">
        <v>2035</v>
      </c>
      <c r="R852" t="s">
        <v>2036</v>
      </c>
      <c r="S852" s="8">
        <f t="shared" si="54"/>
        <v>40866.25</v>
      </c>
      <c r="T852" s="8">
        <f t="shared" si="55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52"/>
        <v>207.8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5" t="s">
        <v>2035</v>
      </c>
      <c r="R853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 t="shared" si="52"/>
        <v>51.122448979591837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5" t="s">
        <v>2050</v>
      </c>
      <c r="R854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52"/>
        <v>652.05847953216369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5" t="s">
        <v>2035</v>
      </c>
      <c r="R855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52"/>
        <v>113.63099415204678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5" t="s">
        <v>2047</v>
      </c>
      <c r="R856" t="s">
        <v>2053</v>
      </c>
      <c r="S856" s="8">
        <f t="shared" si="54"/>
        <v>43787.25</v>
      </c>
      <c r="T856" s="8">
        <f t="shared" si="55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52"/>
        <v>102.37606837606837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5" t="s">
        <v>2039</v>
      </c>
      <c r="R857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52"/>
        <v>356.58333333333331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5" t="s">
        <v>2033</v>
      </c>
      <c r="R858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52"/>
        <v>139.8679245283019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5" t="s">
        <v>2041</v>
      </c>
      <c r="R859" t="s">
        <v>2052</v>
      </c>
      <c r="S859" s="8">
        <f t="shared" si="54"/>
        <v>40944.25</v>
      </c>
      <c r="T859" s="8">
        <f t="shared" si="55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 t="shared" si="52"/>
        <v>69.45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5" t="s">
        <v>2033</v>
      </c>
      <c r="R860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 t="shared" si="52"/>
        <v>35.534246575342465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5" t="s">
        <v>2039</v>
      </c>
      <c r="R861" t="s">
        <v>2040</v>
      </c>
      <c r="S861" s="8">
        <f t="shared" si="54"/>
        <v>41334.25</v>
      </c>
      <c r="T861" s="8">
        <f t="shared" si="55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52"/>
        <v>251.65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5" t="s">
        <v>2037</v>
      </c>
      <c r="R862" t="s">
        <v>2046</v>
      </c>
      <c r="S862" s="8">
        <f t="shared" si="54"/>
        <v>43515.25</v>
      </c>
      <c r="T862" s="8">
        <f t="shared" si="55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52"/>
        <v>105.875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5" t="s">
        <v>2039</v>
      </c>
      <c r="R863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52"/>
        <v>187.42857142857144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5" t="s">
        <v>2039</v>
      </c>
      <c r="R864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52"/>
        <v>386.78571428571428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5" t="s">
        <v>2041</v>
      </c>
      <c r="R865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5" t="s">
        <v>2041</v>
      </c>
      <c r="R866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52"/>
        <v>185.82098765432099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5" t="s">
        <v>2039</v>
      </c>
      <c r="R867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52"/>
        <v>43.241247264770244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5" t="s">
        <v>2054</v>
      </c>
      <c r="R868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5" t="s">
        <v>2033</v>
      </c>
      <c r="R869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52"/>
        <v>184.84285714285716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5" t="s">
        <v>2039</v>
      </c>
      <c r="R870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 t="shared" si="52"/>
        <v>23.703520691785059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5" t="s">
        <v>2041</v>
      </c>
      <c r="R871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 t="shared" si="52"/>
        <v>89.870129870129873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5" t="s">
        <v>2039</v>
      </c>
      <c r="R87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52"/>
        <v>272.6041958041958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5" t="s">
        <v>2039</v>
      </c>
      <c r="R873" t="s">
        <v>2040</v>
      </c>
      <c r="S873" s="8">
        <f t="shared" si="54"/>
        <v>43040.208333333328</v>
      </c>
      <c r="T873" s="8">
        <f t="shared" si="55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52"/>
        <v>170.04255319148936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5" t="s">
        <v>2041</v>
      </c>
      <c r="R874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52"/>
        <v>188.28503562945366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5" t="s">
        <v>2054</v>
      </c>
      <c r="R875" t="s">
        <v>2055</v>
      </c>
      <c r="S875" s="8">
        <f t="shared" si="54"/>
        <v>41647.25</v>
      </c>
      <c r="T875" s="8">
        <f t="shared" si="55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52"/>
        <v>346.93532338308455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5" t="s">
        <v>2054</v>
      </c>
      <c r="R876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 t="shared" si="52"/>
        <v>69.177215189873422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5" t="s">
        <v>2035</v>
      </c>
      <c r="R877" t="s">
        <v>2036</v>
      </c>
      <c r="S877" s="8">
        <f t="shared" si="54"/>
        <v>40556.25</v>
      </c>
      <c r="T877" s="8">
        <f t="shared" si="55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 t="shared" si="52"/>
        <v>25.433734939759034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5" t="s">
        <v>2054</v>
      </c>
      <c r="R878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 t="shared" si="52"/>
        <v>77.400977995110026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5" t="s">
        <v>2033</v>
      </c>
      <c r="R879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 t="shared" si="52"/>
        <v>37.481481481481481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5" t="s">
        <v>2035</v>
      </c>
      <c r="R880" t="s">
        <v>2057</v>
      </c>
      <c r="S880" s="8">
        <f t="shared" si="54"/>
        <v>43845.25</v>
      </c>
      <c r="T880" s="8">
        <f t="shared" si="55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52"/>
        <v>543.79999999999995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5" t="s">
        <v>2047</v>
      </c>
      <c r="R881" t="s">
        <v>2048</v>
      </c>
      <c r="S881" s="8">
        <f t="shared" si="54"/>
        <v>42788.25</v>
      </c>
      <c r="T881" s="8">
        <f t="shared" si="55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52"/>
        <v>228.52189349112427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5" t="s">
        <v>2035</v>
      </c>
      <c r="R88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 t="shared" si="52"/>
        <v>38.948339483394832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5" t="s">
        <v>2039</v>
      </c>
      <c r="R883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5" t="s">
        <v>2039</v>
      </c>
      <c r="R884" t="s">
        <v>2040</v>
      </c>
      <c r="S884" s="8">
        <f t="shared" si="54"/>
        <v>42025.25</v>
      </c>
      <c r="T884" s="8">
        <f t="shared" si="55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52"/>
        <v>237.91176470588235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5" t="s">
        <v>2041</v>
      </c>
      <c r="R885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 t="shared" si="52"/>
        <v>64.036299765807968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5" t="s">
        <v>2039</v>
      </c>
      <c r="R886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52"/>
        <v>118.27777777777777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5" t="s">
        <v>2039</v>
      </c>
      <c r="R887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 t="shared" si="52"/>
        <v>84.824037184594957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5" t="s">
        <v>2035</v>
      </c>
      <c r="R888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 t="shared" si="52"/>
        <v>29.34615384615384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5" t="s">
        <v>2039</v>
      </c>
      <c r="R889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52"/>
        <v>209.89655172413791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5" t="s">
        <v>2039</v>
      </c>
      <c r="R890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52"/>
        <v>169.78571428571428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5" t="s">
        <v>2035</v>
      </c>
      <c r="R891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52"/>
        <v>115.95907738095238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5" t="s">
        <v>2035</v>
      </c>
      <c r="R89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52"/>
        <v>258.60000000000002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5" t="s">
        <v>2041</v>
      </c>
      <c r="R893" t="s">
        <v>2042</v>
      </c>
      <c r="S893" s="8">
        <f t="shared" si="54"/>
        <v>40880.25</v>
      </c>
      <c r="T893" s="8">
        <f t="shared" si="55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52"/>
        <v>230.58333333333334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5" t="s">
        <v>2047</v>
      </c>
      <c r="R894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52"/>
        <v>128.21428571428572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5" t="s">
        <v>2041</v>
      </c>
      <c r="R895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52"/>
        <v>188.70588235294116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5" t="s">
        <v>2041</v>
      </c>
      <c r="R896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 t="shared" si="52"/>
        <v>6.9511889862327934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5" t="s">
        <v>2039</v>
      </c>
      <c r="R897" t="s">
        <v>2040</v>
      </c>
      <c r="S897" s="8">
        <f t="shared" si="54"/>
        <v>43134.25</v>
      </c>
      <c r="T897" s="8">
        <f t="shared" si="55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52"/>
        <v>774.43434343434342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5" t="s">
        <v>2033</v>
      </c>
      <c r="R898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 t="shared" ref="F899:F962" si="56">((E899-D899)/D899*100)+100</f>
        <v>27.693181818181827</v>
      </c>
      <c r="G899" t="s">
        <v>14</v>
      </c>
      <c r="H899">
        <v>27</v>
      </c>
      <c r="I899">
        <f t="shared" ref="I899:I962" si="57">IF(H899,ROUND((E899/H899),2),0)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5" t="s">
        <v>2039</v>
      </c>
      <c r="R899" t="s">
        <v>2040</v>
      </c>
      <c r="S899" s="8">
        <f t="shared" ref="S899:S962" si="58">(((L899/60)/60)/24)+DATE(1970,1,1)</f>
        <v>43583.208333333328</v>
      </c>
      <c r="T899" s="8">
        <f t="shared" ref="T899:T962" si="59">(((M899/60)/60)/24)+DATE(1970,1,1)</f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 t="shared" si="56"/>
        <v>52.479620323841431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5" t="s">
        <v>2041</v>
      </c>
      <c r="R900" t="s">
        <v>2042</v>
      </c>
      <c r="S900" s="8">
        <f t="shared" si="58"/>
        <v>43815.25</v>
      </c>
      <c r="T900" s="8">
        <f t="shared" si="59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56"/>
        <v>407.09677419354836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5" t="s">
        <v>2035</v>
      </c>
      <c r="R901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5" t="s">
        <v>2037</v>
      </c>
      <c r="R90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56"/>
        <v>156.17857142857144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5" t="s">
        <v>2035</v>
      </c>
      <c r="R903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56"/>
        <v>252.42857142857142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5" t="s">
        <v>2037</v>
      </c>
      <c r="R904" t="s">
        <v>2038</v>
      </c>
      <c r="S904" s="8">
        <f t="shared" si="58"/>
        <v>42399.25</v>
      </c>
      <c r="T904" s="8">
        <f t="shared" si="59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56"/>
        <v>1.7292682926829315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5" t="s">
        <v>2047</v>
      </c>
      <c r="R905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 t="shared" si="56"/>
        <v>12.230769230769241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5" t="s">
        <v>2047</v>
      </c>
      <c r="R906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56"/>
        <v>163.98734177215189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5" t="s">
        <v>2039</v>
      </c>
      <c r="R907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56"/>
        <v>162.9818181818182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5" t="s">
        <v>2041</v>
      </c>
      <c r="R908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 t="shared" si="56"/>
        <v>20.252747252747255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5" t="s">
        <v>2039</v>
      </c>
      <c r="R909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56"/>
        <v>319.24083769633506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5" t="s">
        <v>2050</v>
      </c>
      <c r="R910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56"/>
        <v>478.94444444444446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5" t="s">
        <v>2039</v>
      </c>
      <c r="R911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56"/>
        <v>19.556634304207122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5" t="s">
        <v>2039</v>
      </c>
      <c r="R912" t="s">
        <v>2040</v>
      </c>
      <c r="S912" s="8">
        <f t="shared" si="58"/>
        <v>42026.25</v>
      </c>
      <c r="T912" s="8">
        <f t="shared" si="59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56"/>
        <v>198.94827586206895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5" t="s">
        <v>2037</v>
      </c>
      <c r="R913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5" t="s">
        <v>2041</v>
      </c>
      <c r="R914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 t="shared" si="56"/>
        <v>50.621082621082621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5" t="s">
        <v>2041</v>
      </c>
      <c r="R915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 t="shared" si="56"/>
        <v>57.4375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5" t="s">
        <v>2039</v>
      </c>
      <c r="R916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56"/>
        <v>155.62827640984909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5" t="s">
        <v>2041</v>
      </c>
      <c r="R917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 t="shared" si="56"/>
        <v>36.297297297297291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5" t="s">
        <v>2054</v>
      </c>
      <c r="R918" t="s">
        <v>2055</v>
      </c>
      <c r="S918" s="8">
        <f t="shared" si="58"/>
        <v>41991.25</v>
      </c>
      <c r="T918" s="8">
        <f t="shared" si="59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56"/>
        <v>58.25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5" t="s">
        <v>2041</v>
      </c>
      <c r="R919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56"/>
        <v>237.39473684210526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5" t="s">
        <v>2047</v>
      </c>
      <c r="R920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 t="shared" si="56"/>
        <v>58.75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5" t="s">
        <v>2039</v>
      </c>
      <c r="R921" t="s">
        <v>2040</v>
      </c>
      <c r="S921" s="8">
        <f t="shared" si="58"/>
        <v>43022.208333333328</v>
      </c>
      <c r="T921" s="8">
        <f t="shared" si="59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56"/>
        <v>182.56603773584905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5" t="s">
        <v>2041</v>
      </c>
      <c r="R922" t="s">
        <v>2049</v>
      </c>
      <c r="S922" s="8">
        <f t="shared" si="58"/>
        <v>43503.25</v>
      </c>
      <c r="T922" s="8">
        <f t="shared" si="59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 t="shared" si="56"/>
        <v>0.75436408977556368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5" t="s">
        <v>2037</v>
      </c>
      <c r="R923" t="s">
        <v>2038</v>
      </c>
      <c r="S923" s="8">
        <f t="shared" si="58"/>
        <v>40951.25</v>
      </c>
      <c r="T923" s="8">
        <f t="shared" si="59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56"/>
        <v>175.95330739299612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5" t="s">
        <v>2035</v>
      </c>
      <c r="R924" t="s">
        <v>2062</v>
      </c>
      <c r="S924" s="8">
        <f t="shared" si="58"/>
        <v>43443.25</v>
      </c>
      <c r="T924" s="8">
        <f t="shared" si="59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5" t="s">
        <v>2039</v>
      </c>
      <c r="R925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56"/>
        <v>488.05076142131981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5" t="s">
        <v>2039</v>
      </c>
      <c r="R926" t="s">
        <v>2040</v>
      </c>
      <c r="S926" s="8">
        <f t="shared" si="58"/>
        <v>43769.208333333328</v>
      </c>
      <c r="T926" s="8">
        <f t="shared" si="59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56"/>
        <v>224.06666666666666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5" t="s">
        <v>2039</v>
      </c>
      <c r="R927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 t="shared" si="56"/>
        <v>18.1264367816092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5" t="s">
        <v>2033</v>
      </c>
      <c r="R928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 t="shared" si="56"/>
        <v>45.847222222222214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5" t="s">
        <v>2039</v>
      </c>
      <c r="R929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56"/>
        <v>117.31541218637993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5" t="s">
        <v>2037</v>
      </c>
      <c r="R930" t="s">
        <v>2038</v>
      </c>
      <c r="S930" s="8">
        <f t="shared" si="58"/>
        <v>41637.25</v>
      </c>
      <c r="T930" s="8">
        <f t="shared" si="59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56"/>
        <v>217.30909090909091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5" t="s">
        <v>2039</v>
      </c>
      <c r="R931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56"/>
        <v>112.28571428571429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5" t="s">
        <v>2039</v>
      </c>
      <c r="R932" t="s">
        <v>2040</v>
      </c>
      <c r="S932" s="8">
        <f t="shared" si="58"/>
        <v>42060.25</v>
      </c>
      <c r="T932" s="8">
        <f t="shared" si="59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 t="shared" si="56"/>
        <v>72.518987341772146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5" t="s">
        <v>2039</v>
      </c>
      <c r="R933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56"/>
        <v>212.30434782608694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5" t="s">
        <v>2035</v>
      </c>
      <c r="R934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56"/>
        <v>239.74657534246575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5" t="s">
        <v>2039</v>
      </c>
      <c r="R935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56"/>
        <v>181.93548387096774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5" t="s">
        <v>2039</v>
      </c>
      <c r="R936" t="s">
        <v>2040</v>
      </c>
      <c r="S936" s="8">
        <f t="shared" si="58"/>
        <v>42422.25</v>
      </c>
      <c r="T936" s="8">
        <f t="shared" si="59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56"/>
        <v>164.13114754098359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5" t="s">
        <v>2039</v>
      </c>
      <c r="R937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 t="shared" si="56"/>
        <v>1.6375968992248033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5" t="s">
        <v>2039</v>
      </c>
      <c r="R938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56"/>
        <v>49.64385964912281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5" t="s">
        <v>2041</v>
      </c>
      <c r="R939" t="s">
        <v>2042</v>
      </c>
      <c r="S939" s="8">
        <f t="shared" si="58"/>
        <v>42334.25</v>
      </c>
      <c r="T939" s="8">
        <f t="shared" si="59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56"/>
        <v>109.70652173913044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5" t="s">
        <v>2047</v>
      </c>
      <c r="R940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 t="shared" si="56"/>
        <v>49.217948717948723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5" t="s">
        <v>2050</v>
      </c>
      <c r="R941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56"/>
        <v>62.232323232323232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5" t="s">
        <v>2037</v>
      </c>
      <c r="R942" t="s">
        <v>2038</v>
      </c>
      <c r="S942" s="8">
        <f t="shared" si="58"/>
        <v>41244.25</v>
      </c>
      <c r="T942" s="8">
        <f t="shared" si="59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 t="shared" si="56"/>
        <v>13.058139534883722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5" t="s">
        <v>2039</v>
      </c>
      <c r="R943" t="s">
        <v>2040</v>
      </c>
      <c r="S943" s="8">
        <f t="shared" si="58"/>
        <v>40552.25</v>
      </c>
      <c r="T943" s="8">
        <f t="shared" si="59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 t="shared" si="56"/>
        <v>64.635416666666657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5" t="s">
        <v>2039</v>
      </c>
      <c r="R944" t="s">
        <v>2040</v>
      </c>
      <c r="S944" s="8">
        <f t="shared" si="58"/>
        <v>40568.25</v>
      </c>
      <c r="T944" s="8">
        <f t="shared" si="59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56"/>
        <v>159.58666666666667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5" t="s">
        <v>2033</v>
      </c>
      <c r="R945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 t="shared" si="56"/>
        <v>81.42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5" t="s">
        <v>2054</v>
      </c>
      <c r="R946" t="s">
        <v>2055</v>
      </c>
      <c r="S946" s="8">
        <f t="shared" si="58"/>
        <v>42776.25</v>
      </c>
      <c r="T946" s="8">
        <f t="shared" si="59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 t="shared" si="56"/>
        <v>32.444767441860463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5" t="s">
        <v>2054</v>
      </c>
      <c r="R947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 t="shared" si="56"/>
        <v>9.9141184124918738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5" t="s">
        <v>2039</v>
      </c>
      <c r="R948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 t="shared" si="56"/>
        <v>26.694444444444443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5" t="s">
        <v>2039</v>
      </c>
      <c r="R949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56"/>
        <v>62.957446808510639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5" t="s">
        <v>2041</v>
      </c>
      <c r="R950" t="s">
        <v>2042</v>
      </c>
      <c r="S950" s="8">
        <f t="shared" si="58"/>
        <v>41985.25</v>
      </c>
      <c r="T950" s="8">
        <f t="shared" si="59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56"/>
        <v>161.35593220338984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5" t="s">
        <v>2037</v>
      </c>
      <c r="R951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5" t="s">
        <v>2039</v>
      </c>
      <c r="R95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56"/>
        <v>1096.9379310344827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5" t="s">
        <v>2035</v>
      </c>
      <c r="R953" t="s">
        <v>2036</v>
      </c>
      <c r="S953" s="8">
        <f t="shared" si="58"/>
        <v>42730.25</v>
      </c>
      <c r="T953" s="8">
        <f t="shared" si="59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56"/>
        <v>70.094158075601371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5" t="s">
        <v>2041</v>
      </c>
      <c r="R954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5" t="s">
        <v>2041</v>
      </c>
      <c r="R955" t="s">
        <v>2063</v>
      </c>
      <c r="S955" s="8">
        <f t="shared" si="58"/>
        <v>42358.25</v>
      </c>
      <c r="T955" s="8">
        <f t="shared" si="59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56"/>
        <v>367.0985915492958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5" t="s">
        <v>2037</v>
      </c>
      <c r="R956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5" t="s">
        <v>2039</v>
      </c>
      <c r="R957" t="s">
        <v>2040</v>
      </c>
      <c r="S957" s="8">
        <f t="shared" si="58"/>
        <v>41238.25</v>
      </c>
      <c r="T957" s="8">
        <f t="shared" si="59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 t="shared" si="56"/>
        <v>19.028784648187639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5" t="s">
        <v>2041</v>
      </c>
      <c r="R958" t="s">
        <v>2063</v>
      </c>
      <c r="S958" s="8">
        <f t="shared" si="58"/>
        <v>42360.25</v>
      </c>
      <c r="T958" s="8">
        <f t="shared" si="59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56"/>
        <v>126.87755102040816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5" t="s">
        <v>2039</v>
      </c>
      <c r="R959" t="s">
        <v>2040</v>
      </c>
      <c r="S959" s="8">
        <f t="shared" si="58"/>
        <v>40955.25</v>
      </c>
      <c r="T959" s="8">
        <f t="shared" si="59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56"/>
        <v>734.63636363636363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5" t="s">
        <v>2041</v>
      </c>
      <c r="R960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 t="shared" si="56"/>
        <v>4.5731034482758588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5" t="s">
        <v>2047</v>
      </c>
      <c r="R961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 t="shared" si="56"/>
        <v>85.054545454545462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5" t="s">
        <v>2037</v>
      </c>
      <c r="R962" t="s">
        <v>2038</v>
      </c>
      <c r="S962" s="8">
        <f t="shared" si="58"/>
        <v>42408.25</v>
      </c>
      <c r="T962" s="8">
        <f t="shared" si="59"/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ref="F963:F1001" si="60">((E963-D963)/D963*100)+100</f>
        <v>119.29824561403508</v>
      </c>
      <c r="G963" t="s">
        <v>20</v>
      </c>
      <c r="H963">
        <v>155</v>
      </c>
      <c r="I963">
        <f t="shared" ref="I963:I1001" si="61">IF(H963,ROUND((E963/H963),2),0)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5" t="s">
        <v>2047</v>
      </c>
      <c r="R963" t="s">
        <v>2059</v>
      </c>
      <c r="S963" s="8">
        <f t="shared" ref="S963:S975" si="62">(((L963/60)/60)/24)+DATE(1970,1,1)</f>
        <v>40591.25</v>
      </c>
      <c r="T963" s="8">
        <f t="shared" ref="T963:T975" si="63">(((M963/60)/60)/24)+DATE(1970,1,1)</f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si="60"/>
        <v>296.02777777777777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5" t="s">
        <v>2033</v>
      </c>
      <c r="R964" t="s">
        <v>2034</v>
      </c>
      <c r="S964" s="8">
        <f t="shared" si="62"/>
        <v>41592.25</v>
      </c>
      <c r="T964" s="8">
        <f t="shared" si="63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 t="shared" si="60"/>
        <v>84.694915254237287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5" t="s">
        <v>2054</v>
      </c>
      <c r="R965" t="s">
        <v>2055</v>
      </c>
      <c r="S965" s="8">
        <f t="shared" si="62"/>
        <v>40607.25</v>
      </c>
      <c r="T965" s="8">
        <f t="shared" si="63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60"/>
        <v>355.7837837837838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5" t="s">
        <v>2039</v>
      </c>
      <c r="R966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60"/>
        <v>386.40909090909093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5" t="s">
        <v>2035</v>
      </c>
      <c r="R967" t="s">
        <v>2036</v>
      </c>
      <c r="S967" s="8">
        <f t="shared" si="62"/>
        <v>40203.25</v>
      </c>
      <c r="T967" s="8">
        <f t="shared" si="63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60"/>
        <v>792.23529411764707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5" t="s">
        <v>2039</v>
      </c>
      <c r="R968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60"/>
        <v>137.0339366515837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5" t="s">
        <v>2035</v>
      </c>
      <c r="R969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60"/>
        <v>338.20833333333337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5" t="s">
        <v>2033</v>
      </c>
      <c r="R970" t="s">
        <v>2034</v>
      </c>
      <c r="S970" s="8">
        <f t="shared" si="62"/>
        <v>40544.25</v>
      </c>
      <c r="T970" s="8">
        <f t="shared" si="63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60"/>
        <v>108.22784810126582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5" t="s">
        <v>2039</v>
      </c>
      <c r="R971" t="s">
        <v>2040</v>
      </c>
      <c r="S971" s="8">
        <f t="shared" si="62"/>
        <v>43821.25</v>
      </c>
      <c r="T971" s="8">
        <f t="shared" si="63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 t="shared" si="60"/>
        <v>60.757639620653322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5" t="s">
        <v>2039</v>
      </c>
      <c r="R97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 t="shared" si="60"/>
        <v>27.725490196078425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5" t="s">
        <v>2041</v>
      </c>
      <c r="R973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60"/>
        <v>228.39344262295083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5" t="s">
        <v>2037</v>
      </c>
      <c r="R974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 t="shared" si="60"/>
        <v>21.615194054500407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5" t="s">
        <v>2039</v>
      </c>
      <c r="R975" t="s">
        <v>2040</v>
      </c>
      <c r="S975" s="8">
        <f t="shared" si="62"/>
        <v>40522.25</v>
      </c>
      <c r="T975" s="8">
        <f t="shared" si="63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60"/>
        <v>373.875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5" t="s">
        <v>2035</v>
      </c>
      <c r="R976" t="s">
        <v>2045</v>
      </c>
      <c r="S976" s="8">
        <f>(((L2/60)/60)/24)+DATE(1970,1,1)</f>
        <v>42336.25</v>
      </c>
      <c r="T976" s="8">
        <f>(((M2/60)/60)/24)+DATE(1970,1,1)</f>
        <v>42353.25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60"/>
        <v>154.92592592592592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5" t="s">
        <v>2039</v>
      </c>
      <c r="R977" t="s">
        <v>2040</v>
      </c>
      <c r="S977" s="8">
        <f t="shared" ref="S977:S1001" si="64">(((L3/60)/60)/24)+DATE(1970,1,1)</f>
        <v>41870.208333333336</v>
      </c>
      <c r="T977" s="8">
        <f t="shared" ref="T977:T1001" si="65">(((M3/60)/60)/24)+DATE(1970,1,1)</f>
        <v>41872.208333333336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60"/>
        <v>322.14999999999998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5" t="s">
        <v>2039</v>
      </c>
      <c r="R978" t="s">
        <v>2040</v>
      </c>
      <c r="S978" s="8">
        <f t="shared" si="64"/>
        <v>41595.25</v>
      </c>
      <c r="T978" s="8">
        <f t="shared" si="65"/>
        <v>41597.25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 t="shared" si="60"/>
        <v>73.957142857142856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5" t="s">
        <v>2033</v>
      </c>
      <c r="R979" t="s">
        <v>2034</v>
      </c>
      <c r="S979" s="8">
        <f t="shared" si="64"/>
        <v>43688.208333333328</v>
      </c>
      <c r="T979" s="8">
        <f t="shared" si="65"/>
        <v>43728.208333333328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60"/>
        <v>864.1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5" t="s">
        <v>2050</v>
      </c>
      <c r="R980" t="s">
        <v>2051</v>
      </c>
      <c r="S980" s="8">
        <f t="shared" si="64"/>
        <v>43485.25</v>
      </c>
      <c r="T980" s="8">
        <f t="shared" si="65"/>
        <v>43489.25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60"/>
        <v>143.26245847176079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5" t="s">
        <v>2039</v>
      </c>
      <c r="R981" t="s">
        <v>2040</v>
      </c>
      <c r="S981" s="8">
        <f t="shared" si="64"/>
        <v>41149.208333333336</v>
      </c>
      <c r="T981" s="8">
        <f t="shared" si="65"/>
        <v>41160.208333333336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 t="shared" si="60"/>
        <v>40.281762295081968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5" t="s">
        <v>2047</v>
      </c>
      <c r="R982" t="s">
        <v>2048</v>
      </c>
      <c r="S982" s="8">
        <f t="shared" si="64"/>
        <v>42991.208333333328</v>
      </c>
      <c r="T982" s="8">
        <f t="shared" si="65"/>
        <v>42992.208333333328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60"/>
        <v>178.22388059701493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5" t="s">
        <v>2037</v>
      </c>
      <c r="R983" t="s">
        <v>2038</v>
      </c>
      <c r="S983" s="8">
        <f t="shared" si="64"/>
        <v>42229.208333333328</v>
      </c>
      <c r="T983" s="8">
        <f t="shared" si="65"/>
        <v>42231.208333333328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 t="shared" si="60"/>
        <v>84.930555555555557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5" t="s">
        <v>2041</v>
      </c>
      <c r="R984" t="s">
        <v>2042</v>
      </c>
      <c r="S984" s="8">
        <f t="shared" si="64"/>
        <v>40399.208333333336</v>
      </c>
      <c r="T984" s="8">
        <f t="shared" si="65"/>
        <v>40401.208333333336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60"/>
        <v>145.93648334624322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5" t="s">
        <v>2041</v>
      </c>
      <c r="R985" t="s">
        <v>2042</v>
      </c>
      <c r="S985" s="8">
        <f t="shared" si="64"/>
        <v>41536.208333333336</v>
      </c>
      <c r="T985" s="8">
        <f t="shared" si="65"/>
        <v>41585.25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60"/>
        <v>152.46153846153845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5" t="s">
        <v>2039</v>
      </c>
      <c r="R986" t="s">
        <v>2040</v>
      </c>
      <c r="S986" s="8">
        <f t="shared" si="64"/>
        <v>40404.208333333336</v>
      </c>
      <c r="T986" s="8">
        <f t="shared" si="65"/>
        <v>40452.208333333336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 t="shared" si="60"/>
        <v>67.129542790152399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5" t="s">
        <v>2035</v>
      </c>
      <c r="R987" t="s">
        <v>2036</v>
      </c>
      <c r="S987" s="8">
        <f t="shared" si="64"/>
        <v>40442.208333333336</v>
      </c>
      <c r="T987" s="8">
        <f t="shared" si="65"/>
        <v>40448.208333333336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 t="shared" si="60"/>
        <v>40.307692307692314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5" t="s">
        <v>2035</v>
      </c>
      <c r="R988" t="s">
        <v>2036</v>
      </c>
      <c r="S988" s="8">
        <f t="shared" si="64"/>
        <v>43760.208333333328</v>
      </c>
      <c r="T988" s="8">
        <f t="shared" si="65"/>
        <v>43768.208333333328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60"/>
        <v>216.79032258064518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5" t="s">
        <v>2041</v>
      </c>
      <c r="R989" t="s">
        <v>2042</v>
      </c>
      <c r="S989" s="8">
        <f t="shared" si="64"/>
        <v>42532.208333333328</v>
      </c>
      <c r="T989" s="8">
        <f t="shared" si="65"/>
        <v>42544.208333333328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 t="shared" si="60"/>
        <v>52.117021276595743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5" t="s">
        <v>2047</v>
      </c>
      <c r="R990" t="s">
        <v>2056</v>
      </c>
      <c r="S990" s="8">
        <f t="shared" si="64"/>
        <v>40974.25</v>
      </c>
      <c r="T990" s="8">
        <f t="shared" si="65"/>
        <v>41001.208333333336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60"/>
        <v>499.58333333333331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5" t="s">
        <v>2047</v>
      </c>
      <c r="R991" t="s">
        <v>2059</v>
      </c>
      <c r="S991" s="8">
        <f t="shared" si="64"/>
        <v>43809.25</v>
      </c>
      <c r="T991" s="8">
        <f t="shared" si="65"/>
        <v>43813.25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 t="shared" si="60"/>
        <v>87.679487179487182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5" t="s">
        <v>2041</v>
      </c>
      <c r="R992" t="s">
        <v>2044</v>
      </c>
      <c r="S992" s="8">
        <f t="shared" si="64"/>
        <v>41661.25</v>
      </c>
      <c r="T992" s="8">
        <f t="shared" si="65"/>
        <v>41683.25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60"/>
        <v>113.17346938775511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5" t="s">
        <v>2035</v>
      </c>
      <c r="R993" t="s">
        <v>2036</v>
      </c>
      <c r="S993" s="8">
        <f t="shared" si="64"/>
        <v>40555.25</v>
      </c>
      <c r="T993" s="8">
        <f t="shared" si="65"/>
        <v>40556.25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60"/>
        <v>426.54838709677421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5" t="s">
        <v>2041</v>
      </c>
      <c r="R994" t="s">
        <v>2044</v>
      </c>
      <c r="S994" s="8">
        <f t="shared" si="64"/>
        <v>43351.208333333328</v>
      </c>
      <c r="T994" s="8">
        <f t="shared" si="65"/>
        <v>43359.208333333328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5" t="s">
        <v>2054</v>
      </c>
      <c r="R995" t="s">
        <v>2055</v>
      </c>
      <c r="S995" s="8">
        <f t="shared" si="64"/>
        <v>43528.25</v>
      </c>
      <c r="T995" s="8">
        <f t="shared" si="65"/>
        <v>43549.208333333328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 t="shared" si="60"/>
        <v>52.496810772501775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5" t="s">
        <v>2047</v>
      </c>
      <c r="R996" t="s">
        <v>2059</v>
      </c>
      <c r="S996" s="8">
        <f t="shared" si="64"/>
        <v>41848.208333333336</v>
      </c>
      <c r="T996" s="8">
        <f t="shared" si="65"/>
        <v>41848.208333333336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60"/>
        <v>157.46762589928056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5" t="s">
        <v>2033</v>
      </c>
      <c r="R997" t="s">
        <v>2034</v>
      </c>
      <c r="S997" s="8">
        <f t="shared" si="64"/>
        <v>40770.208333333336</v>
      </c>
      <c r="T997" s="8">
        <f t="shared" si="65"/>
        <v>40804.208333333336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 t="shared" si="60"/>
        <v>72.939393939393938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5" t="s">
        <v>2039</v>
      </c>
      <c r="R998" t="s">
        <v>2040</v>
      </c>
      <c r="S998" s="8">
        <f t="shared" si="64"/>
        <v>43193.208333333328</v>
      </c>
      <c r="T998" s="8">
        <f t="shared" si="65"/>
        <v>43208.208333333328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60"/>
        <v>60.565789473684212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5" t="s">
        <v>2039</v>
      </c>
      <c r="R999" t="s">
        <v>2040</v>
      </c>
      <c r="S999" s="8">
        <f t="shared" si="64"/>
        <v>43510.25</v>
      </c>
      <c r="T999" s="8">
        <f t="shared" si="65"/>
        <v>43563.208333333328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 t="shared" si="60"/>
        <v>56.791291291291287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5" t="s">
        <v>2035</v>
      </c>
      <c r="R1000" t="s">
        <v>2045</v>
      </c>
      <c r="S1000" s="8">
        <f t="shared" si="64"/>
        <v>41811.208333333336</v>
      </c>
      <c r="T1000" s="8">
        <f t="shared" si="65"/>
        <v>41813.208333333336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60"/>
        <v>56.542754275427541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5" t="s">
        <v>2033</v>
      </c>
      <c r="R1001" t="s">
        <v>2034</v>
      </c>
      <c r="S1001" s="8">
        <f t="shared" si="64"/>
        <v>40681.208333333336</v>
      </c>
      <c r="T1001" s="8">
        <f t="shared" si="65"/>
        <v>40701.208333333336</v>
      </c>
    </row>
  </sheetData>
  <conditionalFormatting sqref="G2:G1001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92D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0BFD-0C8A-46B0-A5A7-A0CD8B870E8F}">
  <dimension ref="A1:F14"/>
  <sheetViews>
    <sheetView workbookViewId="0">
      <selection activeCell="B20" sqref="B20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6" t="s">
        <v>6</v>
      </c>
      <c r="B1" t="s">
        <v>2066</v>
      </c>
    </row>
    <row r="3" spans="1:6" x14ac:dyDescent="0.5">
      <c r="A3" s="6" t="s">
        <v>2069</v>
      </c>
      <c r="B3" s="6" t="s">
        <v>2070</v>
      </c>
    </row>
    <row r="4" spans="1:6" x14ac:dyDescent="0.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5">
      <c r="A5" s="7" t="s">
        <v>2041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5">
      <c r="A6" s="7" t="s">
        <v>2033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5">
      <c r="A7" s="7" t="s">
        <v>2050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5">
      <c r="A8" s="7" t="s">
        <v>2064</v>
      </c>
      <c r="B8" s="14"/>
      <c r="C8" s="14"/>
      <c r="D8" s="14"/>
      <c r="E8" s="14">
        <v>4</v>
      </c>
      <c r="F8" s="14">
        <v>4</v>
      </c>
    </row>
    <row r="9" spans="1:6" x14ac:dyDescent="0.5">
      <c r="A9" s="7" t="s">
        <v>2035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5">
      <c r="A10" s="7" t="s">
        <v>2054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5">
      <c r="A11" s="7" t="s">
        <v>2047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5">
      <c r="A12" s="7" t="s">
        <v>2037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5">
      <c r="A13" s="7" t="s">
        <v>2039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5">
      <c r="A14" s="7" t="s">
        <v>2068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F083-E733-4F7F-A58A-D867CE7F1803}">
  <dimension ref="A1:F30"/>
  <sheetViews>
    <sheetView workbookViewId="0">
      <selection activeCell="H27" sqref="H27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6" t="s">
        <v>6</v>
      </c>
      <c r="B1" t="s">
        <v>2066</v>
      </c>
    </row>
    <row r="2" spans="1:6" x14ac:dyDescent="0.5">
      <c r="A2" s="6" t="s">
        <v>2031</v>
      </c>
      <c r="B2" t="s">
        <v>2066</v>
      </c>
    </row>
    <row r="4" spans="1:6" x14ac:dyDescent="0.5">
      <c r="A4" s="6" t="s">
        <v>2069</v>
      </c>
      <c r="B4" s="6" t="s">
        <v>2070</v>
      </c>
    </row>
    <row r="5" spans="1:6" x14ac:dyDescent="0.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7" t="s">
        <v>2049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5">
      <c r="A7" s="7" t="s">
        <v>2065</v>
      </c>
      <c r="B7" s="14"/>
      <c r="C7" s="14"/>
      <c r="D7" s="14"/>
      <c r="E7" s="14">
        <v>4</v>
      </c>
      <c r="F7" s="14">
        <v>4</v>
      </c>
    </row>
    <row r="8" spans="1:6" x14ac:dyDescent="0.5">
      <c r="A8" s="7" t="s">
        <v>2042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5">
      <c r="A9" s="7" t="s">
        <v>2044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5">
      <c r="A10" s="7" t="s">
        <v>2043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5">
      <c r="A11" s="7" t="s">
        <v>2053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5">
      <c r="A12" s="7" t="s">
        <v>2034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5">
      <c r="A13" s="7" t="s">
        <v>2045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5">
      <c r="A14" s="7" t="s">
        <v>2058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5">
      <c r="A15" s="7" t="s">
        <v>2057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5">
      <c r="A16" s="7" t="s">
        <v>2061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5">
      <c r="A17" s="7" t="s">
        <v>2048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5">
      <c r="A18" s="7" t="s">
        <v>2055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5">
      <c r="A19" s="7" t="s">
        <v>2040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5">
      <c r="A20" s="7" t="s">
        <v>2056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5">
      <c r="A21" s="7" t="s">
        <v>2036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5">
      <c r="A22" s="7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5">
      <c r="A23" s="7" t="s">
        <v>2052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5">
      <c r="A24" s="7" t="s">
        <v>2060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5">
      <c r="A25" s="7" t="s">
        <v>2059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5">
      <c r="A26" s="7" t="s">
        <v>2051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5">
      <c r="A27" s="7" t="s">
        <v>2046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5">
      <c r="A28" s="7" t="s">
        <v>2038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5">
      <c r="A29" s="7" t="s">
        <v>2062</v>
      </c>
      <c r="B29" s="14"/>
      <c r="C29" s="14"/>
      <c r="D29" s="14"/>
      <c r="E29" s="14">
        <v>3</v>
      </c>
      <c r="F29" s="14">
        <v>3</v>
      </c>
    </row>
    <row r="30" spans="1:6" x14ac:dyDescent="0.5">
      <c r="A30" s="7" t="s">
        <v>2068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672D-53A5-47FB-9F52-EF50D31A2E31}">
  <dimension ref="A1:E18"/>
  <sheetViews>
    <sheetView workbookViewId="0">
      <selection activeCell="C23" sqref="C23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6" t="s">
        <v>2031</v>
      </c>
      <c r="B1" t="s">
        <v>2066</v>
      </c>
    </row>
    <row r="2" spans="1:5" x14ac:dyDescent="0.5">
      <c r="A2" s="6" t="s">
        <v>2085</v>
      </c>
      <c r="B2" t="s">
        <v>2066</v>
      </c>
    </row>
    <row r="4" spans="1:5" x14ac:dyDescent="0.5">
      <c r="A4" s="6" t="s">
        <v>2069</v>
      </c>
      <c r="B4" s="6" t="s">
        <v>2070</v>
      </c>
    </row>
    <row r="5" spans="1:5" x14ac:dyDescent="0.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5">
      <c r="A6" s="9" t="s">
        <v>2073</v>
      </c>
      <c r="B6" s="14">
        <v>5</v>
      </c>
      <c r="C6" s="14">
        <v>36</v>
      </c>
      <c r="D6" s="14">
        <v>50</v>
      </c>
      <c r="E6" s="14">
        <v>91</v>
      </c>
    </row>
    <row r="7" spans="1:5" x14ac:dyDescent="0.5">
      <c r="A7" s="9" t="s">
        <v>2074</v>
      </c>
      <c r="B7" s="14">
        <v>8</v>
      </c>
      <c r="C7" s="14">
        <v>26</v>
      </c>
      <c r="D7" s="14">
        <v>44</v>
      </c>
      <c r="E7" s="14">
        <v>78</v>
      </c>
    </row>
    <row r="8" spans="1:5" x14ac:dyDescent="0.5">
      <c r="A8" s="9" t="s">
        <v>2075</v>
      </c>
      <c r="B8" s="14">
        <v>5</v>
      </c>
      <c r="C8" s="14">
        <v>33</v>
      </c>
      <c r="D8" s="14">
        <v>48</v>
      </c>
      <c r="E8" s="14">
        <v>86</v>
      </c>
    </row>
    <row r="9" spans="1:5" x14ac:dyDescent="0.5">
      <c r="A9" s="9" t="s">
        <v>2076</v>
      </c>
      <c r="B9" s="14">
        <v>1</v>
      </c>
      <c r="C9" s="14">
        <v>30</v>
      </c>
      <c r="D9" s="14">
        <v>44</v>
      </c>
      <c r="E9" s="14">
        <v>75</v>
      </c>
    </row>
    <row r="10" spans="1:5" x14ac:dyDescent="0.5">
      <c r="A10" s="9" t="s">
        <v>2077</v>
      </c>
      <c r="B10" s="14">
        <v>4</v>
      </c>
      <c r="C10" s="14">
        <v>35</v>
      </c>
      <c r="D10" s="14">
        <v>44</v>
      </c>
      <c r="E10" s="14">
        <v>83</v>
      </c>
    </row>
    <row r="11" spans="1:5" x14ac:dyDescent="0.5">
      <c r="A11" s="9" t="s">
        <v>2078</v>
      </c>
      <c r="B11" s="14">
        <v>2</v>
      </c>
      <c r="C11" s="14">
        <v>29</v>
      </c>
      <c r="D11" s="14">
        <v>56</v>
      </c>
      <c r="E11" s="14">
        <v>87</v>
      </c>
    </row>
    <row r="12" spans="1:5" x14ac:dyDescent="0.5">
      <c r="A12" s="9" t="s">
        <v>2079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5">
      <c r="A13" s="9" t="s">
        <v>2080</v>
      </c>
      <c r="B13" s="14">
        <v>8</v>
      </c>
      <c r="C13" s="14">
        <v>37</v>
      </c>
      <c r="D13" s="14">
        <v>45</v>
      </c>
      <c r="E13" s="14">
        <v>90</v>
      </c>
    </row>
    <row r="14" spans="1:5" x14ac:dyDescent="0.5">
      <c r="A14" s="9" t="s">
        <v>2081</v>
      </c>
      <c r="B14" s="14">
        <v>5</v>
      </c>
      <c r="C14" s="14">
        <v>25</v>
      </c>
      <c r="D14" s="14">
        <v>45</v>
      </c>
      <c r="E14" s="14">
        <v>75</v>
      </c>
    </row>
    <row r="15" spans="1:5" x14ac:dyDescent="0.5">
      <c r="A15" s="9" t="s">
        <v>2082</v>
      </c>
      <c r="B15" s="14">
        <v>6</v>
      </c>
      <c r="C15" s="14">
        <v>25</v>
      </c>
      <c r="D15" s="14">
        <v>45</v>
      </c>
      <c r="E15" s="14">
        <v>76</v>
      </c>
    </row>
    <row r="16" spans="1:5" x14ac:dyDescent="0.5">
      <c r="A16" s="9" t="s">
        <v>2083</v>
      </c>
      <c r="B16" s="14">
        <v>3</v>
      </c>
      <c r="C16" s="14">
        <v>26</v>
      </c>
      <c r="D16" s="14">
        <v>44</v>
      </c>
      <c r="E16" s="14">
        <v>73</v>
      </c>
    </row>
    <row r="17" spans="1:5" x14ac:dyDescent="0.5">
      <c r="A17" s="9" t="s">
        <v>2084</v>
      </c>
      <c r="B17" s="14">
        <v>6</v>
      </c>
      <c r="C17" s="14">
        <v>31</v>
      </c>
      <c r="D17" s="14">
        <v>42</v>
      </c>
      <c r="E17" s="14">
        <v>79</v>
      </c>
    </row>
    <row r="18" spans="1:5" x14ac:dyDescent="0.5">
      <c r="A18" s="9" t="s">
        <v>2068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FA5F-7225-477C-8214-7C7570051FDA}">
  <dimension ref="A1:N16"/>
  <sheetViews>
    <sheetView workbookViewId="0">
      <selection activeCell="B2" sqref="B2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  <col min="12" max="12" width="4.9375" customWidth="1"/>
    <col min="13" max="14" width="0" hidden="1" customWidth="1"/>
  </cols>
  <sheetData>
    <row r="1" spans="1:14" x14ac:dyDescent="0.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14" x14ac:dyDescent="0.5">
      <c r="A2" t="s">
        <v>2094</v>
      </c>
      <c r="B2">
        <f>COUNTIFS(Crowdfunding!$D$2:$D$1001,"&lt;1000",Crowdfunding!$G$2:$G$1001,"=successful")</f>
        <v>30</v>
      </c>
      <c r="C2">
        <f>COUNTIFS(Crowdfunding!$D$2:$D$1001,"&lt;1000",Crowdfunding!$G$2:$G$1001,"=failed")</f>
        <v>20</v>
      </c>
      <c r="D2">
        <f>COUNTIFS(Crowdfunding!$D$2:$D$1001,"&lt;1000",Crowdfunding!$G$2:$G$1001,"=canceled")</f>
        <v>1</v>
      </c>
      <c r="E2">
        <f>B2+C2+D2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14" x14ac:dyDescent="0.5">
      <c r="A3" t="s">
        <v>2095</v>
      </c>
      <c r="B3">
        <f>COUNTIFS(Crowdfunding!$D$2:$D$1001,"&gt;="&amp;M3,Crowdfunding!$D$2:$D$1001,"&lt;"&amp;N3,Crowdfunding!$G$2:$G$1001,"=successful")</f>
        <v>191</v>
      </c>
      <c r="C3">
        <f>COUNTIFS(Crowdfunding!$D$2:$D$1001,"&gt;="&amp;M3,Crowdfunding!$D$2:$D$1001,"&lt;"&amp;N3,Crowdfunding!$G$2:$G$1001,"=failed")</f>
        <v>38</v>
      </c>
      <c r="D3">
        <f>COUNTIFS(Crowdfunding!$D$2:$D$1001,"&gt;="&amp;M3,Crowdfunding!$D$2:$D$1001,"&lt;"&amp;N3,Crowdfunding!$G$2:$G$1001,"=canceled")</f>
        <v>2</v>
      </c>
      <c r="E3">
        <f t="shared" ref="E3:E13" si="0">B3+C3+D3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  <c r="M3">
        <v>1000</v>
      </c>
      <c r="N3">
        <v>5000</v>
      </c>
    </row>
    <row r="4" spans="1:14" x14ac:dyDescent="0.5">
      <c r="A4" t="s">
        <v>2096</v>
      </c>
      <c r="B4">
        <f>COUNTIFS(Crowdfunding!$D$2:$D$1001,"&gt;="&amp;M4,Crowdfunding!$D$2:$D$1001,"&lt;"&amp;N4,Crowdfunding!$G$2:$G$1001,"=successful")</f>
        <v>164</v>
      </c>
      <c r="C4">
        <f>COUNTIFS(Crowdfunding!$D$2:$D$1001,"&gt;="&amp;M4,Crowdfunding!$D$2:$D$1001,"&lt;"&amp;N4,Crowdfunding!$G$2:$G$1001,"=failed")</f>
        <v>126</v>
      </c>
      <c r="D4">
        <f>COUNTIFS(Crowdfunding!$D$2:$D$1001,"&gt;="&amp;M4,Crowdfunding!$D$2:$D$1001,"&lt;"&amp;N4,Crowdfunding!$G$2:$G$1001,"=canceled")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  <c r="M4">
        <v>5000</v>
      </c>
      <c r="N4">
        <f>N3+5000</f>
        <v>10000</v>
      </c>
    </row>
    <row r="5" spans="1:14" x14ac:dyDescent="0.5">
      <c r="A5" t="s">
        <v>2097</v>
      </c>
      <c r="B5">
        <f>COUNTIFS(Crowdfunding!$D$2:$D$1001,"&gt;="&amp;M5,Crowdfunding!$D$2:$D$1001,"&lt;"&amp;N5,Crowdfunding!$G$2:$G$1001,"=successful")</f>
        <v>4</v>
      </c>
      <c r="C5">
        <f>COUNTIFS(Crowdfunding!$D$2:$D$1001,"&gt;="&amp;M5,Crowdfunding!$D$2:$D$1001,"&lt;"&amp;N5,Crowdfunding!$G$2:$G$1001,"=failed")</f>
        <v>5</v>
      </c>
      <c r="D5">
        <f>COUNTIFS(Crowdfunding!$D$2:$D$1001,"&gt;="&amp;M5,Crowdfunding!$D$2:$D$1001,"&lt;"&amp;N5,Crowdfunding!$G$2:$G$1001,"=canceled")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  <c r="M5">
        <f>M4+5000</f>
        <v>10000</v>
      </c>
      <c r="N5">
        <f t="shared" ref="N5:N12" si="4">N4+5000</f>
        <v>15000</v>
      </c>
    </row>
    <row r="6" spans="1:14" x14ac:dyDescent="0.5">
      <c r="A6" t="s">
        <v>2098</v>
      </c>
      <c r="B6">
        <f>COUNTIFS(Crowdfunding!$D$2:$D$1001,"&gt;="&amp;M6,Crowdfunding!$D$2:$D$1001,"&lt;"&amp;N6,Crowdfunding!$G$2:$G$1001,"=successful")</f>
        <v>10</v>
      </c>
      <c r="C6">
        <f>COUNTIFS(Crowdfunding!$D$2:$D$1001,"&gt;="&amp;M6,Crowdfunding!$D$2:$D$1001,"&lt;"&amp;N6,Crowdfunding!$G$2:$G$1001,"=failed")</f>
        <v>0</v>
      </c>
      <c r="D6">
        <f>COUNTIFS(Crowdfunding!$D$2:$D$1001,"&gt;="&amp;M6,Crowdfunding!$D$2:$D$1001,"&lt;"&amp;N6,Crowdfunding!$G$2:$G$1001,"=canceled")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  <c r="M6">
        <f t="shared" ref="M6:M13" si="5">M5+5000</f>
        <v>15000</v>
      </c>
      <c r="N6">
        <f t="shared" si="4"/>
        <v>20000</v>
      </c>
    </row>
    <row r="7" spans="1:14" x14ac:dyDescent="0.5">
      <c r="A7" t="s">
        <v>2099</v>
      </c>
      <c r="B7">
        <f>COUNTIFS(Crowdfunding!$D$2:$D$1001,"&gt;="&amp;M7,Crowdfunding!$D$2:$D$1001,"&lt;"&amp;N7,Crowdfunding!$G$2:$G$1001,"=successful")</f>
        <v>7</v>
      </c>
      <c r="C7">
        <f>COUNTIFS(Crowdfunding!$D$2:$D$1001,"&gt;="&amp;M7,Crowdfunding!$D$2:$D$1001,"&lt;"&amp;N7,Crowdfunding!$G$2:$G$1001,"=failed")</f>
        <v>0</v>
      </c>
      <c r="D7">
        <f>COUNTIFS(Crowdfunding!$D$2:$D$1001,"&gt;="&amp;M7,Crowdfunding!$D$2:$D$1001,"&lt;"&amp;N7,Crowdfunding!$G$2:$G$1001,"=canceled")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  <c r="M7">
        <f t="shared" si="5"/>
        <v>20000</v>
      </c>
      <c r="N7">
        <f t="shared" si="4"/>
        <v>25000</v>
      </c>
    </row>
    <row r="8" spans="1:14" x14ac:dyDescent="0.5">
      <c r="A8" t="s">
        <v>2100</v>
      </c>
      <c r="B8">
        <f>COUNTIFS(Crowdfunding!$D$2:$D$1001,"&gt;="&amp;M8,Crowdfunding!$D$2:$D$1001,"&lt;"&amp;N8,Crowdfunding!$G$2:$G$1001,"=successful")</f>
        <v>11</v>
      </c>
      <c r="C8">
        <f>COUNTIFS(Crowdfunding!$D$2:$D$1001,"&gt;="&amp;M8,Crowdfunding!$D$2:$D$1001,"&lt;"&amp;N8,Crowdfunding!$G$2:$G$1001,"=failed")</f>
        <v>3</v>
      </c>
      <c r="D8">
        <f>COUNTIFS(Crowdfunding!$D$2:$D$1001,"&gt;="&amp;M8,Crowdfunding!$D$2:$D$1001,"&lt;"&amp;N8,Crowdfunding!$G$2:$G$1001,"=canceled")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  <c r="M8">
        <f t="shared" si="5"/>
        <v>25000</v>
      </c>
      <c r="N8">
        <f t="shared" si="4"/>
        <v>30000</v>
      </c>
    </row>
    <row r="9" spans="1:14" x14ac:dyDescent="0.5">
      <c r="A9" t="s">
        <v>2101</v>
      </c>
      <c r="B9">
        <f>COUNTIFS(Crowdfunding!$D$2:$D$1001,"&gt;="&amp;M9,Crowdfunding!$D$2:$D$1001,"&lt;"&amp;N9,Crowdfunding!$G$2:$G$1001,"=successful")</f>
        <v>7</v>
      </c>
      <c r="C9">
        <f>COUNTIFS(Crowdfunding!$D$2:$D$1001,"&gt;="&amp;M9,Crowdfunding!$D$2:$D$1001,"&lt;"&amp;N9,Crowdfunding!$G$2:$G$1001,"=failed")</f>
        <v>0</v>
      </c>
      <c r="D9">
        <f>COUNTIFS(Crowdfunding!$D$2:$D$1001,"&gt;="&amp;M9,Crowdfunding!$D$2:$D$1001,"&lt;"&amp;N9,Crowdfunding!$G$2:$G$1001,"=canceled")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  <c r="M9">
        <f t="shared" si="5"/>
        <v>30000</v>
      </c>
      <c r="N9">
        <f t="shared" si="4"/>
        <v>35000</v>
      </c>
    </row>
    <row r="10" spans="1:14" x14ac:dyDescent="0.5">
      <c r="A10" t="s">
        <v>2104</v>
      </c>
      <c r="B10">
        <f>COUNTIFS(Crowdfunding!$D$2:$D$1001,"&gt;="&amp;M10,Crowdfunding!$D$2:$D$1001,"&lt;"&amp;N10,Crowdfunding!$G$2:$G$1001,"=successful")</f>
        <v>8</v>
      </c>
      <c r="C10">
        <f>COUNTIFS(Crowdfunding!$D$2:$D$1001,"&gt;="&amp;M10,Crowdfunding!$D$2:$D$1001,"&lt;"&amp;N10,Crowdfunding!$G$2:$G$1001,"=failed")</f>
        <v>3</v>
      </c>
      <c r="D10">
        <f>COUNTIFS(Crowdfunding!$D$2:$D$1001,"&gt;="&amp;M10,Crowdfunding!$D$2:$D$1001,"&lt;"&amp;N10,Crowdfunding!$G$2:$G$1001,"=canceled")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  <c r="M10">
        <f t="shared" si="5"/>
        <v>35000</v>
      </c>
      <c r="N10">
        <f t="shared" si="4"/>
        <v>40000</v>
      </c>
    </row>
    <row r="11" spans="1:14" x14ac:dyDescent="0.5">
      <c r="A11" t="s">
        <v>2105</v>
      </c>
      <c r="B11">
        <f>COUNTIFS(Crowdfunding!$D$2:$D$1001,"&gt;="&amp;M11,Crowdfunding!$D$2:$D$1001,"&lt;"&amp;N11,Crowdfunding!$G$2:$G$1001,"=successful")</f>
        <v>11</v>
      </c>
      <c r="C11">
        <f>COUNTIFS(Crowdfunding!$D$2:$D$1001,"&gt;="&amp;M11,Crowdfunding!$D$2:$D$1001,"&lt;"&amp;N11,Crowdfunding!$G$2:$G$1001,"=failed")</f>
        <v>3</v>
      </c>
      <c r="D11">
        <f>COUNTIFS(Crowdfunding!$D$2:$D$1001,"&gt;="&amp;M11,Crowdfunding!$D$2:$D$1001,"&lt;"&amp;N11,Crowdfunding!$G$2:$G$1001,"=canceled")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  <c r="J11" t="s">
        <v>2103</v>
      </c>
      <c r="M11">
        <f t="shared" si="5"/>
        <v>40000</v>
      </c>
      <c r="N11">
        <f t="shared" si="4"/>
        <v>45000</v>
      </c>
    </row>
    <row r="12" spans="1:14" x14ac:dyDescent="0.5">
      <c r="A12" t="s">
        <v>2106</v>
      </c>
      <c r="B12">
        <f>COUNTIFS(Crowdfunding!$D$2:$D$1001,"&gt;="&amp;M12,Crowdfunding!$D$2:$D$1001,"&lt;"&amp;N12,Crowdfunding!$G$2:$G$1001,"=successful")</f>
        <v>8</v>
      </c>
      <c r="C12">
        <f>COUNTIFS(Crowdfunding!$D$2:$D$1001,"&gt;="&amp;M12,Crowdfunding!$D$2:$D$1001,"&lt;"&amp;N12,Crowdfunding!$G$2:$G$1001,"=failed")</f>
        <v>3</v>
      </c>
      <c r="D12">
        <f>COUNTIFS(Crowdfunding!$D$2:$D$1001,"&gt;="&amp;M12,Crowdfunding!$D$2:$D$1001,"&lt;"&amp;N12,Crowdfunding!$G$2:$G$1001,"=canceled")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  <c r="M12">
        <f t="shared" si="5"/>
        <v>45000</v>
      </c>
      <c r="N12">
        <f t="shared" si="4"/>
        <v>50000</v>
      </c>
    </row>
    <row r="13" spans="1:14" x14ac:dyDescent="0.5">
      <c r="A13" t="s">
        <v>2102</v>
      </c>
      <c r="B13">
        <f>COUNTIFS(Crowdfunding!$D$2:$D$1001,"&gt;=50000",Crowdfunding!$G$2:$G$1001,"=successful")</f>
        <v>114</v>
      </c>
      <c r="C13">
        <f>COUNTIFS(Crowdfunding!$D$2:$D$1001,"&gt;=50000",Crowdfunding!$G$2:$G$1001,"=failed")</f>
        <v>163</v>
      </c>
      <c r="D13">
        <f>COUNTIFS(Crowdfunding!$D$2:$D$1001,"&gt;=50000",Crowdfunding!$G$2:$G$1001,"=canceled")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  <c r="M13">
        <f t="shared" si="5"/>
        <v>50000</v>
      </c>
    </row>
    <row r="15" spans="1:14" x14ac:dyDescent="0.5">
      <c r="D15" t="s">
        <v>2103</v>
      </c>
    </row>
    <row r="16" spans="1:14" x14ac:dyDescent="0.5">
      <c r="B16" t="s">
        <v>2103</v>
      </c>
      <c r="C16" t="s">
        <v>2103</v>
      </c>
    </row>
  </sheetData>
  <pageMargins left="0.7" right="0.7" top="0.75" bottom="0.75" header="0.3" footer="0.3"/>
  <ignoredErrors>
    <ignoredError sqref="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839A-63D6-4FFB-BE37-82761A698C36}">
  <dimension ref="A1:O566"/>
  <sheetViews>
    <sheetView workbookViewId="0">
      <selection activeCell="L17" sqref="L17"/>
    </sheetView>
  </sheetViews>
  <sheetFormatPr defaultRowHeight="15.75" x14ac:dyDescent="0.5"/>
  <cols>
    <col min="2" max="2" width="12.125" bestFit="1" customWidth="1"/>
    <col min="4" max="4" width="12.1875" bestFit="1" customWidth="1"/>
    <col min="6" max="6" width="30.1875" customWidth="1"/>
    <col min="7" max="7" width="21.5" customWidth="1"/>
  </cols>
  <sheetData>
    <row r="1" spans="1:15" x14ac:dyDescent="0.5">
      <c r="A1" s="1" t="s">
        <v>4</v>
      </c>
      <c r="B1" s="1" t="s">
        <v>2107</v>
      </c>
      <c r="C1" s="12" t="s">
        <v>4</v>
      </c>
      <c r="D1" s="12" t="s">
        <v>2107</v>
      </c>
    </row>
    <row r="2" spans="1:15" x14ac:dyDescent="0.5">
      <c r="A2" t="s">
        <v>20</v>
      </c>
      <c r="B2">
        <v>158</v>
      </c>
      <c r="C2" t="s">
        <v>14</v>
      </c>
      <c r="D2">
        <v>0</v>
      </c>
      <c r="F2" s="7" t="s">
        <v>2108</v>
      </c>
      <c r="G2" s="7"/>
      <c r="H2" s="7"/>
      <c r="I2" s="7"/>
      <c r="J2" s="7"/>
      <c r="K2" s="7"/>
      <c r="L2" s="7"/>
      <c r="M2" s="7"/>
      <c r="N2" s="7"/>
      <c r="O2" s="7"/>
    </row>
    <row r="3" spans="1:15" x14ac:dyDescent="0.5">
      <c r="A3" t="s">
        <v>20</v>
      </c>
      <c r="B3">
        <v>1425</v>
      </c>
      <c r="C3" t="s">
        <v>14</v>
      </c>
      <c r="D3">
        <v>24</v>
      </c>
    </row>
    <row r="4" spans="1:15" x14ac:dyDescent="0.5">
      <c r="A4" t="s">
        <v>20</v>
      </c>
      <c r="B4">
        <v>174</v>
      </c>
      <c r="C4" t="s">
        <v>14</v>
      </c>
      <c r="D4">
        <v>53</v>
      </c>
    </row>
    <row r="5" spans="1:15" x14ac:dyDescent="0.5">
      <c r="A5" t="s">
        <v>20</v>
      </c>
      <c r="B5">
        <v>227</v>
      </c>
      <c r="C5" t="s">
        <v>14</v>
      </c>
      <c r="D5">
        <v>18</v>
      </c>
      <c r="F5" s="12" t="s">
        <v>2109</v>
      </c>
      <c r="J5" s="16" t="s">
        <v>2120</v>
      </c>
      <c r="K5" s="16"/>
      <c r="L5" s="16"/>
      <c r="M5" s="16"/>
      <c r="N5" s="16"/>
      <c r="O5" s="16"/>
    </row>
    <row r="6" spans="1:15" x14ac:dyDescent="0.5">
      <c r="A6" t="s">
        <v>20</v>
      </c>
      <c r="B6">
        <v>220</v>
      </c>
      <c r="C6" t="s">
        <v>14</v>
      </c>
      <c r="D6">
        <v>44</v>
      </c>
      <c r="F6" t="s">
        <v>2117</v>
      </c>
      <c r="G6">
        <f>COUNT(B2:B566)</f>
        <v>565</v>
      </c>
      <c r="J6" s="15" t="s">
        <v>2124</v>
      </c>
      <c r="K6" s="15"/>
      <c r="L6" s="15"/>
      <c r="M6" s="15"/>
      <c r="N6" s="15"/>
      <c r="O6" s="15"/>
    </row>
    <row r="7" spans="1:15" x14ac:dyDescent="0.5">
      <c r="A7" t="s">
        <v>20</v>
      </c>
      <c r="B7">
        <v>98</v>
      </c>
      <c r="C7" t="s">
        <v>14</v>
      </c>
      <c r="D7">
        <v>27</v>
      </c>
      <c r="F7" t="s">
        <v>2111</v>
      </c>
      <c r="G7">
        <f>SUM(B2:B566)</f>
        <v>480898</v>
      </c>
      <c r="J7" s="15" t="s">
        <v>2121</v>
      </c>
      <c r="K7" s="15"/>
      <c r="L7" s="15"/>
      <c r="M7" s="15"/>
      <c r="N7" s="15"/>
      <c r="O7" s="15"/>
    </row>
    <row r="8" spans="1:15" x14ac:dyDescent="0.5">
      <c r="A8" t="s">
        <v>20</v>
      </c>
      <c r="B8">
        <v>100</v>
      </c>
      <c r="C8" t="s">
        <v>14</v>
      </c>
      <c r="D8">
        <v>55</v>
      </c>
      <c r="F8" t="s">
        <v>2119</v>
      </c>
      <c r="G8">
        <f>ROUND(AVERAGE(B2:B566),0)</f>
        <v>851</v>
      </c>
      <c r="J8" s="15" t="s">
        <v>2122</v>
      </c>
      <c r="K8" s="15"/>
      <c r="L8" s="15"/>
      <c r="M8" s="15"/>
      <c r="N8" s="15"/>
      <c r="O8" s="15"/>
    </row>
    <row r="9" spans="1:15" x14ac:dyDescent="0.5">
      <c r="A9" t="s">
        <v>20</v>
      </c>
      <c r="B9">
        <v>1249</v>
      </c>
      <c r="C9" t="s">
        <v>14</v>
      </c>
      <c r="D9">
        <v>200</v>
      </c>
      <c r="F9" t="s">
        <v>2112</v>
      </c>
      <c r="G9">
        <f>MEDIAN(B2:B566)</f>
        <v>201</v>
      </c>
      <c r="J9" s="15" t="s">
        <v>2123</v>
      </c>
      <c r="K9" s="15"/>
      <c r="L9" s="15"/>
      <c r="M9" s="15"/>
      <c r="N9" s="15"/>
      <c r="O9" s="15"/>
    </row>
    <row r="10" spans="1:15" x14ac:dyDescent="0.5">
      <c r="A10" t="s">
        <v>20</v>
      </c>
      <c r="B10">
        <v>1396</v>
      </c>
      <c r="C10" t="s">
        <v>14</v>
      </c>
      <c r="D10">
        <v>452</v>
      </c>
      <c r="F10" t="s">
        <v>2113</v>
      </c>
      <c r="G10">
        <f>MIN(B2:B566)</f>
        <v>16</v>
      </c>
      <c r="J10" s="15" t="s">
        <v>2125</v>
      </c>
      <c r="K10" s="15"/>
      <c r="L10" s="15"/>
      <c r="M10" s="15"/>
      <c r="N10" s="15"/>
      <c r="O10" s="15"/>
    </row>
    <row r="11" spans="1:15" x14ac:dyDescent="0.5">
      <c r="A11" t="s">
        <v>20</v>
      </c>
      <c r="B11">
        <v>890</v>
      </c>
      <c r="C11" t="s">
        <v>14</v>
      </c>
      <c r="D11">
        <v>674</v>
      </c>
      <c r="F11" t="s">
        <v>2114</v>
      </c>
      <c r="G11">
        <f>MAX(B2:B566)</f>
        <v>7295</v>
      </c>
      <c r="J11" s="15" t="s">
        <v>2126</v>
      </c>
      <c r="K11" s="15"/>
      <c r="L11" s="15"/>
      <c r="M11" s="15"/>
      <c r="N11" s="15"/>
      <c r="O11" s="15"/>
    </row>
    <row r="12" spans="1:15" x14ac:dyDescent="0.5">
      <c r="A12" t="s">
        <v>20</v>
      </c>
      <c r="B12">
        <v>142</v>
      </c>
      <c r="C12" t="s">
        <v>14</v>
      </c>
      <c r="D12">
        <v>558</v>
      </c>
      <c r="F12" t="s">
        <v>2115</v>
      </c>
      <c r="G12">
        <f>ROUND(_xlfn.VAR.P(B2:B566),0)</f>
        <v>1603374</v>
      </c>
      <c r="J12" s="15" t="s">
        <v>2127</v>
      </c>
      <c r="K12" s="15"/>
      <c r="L12" s="15"/>
      <c r="M12" s="15"/>
      <c r="N12" s="15"/>
      <c r="O12" s="15"/>
    </row>
    <row r="13" spans="1:15" x14ac:dyDescent="0.5">
      <c r="A13" t="s">
        <v>20</v>
      </c>
      <c r="B13">
        <v>2673</v>
      </c>
      <c r="C13" t="s">
        <v>14</v>
      </c>
      <c r="D13">
        <v>15</v>
      </c>
      <c r="F13" t="s">
        <v>2116</v>
      </c>
      <c r="G13">
        <f>ROUND(_xlfn.STDEV.P(B2:B566),0)</f>
        <v>1266</v>
      </c>
      <c r="J13" s="15" t="s">
        <v>2128</v>
      </c>
      <c r="K13" s="15"/>
      <c r="L13" s="15"/>
      <c r="M13" s="15"/>
      <c r="N13" s="15"/>
      <c r="O13" s="15"/>
    </row>
    <row r="14" spans="1:15" x14ac:dyDescent="0.5">
      <c r="A14" t="s">
        <v>20</v>
      </c>
      <c r="B14">
        <v>163</v>
      </c>
      <c r="C14" t="s">
        <v>14</v>
      </c>
      <c r="D14">
        <v>2307</v>
      </c>
    </row>
    <row r="15" spans="1:15" x14ac:dyDescent="0.5">
      <c r="A15" t="s">
        <v>20</v>
      </c>
      <c r="B15">
        <v>2220</v>
      </c>
      <c r="C15" t="s">
        <v>14</v>
      </c>
      <c r="D15">
        <v>88</v>
      </c>
    </row>
    <row r="16" spans="1:15" x14ac:dyDescent="0.5">
      <c r="A16" t="s">
        <v>20</v>
      </c>
      <c r="B16">
        <v>1606</v>
      </c>
      <c r="C16" t="s">
        <v>14</v>
      </c>
      <c r="D16">
        <v>48</v>
      </c>
      <c r="F16" s="12" t="s">
        <v>2110</v>
      </c>
    </row>
    <row r="17" spans="1:10" x14ac:dyDescent="0.5">
      <c r="A17" t="s">
        <v>20</v>
      </c>
      <c r="B17">
        <v>129</v>
      </c>
      <c r="C17" t="s">
        <v>14</v>
      </c>
      <c r="D17">
        <v>1</v>
      </c>
      <c r="F17" t="s">
        <v>2118</v>
      </c>
      <c r="G17">
        <f>COUNT(D2:D365)</f>
        <v>364</v>
      </c>
      <c r="J17" t="s">
        <v>2103</v>
      </c>
    </row>
    <row r="18" spans="1:10" x14ac:dyDescent="0.5">
      <c r="A18" t="s">
        <v>20</v>
      </c>
      <c r="B18">
        <v>226</v>
      </c>
      <c r="C18" t="s">
        <v>14</v>
      </c>
      <c r="D18">
        <v>1467</v>
      </c>
      <c r="F18" t="s">
        <v>2111</v>
      </c>
      <c r="G18">
        <f>SUM(D2:D365)</f>
        <v>213164</v>
      </c>
    </row>
    <row r="19" spans="1:10" x14ac:dyDescent="0.5">
      <c r="A19" t="s">
        <v>20</v>
      </c>
      <c r="B19">
        <v>5419</v>
      </c>
      <c r="C19" t="s">
        <v>14</v>
      </c>
      <c r="D19">
        <v>75</v>
      </c>
      <c r="F19" t="s">
        <v>2119</v>
      </c>
      <c r="G19">
        <f>ROUND(AVERAGE(D2:D365),0)</f>
        <v>586</v>
      </c>
    </row>
    <row r="20" spans="1:10" x14ac:dyDescent="0.5">
      <c r="A20" t="s">
        <v>20</v>
      </c>
      <c r="B20">
        <v>165</v>
      </c>
      <c r="C20" t="s">
        <v>14</v>
      </c>
      <c r="D20">
        <v>120</v>
      </c>
      <c r="F20" t="s">
        <v>2112</v>
      </c>
      <c r="G20">
        <f>MEDIAN(D2:D365)</f>
        <v>114.5</v>
      </c>
    </row>
    <row r="21" spans="1:10" x14ac:dyDescent="0.5">
      <c r="A21" t="s">
        <v>20</v>
      </c>
      <c r="B21">
        <v>1965</v>
      </c>
      <c r="C21" t="s">
        <v>14</v>
      </c>
      <c r="D21">
        <v>2253</v>
      </c>
      <c r="F21" t="s">
        <v>2113</v>
      </c>
      <c r="G21">
        <f>MIN(D2:D365)</f>
        <v>0</v>
      </c>
    </row>
    <row r="22" spans="1:10" x14ac:dyDescent="0.5">
      <c r="A22" t="s">
        <v>20</v>
      </c>
      <c r="B22">
        <v>16</v>
      </c>
      <c r="C22" t="s">
        <v>14</v>
      </c>
      <c r="D22">
        <v>5</v>
      </c>
      <c r="F22" t="s">
        <v>2114</v>
      </c>
      <c r="G22">
        <f>MAX(D2:D365)</f>
        <v>6080</v>
      </c>
    </row>
    <row r="23" spans="1:10" x14ac:dyDescent="0.5">
      <c r="A23" t="s">
        <v>20</v>
      </c>
      <c r="B23">
        <v>107</v>
      </c>
      <c r="C23" t="s">
        <v>14</v>
      </c>
      <c r="D23">
        <v>38</v>
      </c>
      <c r="F23" t="s">
        <v>2115</v>
      </c>
      <c r="G23">
        <f>ROUND(_xlfn.VAR.P(D2:D365),0)</f>
        <v>921575</v>
      </c>
    </row>
    <row r="24" spans="1:10" x14ac:dyDescent="0.5">
      <c r="A24" t="s">
        <v>20</v>
      </c>
      <c r="B24">
        <v>134</v>
      </c>
      <c r="C24" t="s">
        <v>14</v>
      </c>
      <c r="D24">
        <v>12</v>
      </c>
      <c r="F24" t="s">
        <v>2116</v>
      </c>
      <c r="G24">
        <f>ROUND(_xlfn.STDEV.P(D2:D365),0)</f>
        <v>960</v>
      </c>
    </row>
    <row r="25" spans="1:10" x14ac:dyDescent="0.5">
      <c r="A25" t="s">
        <v>20</v>
      </c>
      <c r="B25">
        <v>198</v>
      </c>
      <c r="C25" t="s">
        <v>14</v>
      </c>
      <c r="D25">
        <v>1684</v>
      </c>
    </row>
    <row r="26" spans="1:10" x14ac:dyDescent="0.5">
      <c r="A26" t="s">
        <v>20</v>
      </c>
      <c r="B26">
        <v>111</v>
      </c>
      <c r="C26" t="s">
        <v>14</v>
      </c>
      <c r="D26">
        <v>56</v>
      </c>
    </row>
    <row r="27" spans="1:10" x14ac:dyDescent="0.5">
      <c r="A27" t="s">
        <v>20</v>
      </c>
      <c r="B27">
        <v>222</v>
      </c>
      <c r="C27" t="s">
        <v>14</v>
      </c>
      <c r="D27">
        <v>838</v>
      </c>
    </row>
    <row r="28" spans="1:10" x14ac:dyDescent="0.5">
      <c r="A28" t="s">
        <v>20</v>
      </c>
      <c r="B28">
        <v>6212</v>
      </c>
      <c r="C28" t="s">
        <v>14</v>
      </c>
      <c r="D28">
        <v>1000</v>
      </c>
    </row>
    <row r="29" spans="1:10" x14ac:dyDescent="0.5">
      <c r="A29" t="s">
        <v>20</v>
      </c>
      <c r="B29">
        <v>98</v>
      </c>
      <c r="C29" t="s">
        <v>14</v>
      </c>
      <c r="D29">
        <v>1482</v>
      </c>
    </row>
    <row r="30" spans="1:10" x14ac:dyDescent="0.5">
      <c r="A30" t="s">
        <v>20</v>
      </c>
      <c r="B30">
        <v>92</v>
      </c>
      <c r="C30" t="s">
        <v>14</v>
      </c>
      <c r="D30">
        <v>106</v>
      </c>
    </row>
    <row r="31" spans="1:10" x14ac:dyDescent="0.5">
      <c r="A31" t="s">
        <v>20</v>
      </c>
      <c r="B31">
        <v>149</v>
      </c>
      <c r="C31" t="s">
        <v>14</v>
      </c>
      <c r="D31">
        <v>679</v>
      </c>
    </row>
    <row r="32" spans="1:10" x14ac:dyDescent="0.5">
      <c r="A32" t="s">
        <v>20</v>
      </c>
      <c r="B32">
        <v>2431</v>
      </c>
      <c r="C32" t="s">
        <v>14</v>
      </c>
      <c r="D32">
        <v>1220</v>
      </c>
    </row>
    <row r="33" spans="1:4" x14ac:dyDescent="0.5">
      <c r="A33" t="s">
        <v>20</v>
      </c>
      <c r="B33">
        <v>303</v>
      </c>
      <c r="C33" t="s">
        <v>14</v>
      </c>
      <c r="D33">
        <v>1</v>
      </c>
    </row>
    <row r="34" spans="1:4" x14ac:dyDescent="0.5">
      <c r="A34" t="s">
        <v>20</v>
      </c>
      <c r="B34">
        <v>209</v>
      </c>
      <c r="C34" t="s">
        <v>14</v>
      </c>
      <c r="D34">
        <v>37</v>
      </c>
    </row>
    <row r="35" spans="1:4" x14ac:dyDescent="0.5">
      <c r="A35" t="s">
        <v>20</v>
      </c>
      <c r="B35">
        <v>131</v>
      </c>
      <c r="C35" t="s">
        <v>14</v>
      </c>
      <c r="D35">
        <v>60</v>
      </c>
    </row>
    <row r="36" spans="1:4" x14ac:dyDescent="0.5">
      <c r="A36" t="s">
        <v>20</v>
      </c>
      <c r="B36">
        <v>164</v>
      </c>
      <c r="C36" t="s">
        <v>14</v>
      </c>
      <c r="D36">
        <v>296</v>
      </c>
    </row>
    <row r="37" spans="1:4" x14ac:dyDescent="0.5">
      <c r="A37" t="s">
        <v>20</v>
      </c>
      <c r="B37">
        <v>201</v>
      </c>
      <c r="C37" t="s">
        <v>14</v>
      </c>
      <c r="D37">
        <v>3304</v>
      </c>
    </row>
    <row r="38" spans="1:4" x14ac:dyDescent="0.5">
      <c r="A38" t="s">
        <v>20</v>
      </c>
      <c r="B38">
        <v>211</v>
      </c>
      <c r="C38" t="s">
        <v>14</v>
      </c>
      <c r="D38">
        <v>73</v>
      </c>
    </row>
    <row r="39" spans="1:4" x14ac:dyDescent="0.5">
      <c r="A39" t="s">
        <v>20</v>
      </c>
      <c r="B39">
        <v>128</v>
      </c>
      <c r="C39" t="s">
        <v>14</v>
      </c>
      <c r="D39">
        <v>3387</v>
      </c>
    </row>
    <row r="40" spans="1:4" x14ac:dyDescent="0.5">
      <c r="A40" t="s">
        <v>20</v>
      </c>
      <c r="B40">
        <v>1600</v>
      </c>
      <c r="C40" t="s">
        <v>14</v>
      </c>
      <c r="D40">
        <v>662</v>
      </c>
    </row>
    <row r="41" spans="1:4" x14ac:dyDescent="0.5">
      <c r="A41" t="s">
        <v>20</v>
      </c>
      <c r="B41">
        <v>249</v>
      </c>
      <c r="C41" t="s">
        <v>14</v>
      </c>
      <c r="D41">
        <v>774</v>
      </c>
    </row>
    <row r="42" spans="1:4" x14ac:dyDescent="0.5">
      <c r="A42" t="s">
        <v>20</v>
      </c>
      <c r="B42">
        <v>236</v>
      </c>
      <c r="C42" t="s">
        <v>14</v>
      </c>
      <c r="D42">
        <v>672</v>
      </c>
    </row>
    <row r="43" spans="1:4" x14ac:dyDescent="0.5">
      <c r="A43" t="s">
        <v>20</v>
      </c>
      <c r="B43">
        <v>4065</v>
      </c>
      <c r="C43" t="s">
        <v>14</v>
      </c>
      <c r="D43">
        <v>940</v>
      </c>
    </row>
    <row r="44" spans="1:4" x14ac:dyDescent="0.5">
      <c r="A44" t="s">
        <v>20</v>
      </c>
      <c r="B44">
        <v>246</v>
      </c>
      <c r="C44" t="s">
        <v>14</v>
      </c>
      <c r="D44">
        <v>117</v>
      </c>
    </row>
    <row r="45" spans="1:4" x14ac:dyDescent="0.5">
      <c r="A45" t="s">
        <v>20</v>
      </c>
      <c r="B45">
        <v>2475</v>
      </c>
      <c r="C45" t="s">
        <v>14</v>
      </c>
      <c r="D45">
        <v>115</v>
      </c>
    </row>
    <row r="46" spans="1:4" x14ac:dyDescent="0.5">
      <c r="A46" t="s">
        <v>20</v>
      </c>
      <c r="B46">
        <v>76</v>
      </c>
      <c r="C46" t="s">
        <v>14</v>
      </c>
      <c r="D46">
        <v>326</v>
      </c>
    </row>
    <row r="47" spans="1:4" x14ac:dyDescent="0.5">
      <c r="A47" t="s">
        <v>20</v>
      </c>
      <c r="B47">
        <v>54</v>
      </c>
      <c r="C47" t="s">
        <v>14</v>
      </c>
      <c r="D47">
        <v>1</v>
      </c>
    </row>
    <row r="48" spans="1:4" x14ac:dyDescent="0.5">
      <c r="A48" t="s">
        <v>20</v>
      </c>
      <c r="B48">
        <v>88</v>
      </c>
      <c r="C48" t="s">
        <v>14</v>
      </c>
      <c r="D48">
        <v>1467</v>
      </c>
    </row>
    <row r="49" spans="1:4" x14ac:dyDescent="0.5">
      <c r="A49" t="s">
        <v>20</v>
      </c>
      <c r="B49">
        <v>85</v>
      </c>
      <c r="C49" t="s">
        <v>14</v>
      </c>
      <c r="D49">
        <v>5681</v>
      </c>
    </row>
    <row r="50" spans="1:4" x14ac:dyDescent="0.5">
      <c r="A50" t="s">
        <v>20</v>
      </c>
      <c r="B50">
        <v>170</v>
      </c>
      <c r="C50" t="s">
        <v>14</v>
      </c>
      <c r="D50">
        <v>1059</v>
      </c>
    </row>
    <row r="51" spans="1:4" x14ac:dyDescent="0.5">
      <c r="A51" t="s">
        <v>20</v>
      </c>
      <c r="B51">
        <v>330</v>
      </c>
      <c r="C51" t="s">
        <v>14</v>
      </c>
      <c r="D51">
        <v>1194</v>
      </c>
    </row>
    <row r="52" spans="1:4" x14ac:dyDescent="0.5">
      <c r="A52" t="s">
        <v>20</v>
      </c>
      <c r="B52">
        <v>127</v>
      </c>
      <c r="C52" t="s">
        <v>14</v>
      </c>
      <c r="D52">
        <v>30</v>
      </c>
    </row>
    <row r="53" spans="1:4" x14ac:dyDescent="0.5">
      <c r="A53" t="s">
        <v>20</v>
      </c>
      <c r="B53">
        <v>411</v>
      </c>
      <c r="C53" t="s">
        <v>14</v>
      </c>
      <c r="D53">
        <v>75</v>
      </c>
    </row>
    <row r="54" spans="1:4" x14ac:dyDescent="0.5">
      <c r="A54" t="s">
        <v>20</v>
      </c>
      <c r="B54">
        <v>180</v>
      </c>
      <c r="C54" t="s">
        <v>14</v>
      </c>
      <c r="D54">
        <v>955</v>
      </c>
    </row>
    <row r="55" spans="1:4" x14ac:dyDescent="0.5">
      <c r="A55" t="s">
        <v>20</v>
      </c>
      <c r="B55">
        <v>374</v>
      </c>
      <c r="C55" t="s">
        <v>14</v>
      </c>
      <c r="D55">
        <v>67</v>
      </c>
    </row>
    <row r="56" spans="1:4" x14ac:dyDescent="0.5">
      <c r="A56" t="s">
        <v>20</v>
      </c>
      <c r="B56">
        <v>71</v>
      </c>
      <c r="C56" t="s">
        <v>14</v>
      </c>
      <c r="D56">
        <v>5</v>
      </c>
    </row>
    <row r="57" spans="1:4" x14ac:dyDescent="0.5">
      <c r="A57" t="s">
        <v>20</v>
      </c>
      <c r="B57">
        <v>203</v>
      </c>
      <c r="C57" t="s">
        <v>14</v>
      </c>
      <c r="D57">
        <v>26</v>
      </c>
    </row>
    <row r="58" spans="1:4" x14ac:dyDescent="0.5">
      <c r="A58" t="s">
        <v>20</v>
      </c>
      <c r="B58">
        <v>113</v>
      </c>
      <c r="C58" t="s">
        <v>14</v>
      </c>
      <c r="D58">
        <v>1130</v>
      </c>
    </row>
    <row r="59" spans="1:4" x14ac:dyDescent="0.5">
      <c r="A59" t="s">
        <v>20</v>
      </c>
      <c r="B59">
        <v>96</v>
      </c>
      <c r="C59" t="s">
        <v>14</v>
      </c>
      <c r="D59">
        <v>782</v>
      </c>
    </row>
    <row r="60" spans="1:4" x14ac:dyDescent="0.5">
      <c r="A60" t="s">
        <v>20</v>
      </c>
      <c r="B60">
        <v>498</v>
      </c>
      <c r="C60" t="s">
        <v>14</v>
      </c>
      <c r="D60">
        <v>210</v>
      </c>
    </row>
    <row r="61" spans="1:4" x14ac:dyDescent="0.5">
      <c r="A61" t="s">
        <v>20</v>
      </c>
      <c r="B61">
        <v>180</v>
      </c>
      <c r="C61" t="s">
        <v>14</v>
      </c>
      <c r="D61">
        <v>136</v>
      </c>
    </row>
    <row r="62" spans="1:4" x14ac:dyDescent="0.5">
      <c r="A62" t="s">
        <v>20</v>
      </c>
      <c r="B62">
        <v>27</v>
      </c>
      <c r="C62" t="s">
        <v>14</v>
      </c>
      <c r="D62">
        <v>86</v>
      </c>
    </row>
    <row r="63" spans="1:4" x14ac:dyDescent="0.5">
      <c r="A63" t="s">
        <v>20</v>
      </c>
      <c r="B63">
        <v>2331</v>
      </c>
      <c r="C63" t="s">
        <v>14</v>
      </c>
      <c r="D63">
        <v>19</v>
      </c>
    </row>
    <row r="64" spans="1:4" x14ac:dyDescent="0.5">
      <c r="A64" t="s">
        <v>20</v>
      </c>
      <c r="B64">
        <v>113</v>
      </c>
      <c r="C64" t="s">
        <v>14</v>
      </c>
      <c r="D64">
        <v>886</v>
      </c>
    </row>
    <row r="65" spans="1:4" x14ac:dyDescent="0.5">
      <c r="A65" t="s">
        <v>20</v>
      </c>
      <c r="B65">
        <v>164</v>
      </c>
      <c r="C65" t="s">
        <v>14</v>
      </c>
      <c r="D65">
        <v>35</v>
      </c>
    </row>
    <row r="66" spans="1:4" x14ac:dyDescent="0.5">
      <c r="A66" t="s">
        <v>20</v>
      </c>
      <c r="B66">
        <v>164</v>
      </c>
      <c r="C66" t="s">
        <v>14</v>
      </c>
      <c r="D66">
        <v>24</v>
      </c>
    </row>
    <row r="67" spans="1:4" x14ac:dyDescent="0.5">
      <c r="A67" t="s">
        <v>20</v>
      </c>
      <c r="B67">
        <v>336</v>
      </c>
      <c r="C67" t="s">
        <v>14</v>
      </c>
      <c r="D67">
        <v>86</v>
      </c>
    </row>
    <row r="68" spans="1:4" x14ac:dyDescent="0.5">
      <c r="A68" t="s">
        <v>20</v>
      </c>
      <c r="B68">
        <v>1917</v>
      </c>
      <c r="C68" t="s">
        <v>14</v>
      </c>
      <c r="D68">
        <v>243</v>
      </c>
    </row>
    <row r="69" spans="1:4" x14ac:dyDescent="0.5">
      <c r="A69" t="s">
        <v>20</v>
      </c>
      <c r="B69">
        <v>95</v>
      </c>
      <c r="C69" t="s">
        <v>14</v>
      </c>
      <c r="D69">
        <v>65</v>
      </c>
    </row>
    <row r="70" spans="1:4" x14ac:dyDescent="0.5">
      <c r="A70" t="s">
        <v>20</v>
      </c>
      <c r="B70">
        <v>147</v>
      </c>
      <c r="C70" t="s">
        <v>14</v>
      </c>
      <c r="D70">
        <v>100</v>
      </c>
    </row>
    <row r="71" spans="1:4" x14ac:dyDescent="0.5">
      <c r="A71" t="s">
        <v>20</v>
      </c>
      <c r="B71">
        <v>86</v>
      </c>
      <c r="C71" t="s">
        <v>14</v>
      </c>
      <c r="D71">
        <v>168</v>
      </c>
    </row>
    <row r="72" spans="1:4" x14ac:dyDescent="0.5">
      <c r="A72" t="s">
        <v>20</v>
      </c>
      <c r="B72">
        <v>83</v>
      </c>
      <c r="C72" t="s">
        <v>14</v>
      </c>
      <c r="D72">
        <v>13</v>
      </c>
    </row>
    <row r="73" spans="1:4" x14ac:dyDescent="0.5">
      <c r="A73" t="s">
        <v>20</v>
      </c>
      <c r="B73">
        <v>676</v>
      </c>
      <c r="C73" t="s">
        <v>14</v>
      </c>
      <c r="D73">
        <v>1</v>
      </c>
    </row>
    <row r="74" spans="1:4" x14ac:dyDescent="0.5">
      <c r="A74" t="s">
        <v>20</v>
      </c>
      <c r="B74">
        <v>361</v>
      </c>
      <c r="C74" t="s">
        <v>14</v>
      </c>
      <c r="D74">
        <v>40</v>
      </c>
    </row>
    <row r="75" spans="1:4" x14ac:dyDescent="0.5">
      <c r="A75" t="s">
        <v>20</v>
      </c>
      <c r="B75">
        <v>131</v>
      </c>
      <c r="C75" t="s">
        <v>14</v>
      </c>
      <c r="D75">
        <v>226</v>
      </c>
    </row>
    <row r="76" spans="1:4" x14ac:dyDescent="0.5">
      <c r="A76" t="s">
        <v>20</v>
      </c>
      <c r="B76">
        <v>126</v>
      </c>
      <c r="C76" t="s">
        <v>14</v>
      </c>
      <c r="D76">
        <v>1625</v>
      </c>
    </row>
    <row r="77" spans="1:4" x14ac:dyDescent="0.5">
      <c r="A77" t="s">
        <v>20</v>
      </c>
      <c r="B77">
        <v>275</v>
      </c>
      <c r="C77" t="s">
        <v>14</v>
      </c>
      <c r="D77">
        <v>143</v>
      </c>
    </row>
    <row r="78" spans="1:4" x14ac:dyDescent="0.5">
      <c r="A78" t="s">
        <v>20</v>
      </c>
      <c r="B78">
        <v>67</v>
      </c>
      <c r="C78" t="s">
        <v>14</v>
      </c>
      <c r="D78">
        <v>934</v>
      </c>
    </row>
    <row r="79" spans="1:4" x14ac:dyDescent="0.5">
      <c r="A79" t="s">
        <v>20</v>
      </c>
      <c r="B79">
        <v>154</v>
      </c>
      <c r="C79" t="s">
        <v>14</v>
      </c>
      <c r="D79">
        <v>17</v>
      </c>
    </row>
    <row r="80" spans="1:4" x14ac:dyDescent="0.5">
      <c r="A80" t="s">
        <v>20</v>
      </c>
      <c r="B80">
        <v>1782</v>
      </c>
      <c r="C80" t="s">
        <v>14</v>
      </c>
      <c r="D80">
        <v>2179</v>
      </c>
    </row>
    <row r="81" spans="1:4" x14ac:dyDescent="0.5">
      <c r="A81" t="s">
        <v>20</v>
      </c>
      <c r="B81">
        <v>903</v>
      </c>
      <c r="C81" t="s">
        <v>14</v>
      </c>
      <c r="D81">
        <v>931</v>
      </c>
    </row>
    <row r="82" spans="1:4" x14ac:dyDescent="0.5">
      <c r="A82" t="s">
        <v>20</v>
      </c>
      <c r="B82">
        <v>94</v>
      </c>
      <c r="C82" t="s">
        <v>14</v>
      </c>
      <c r="D82">
        <v>92</v>
      </c>
    </row>
    <row r="83" spans="1:4" x14ac:dyDescent="0.5">
      <c r="A83" t="s">
        <v>20</v>
      </c>
      <c r="B83">
        <v>180</v>
      </c>
      <c r="C83" t="s">
        <v>14</v>
      </c>
      <c r="D83">
        <v>57</v>
      </c>
    </row>
    <row r="84" spans="1:4" x14ac:dyDescent="0.5">
      <c r="A84" t="s">
        <v>20</v>
      </c>
      <c r="B84">
        <v>533</v>
      </c>
      <c r="C84" t="s">
        <v>14</v>
      </c>
      <c r="D84">
        <v>41</v>
      </c>
    </row>
    <row r="85" spans="1:4" x14ac:dyDescent="0.5">
      <c r="A85" t="s">
        <v>20</v>
      </c>
      <c r="B85">
        <v>2443</v>
      </c>
      <c r="C85" t="s">
        <v>14</v>
      </c>
      <c r="D85">
        <v>1</v>
      </c>
    </row>
    <row r="86" spans="1:4" x14ac:dyDescent="0.5">
      <c r="A86" t="s">
        <v>20</v>
      </c>
      <c r="B86">
        <v>89</v>
      </c>
      <c r="C86" t="s">
        <v>14</v>
      </c>
      <c r="D86">
        <v>101</v>
      </c>
    </row>
    <row r="87" spans="1:4" x14ac:dyDescent="0.5">
      <c r="A87" t="s">
        <v>20</v>
      </c>
      <c r="B87">
        <v>159</v>
      </c>
      <c r="C87" t="s">
        <v>14</v>
      </c>
      <c r="D87">
        <v>1335</v>
      </c>
    </row>
    <row r="88" spans="1:4" x14ac:dyDescent="0.5">
      <c r="A88" t="s">
        <v>20</v>
      </c>
      <c r="B88">
        <v>50</v>
      </c>
      <c r="C88" t="s">
        <v>14</v>
      </c>
      <c r="D88">
        <v>15</v>
      </c>
    </row>
    <row r="89" spans="1:4" x14ac:dyDescent="0.5">
      <c r="A89" t="s">
        <v>20</v>
      </c>
      <c r="B89">
        <v>186</v>
      </c>
      <c r="C89" t="s">
        <v>14</v>
      </c>
      <c r="D89">
        <v>454</v>
      </c>
    </row>
    <row r="90" spans="1:4" x14ac:dyDescent="0.5">
      <c r="A90" t="s">
        <v>20</v>
      </c>
      <c r="B90">
        <v>1071</v>
      </c>
      <c r="C90" t="s">
        <v>14</v>
      </c>
      <c r="D90">
        <v>3182</v>
      </c>
    </row>
    <row r="91" spans="1:4" x14ac:dyDescent="0.5">
      <c r="A91" t="s">
        <v>20</v>
      </c>
      <c r="B91">
        <v>117</v>
      </c>
      <c r="C91" t="s">
        <v>14</v>
      </c>
      <c r="D91">
        <v>15</v>
      </c>
    </row>
    <row r="92" spans="1:4" x14ac:dyDescent="0.5">
      <c r="A92" t="s">
        <v>20</v>
      </c>
      <c r="B92">
        <v>70</v>
      </c>
      <c r="C92" t="s">
        <v>14</v>
      </c>
      <c r="D92">
        <v>133</v>
      </c>
    </row>
    <row r="93" spans="1:4" x14ac:dyDescent="0.5">
      <c r="A93" t="s">
        <v>20</v>
      </c>
      <c r="B93">
        <v>135</v>
      </c>
      <c r="C93" t="s">
        <v>14</v>
      </c>
      <c r="D93">
        <v>2062</v>
      </c>
    </row>
    <row r="94" spans="1:4" x14ac:dyDescent="0.5">
      <c r="A94" t="s">
        <v>20</v>
      </c>
      <c r="B94">
        <v>768</v>
      </c>
      <c r="C94" t="s">
        <v>14</v>
      </c>
      <c r="D94">
        <v>29</v>
      </c>
    </row>
    <row r="95" spans="1:4" x14ac:dyDescent="0.5">
      <c r="A95" t="s">
        <v>20</v>
      </c>
      <c r="B95">
        <v>199</v>
      </c>
      <c r="C95" t="s">
        <v>14</v>
      </c>
      <c r="D95">
        <v>132</v>
      </c>
    </row>
    <row r="96" spans="1:4" x14ac:dyDescent="0.5">
      <c r="A96" t="s">
        <v>20</v>
      </c>
      <c r="B96">
        <v>107</v>
      </c>
      <c r="C96" t="s">
        <v>14</v>
      </c>
      <c r="D96">
        <v>137</v>
      </c>
    </row>
    <row r="97" spans="1:4" x14ac:dyDescent="0.5">
      <c r="A97" t="s">
        <v>20</v>
      </c>
      <c r="B97">
        <v>195</v>
      </c>
      <c r="C97" t="s">
        <v>14</v>
      </c>
      <c r="D97">
        <v>908</v>
      </c>
    </row>
    <row r="98" spans="1:4" x14ac:dyDescent="0.5">
      <c r="A98" t="s">
        <v>20</v>
      </c>
      <c r="B98">
        <v>3376</v>
      </c>
      <c r="C98" t="s">
        <v>14</v>
      </c>
      <c r="D98">
        <v>10</v>
      </c>
    </row>
    <row r="99" spans="1:4" x14ac:dyDescent="0.5">
      <c r="A99" t="s">
        <v>20</v>
      </c>
      <c r="B99">
        <v>41</v>
      </c>
      <c r="C99" t="s">
        <v>14</v>
      </c>
      <c r="D99">
        <v>1910</v>
      </c>
    </row>
    <row r="100" spans="1:4" x14ac:dyDescent="0.5">
      <c r="A100" t="s">
        <v>20</v>
      </c>
      <c r="B100">
        <v>1821</v>
      </c>
      <c r="C100" t="s">
        <v>14</v>
      </c>
      <c r="D100">
        <v>38</v>
      </c>
    </row>
    <row r="101" spans="1:4" x14ac:dyDescent="0.5">
      <c r="A101" t="s">
        <v>20</v>
      </c>
      <c r="B101">
        <v>164</v>
      </c>
      <c r="C101" t="s">
        <v>14</v>
      </c>
      <c r="D101">
        <v>104</v>
      </c>
    </row>
    <row r="102" spans="1:4" x14ac:dyDescent="0.5">
      <c r="A102" t="s">
        <v>20</v>
      </c>
      <c r="B102">
        <v>157</v>
      </c>
      <c r="C102" t="s">
        <v>14</v>
      </c>
      <c r="D102">
        <v>49</v>
      </c>
    </row>
    <row r="103" spans="1:4" x14ac:dyDescent="0.5">
      <c r="A103" t="s">
        <v>20</v>
      </c>
      <c r="B103">
        <v>246</v>
      </c>
      <c r="C103" t="s">
        <v>14</v>
      </c>
      <c r="D103">
        <v>1</v>
      </c>
    </row>
    <row r="104" spans="1:4" x14ac:dyDescent="0.5">
      <c r="A104" t="s">
        <v>20</v>
      </c>
      <c r="B104">
        <v>1396</v>
      </c>
      <c r="C104" t="s">
        <v>14</v>
      </c>
      <c r="D104">
        <v>245</v>
      </c>
    </row>
    <row r="105" spans="1:4" x14ac:dyDescent="0.5">
      <c r="A105" t="s">
        <v>20</v>
      </c>
      <c r="B105">
        <v>2506</v>
      </c>
      <c r="C105" t="s">
        <v>14</v>
      </c>
      <c r="D105">
        <v>32</v>
      </c>
    </row>
    <row r="106" spans="1:4" x14ac:dyDescent="0.5">
      <c r="A106" t="s">
        <v>20</v>
      </c>
      <c r="B106">
        <v>244</v>
      </c>
      <c r="C106" t="s">
        <v>14</v>
      </c>
      <c r="D106">
        <v>7</v>
      </c>
    </row>
    <row r="107" spans="1:4" x14ac:dyDescent="0.5">
      <c r="A107" t="s">
        <v>20</v>
      </c>
      <c r="B107">
        <v>146</v>
      </c>
      <c r="C107" t="s">
        <v>14</v>
      </c>
      <c r="D107">
        <v>803</v>
      </c>
    </row>
    <row r="108" spans="1:4" x14ac:dyDescent="0.5">
      <c r="A108" t="s">
        <v>20</v>
      </c>
      <c r="B108">
        <v>1267</v>
      </c>
      <c r="C108" t="s">
        <v>14</v>
      </c>
      <c r="D108">
        <v>16</v>
      </c>
    </row>
    <row r="109" spans="1:4" x14ac:dyDescent="0.5">
      <c r="A109" t="s">
        <v>20</v>
      </c>
      <c r="B109">
        <v>1561</v>
      </c>
      <c r="C109" t="s">
        <v>14</v>
      </c>
      <c r="D109">
        <v>31</v>
      </c>
    </row>
    <row r="110" spans="1:4" x14ac:dyDescent="0.5">
      <c r="A110" t="s">
        <v>20</v>
      </c>
      <c r="B110">
        <v>48</v>
      </c>
      <c r="C110" t="s">
        <v>14</v>
      </c>
      <c r="D110">
        <v>108</v>
      </c>
    </row>
    <row r="111" spans="1:4" x14ac:dyDescent="0.5">
      <c r="A111" t="s">
        <v>20</v>
      </c>
      <c r="B111">
        <v>2739</v>
      </c>
      <c r="C111" t="s">
        <v>14</v>
      </c>
      <c r="D111">
        <v>30</v>
      </c>
    </row>
    <row r="112" spans="1:4" x14ac:dyDescent="0.5">
      <c r="A112" t="s">
        <v>20</v>
      </c>
      <c r="B112">
        <v>3537</v>
      </c>
      <c r="C112" t="s">
        <v>14</v>
      </c>
      <c r="D112">
        <v>17</v>
      </c>
    </row>
    <row r="113" spans="1:4" x14ac:dyDescent="0.5">
      <c r="A113" t="s">
        <v>20</v>
      </c>
      <c r="B113">
        <v>2107</v>
      </c>
      <c r="C113" t="s">
        <v>14</v>
      </c>
      <c r="D113">
        <v>80</v>
      </c>
    </row>
    <row r="114" spans="1:4" x14ac:dyDescent="0.5">
      <c r="A114" t="s">
        <v>20</v>
      </c>
      <c r="B114">
        <v>3318</v>
      </c>
      <c r="C114" t="s">
        <v>14</v>
      </c>
      <c r="D114">
        <v>2468</v>
      </c>
    </row>
    <row r="115" spans="1:4" x14ac:dyDescent="0.5">
      <c r="A115" t="s">
        <v>20</v>
      </c>
      <c r="B115">
        <v>340</v>
      </c>
      <c r="C115" t="s">
        <v>14</v>
      </c>
      <c r="D115">
        <v>26</v>
      </c>
    </row>
    <row r="116" spans="1:4" x14ac:dyDescent="0.5">
      <c r="A116" t="s">
        <v>20</v>
      </c>
      <c r="B116">
        <v>1442</v>
      </c>
      <c r="C116" t="s">
        <v>14</v>
      </c>
      <c r="D116">
        <v>73</v>
      </c>
    </row>
    <row r="117" spans="1:4" x14ac:dyDescent="0.5">
      <c r="A117" t="s">
        <v>20</v>
      </c>
      <c r="B117">
        <v>126</v>
      </c>
      <c r="C117" t="s">
        <v>14</v>
      </c>
      <c r="D117">
        <v>128</v>
      </c>
    </row>
    <row r="118" spans="1:4" x14ac:dyDescent="0.5">
      <c r="A118" t="s">
        <v>20</v>
      </c>
      <c r="B118">
        <v>524</v>
      </c>
      <c r="C118" t="s">
        <v>14</v>
      </c>
      <c r="D118">
        <v>33</v>
      </c>
    </row>
    <row r="119" spans="1:4" x14ac:dyDescent="0.5">
      <c r="A119" t="s">
        <v>20</v>
      </c>
      <c r="B119">
        <v>1989</v>
      </c>
      <c r="C119" t="s">
        <v>14</v>
      </c>
      <c r="D119">
        <v>1072</v>
      </c>
    </row>
    <row r="120" spans="1:4" x14ac:dyDescent="0.5">
      <c r="A120" t="s">
        <v>20</v>
      </c>
      <c r="B120">
        <v>157</v>
      </c>
      <c r="C120" t="s">
        <v>14</v>
      </c>
      <c r="D120">
        <v>393</v>
      </c>
    </row>
    <row r="121" spans="1:4" x14ac:dyDescent="0.5">
      <c r="A121" t="s">
        <v>20</v>
      </c>
      <c r="B121">
        <v>4498</v>
      </c>
      <c r="C121" t="s">
        <v>14</v>
      </c>
      <c r="D121">
        <v>1257</v>
      </c>
    </row>
    <row r="122" spans="1:4" x14ac:dyDescent="0.5">
      <c r="A122" t="s">
        <v>20</v>
      </c>
      <c r="B122">
        <v>80</v>
      </c>
      <c r="C122" t="s">
        <v>14</v>
      </c>
      <c r="D122">
        <v>328</v>
      </c>
    </row>
    <row r="123" spans="1:4" x14ac:dyDescent="0.5">
      <c r="A123" t="s">
        <v>20</v>
      </c>
      <c r="B123">
        <v>43</v>
      </c>
      <c r="C123" t="s">
        <v>14</v>
      </c>
      <c r="D123">
        <v>147</v>
      </c>
    </row>
    <row r="124" spans="1:4" x14ac:dyDescent="0.5">
      <c r="A124" t="s">
        <v>20</v>
      </c>
      <c r="B124">
        <v>2053</v>
      </c>
      <c r="C124" t="s">
        <v>14</v>
      </c>
      <c r="D124">
        <v>830</v>
      </c>
    </row>
    <row r="125" spans="1:4" x14ac:dyDescent="0.5">
      <c r="A125" t="s">
        <v>20</v>
      </c>
      <c r="B125">
        <v>168</v>
      </c>
      <c r="C125" t="s">
        <v>14</v>
      </c>
      <c r="D125">
        <v>331</v>
      </c>
    </row>
    <row r="126" spans="1:4" x14ac:dyDescent="0.5">
      <c r="A126" t="s">
        <v>20</v>
      </c>
      <c r="B126">
        <v>4289</v>
      </c>
      <c r="C126" t="s">
        <v>14</v>
      </c>
      <c r="D126">
        <v>25</v>
      </c>
    </row>
    <row r="127" spans="1:4" x14ac:dyDescent="0.5">
      <c r="A127" t="s">
        <v>20</v>
      </c>
      <c r="B127">
        <v>165</v>
      </c>
      <c r="C127" t="s">
        <v>14</v>
      </c>
      <c r="D127">
        <v>3483</v>
      </c>
    </row>
    <row r="128" spans="1:4" x14ac:dyDescent="0.5">
      <c r="A128" t="s">
        <v>20</v>
      </c>
      <c r="B128">
        <v>1815</v>
      </c>
      <c r="C128" t="s">
        <v>14</v>
      </c>
      <c r="D128">
        <v>923</v>
      </c>
    </row>
    <row r="129" spans="1:4" x14ac:dyDescent="0.5">
      <c r="A129" t="s">
        <v>20</v>
      </c>
      <c r="B129">
        <v>397</v>
      </c>
      <c r="C129" t="s">
        <v>14</v>
      </c>
      <c r="D129">
        <v>1</v>
      </c>
    </row>
    <row r="130" spans="1:4" x14ac:dyDescent="0.5">
      <c r="A130" t="s">
        <v>20</v>
      </c>
      <c r="B130">
        <v>1539</v>
      </c>
      <c r="C130" t="s">
        <v>14</v>
      </c>
      <c r="D130">
        <v>33</v>
      </c>
    </row>
    <row r="131" spans="1:4" x14ac:dyDescent="0.5">
      <c r="A131" t="s">
        <v>20</v>
      </c>
      <c r="B131">
        <v>138</v>
      </c>
      <c r="C131" t="s">
        <v>14</v>
      </c>
      <c r="D131">
        <v>40</v>
      </c>
    </row>
    <row r="132" spans="1:4" x14ac:dyDescent="0.5">
      <c r="A132" t="s">
        <v>20</v>
      </c>
      <c r="B132">
        <v>3594</v>
      </c>
      <c r="C132" t="s">
        <v>14</v>
      </c>
      <c r="D132">
        <v>23</v>
      </c>
    </row>
    <row r="133" spans="1:4" x14ac:dyDescent="0.5">
      <c r="A133" t="s">
        <v>20</v>
      </c>
      <c r="B133">
        <v>5880</v>
      </c>
      <c r="C133" t="s">
        <v>14</v>
      </c>
      <c r="D133">
        <v>75</v>
      </c>
    </row>
    <row r="134" spans="1:4" x14ac:dyDescent="0.5">
      <c r="A134" t="s">
        <v>20</v>
      </c>
      <c r="B134">
        <v>112</v>
      </c>
      <c r="C134" t="s">
        <v>14</v>
      </c>
      <c r="D134">
        <v>2176</v>
      </c>
    </row>
    <row r="135" spans="1:4" x14ac:dyDescent="0.5">
      <c r="A135" t="s">
        <v>20</v>
      </c>
      <c r="B135">
        <v>943</v>
      </c>
      <c r="C135" t="s">
        <v>14</v>
      </c>
      <c r="D135">
        <v>441</v>
      </c>
    </row>
    <row r="136" spans="1:4" x14ac:dyDescent="0.5">
      <c r="A136" t="s">
        <v>20</v>
      </c>
      <c r="B136">
        <v>2468</v>
      </c>
      <c r="C136" t="s">
        <v>14</v>
      </c>
      <c r="D136">
        <v>25</v>
      </c>
    </row>
    <row r="137" spans="1:4" x14ac:dyDescent="0.5">
      <c r="A137" t="s">
        <v>20</v>
      </c>
      <c r="B137">
        <v>2551</v>
      </c>
      <c r="C137" t="s">
        <v>14</v>
      </c>
      <c r="D137">
        <v>127</v>
      </c>
    </row>
    <row r="138" spans="1:4" x14ac:dyDescent="0.5">
      <c r="A138" t="s">
        <v>20</v>
      </c>
      <c r="B138">
        <v>101</v>
      </c>
      <c r="C138" t="s">
        <v>14</v>
      </c>
      <c r="D138">
        <v>355</v>
      </c>
    </row>
    <row r="139" spans="1:4" x14ac:dyDescent="0.5">
      <c r="A139" t="s">
        <v>20</v>
      </c>
      <c r="B139">
        <v>92</v>
      </c>
      <c r="C139" t="s">
        <v>14</v>
      </c>
      <c r="D139">
        <v>44</v>
      </c>
    </row>
    <row r="140" spans="1:4" x14ac:dyDescent="0.5">
      <c r="A140" t="s">
        <v>20</v>
      </c>
      <c r="B140">
        <v>62</v>
      </c>
      <c r="C140" t="s">
        <v>14</v>
      </c>
      <c r="D140">
        <v>67</v>
      </c>
    </row>
    <row r="141" spans="1:4" x14ac:dyDescent="0.5">
      <c r="A141" t="s">
        <v>20</v>
      </c>
      <c r="B141">
        <v>149</v>
      </c>
      <c r="C141" t="s">
        <v>14</v>
      </c>
      <c r="D141">
        <v>1068</v>
      </c>
    </row>
    <row r="142" spans="1:4" x14ac:dyDescent="0.5">
      <c r="A142" t="s">
        <v>20</v>
      </c>
      <c r="B142">
        <v>329</v>
      </c>
      <c r="C142" t="s">
        <v>14</v>
      </c>
      <c r="D142">
        <v>424</v>
      </c>
    </row>
    <row r="143" spans="1:4" x14ac:dyDescent="0.5">
      <c r="A143" t="s">
        <v>20</v>
      </c>
      <c r="B143">
        <v>97</v>
      </c>
      <c r="C143" t="s">
        <v>14</v>
      </c>
      <c r="D143">
        <v>151</v>
      </c>
    </row>
    <row r="144" spans="1:4" x14ac:dyDescent="0.5">
      <c r="A144" t="s">
        <v>20</v>
      </c>
      <c r="B144">
        <v>1784</v>
      </c>
      <c r="C144" t="s">
        <v>14</v>
      </c>
      <c r="D144">
        <v>1608</v>
      </c>
    </row>
    <row r="145" spans="1:4" x14ac:dyDescent="0.5">
      <c r="A145" t="s">
        <v>20</v>
      </c>
      <c r="B145">
        <v>1684</v>
      </c>
      <c r="C145" t="s">
        <v>14</v>
      </c>
      <c r="D145">
        <v>941</v>
      </c>
    </row>
    <row r="146" spans="1:4" x14ac:dyDescent="0.5">
      <c r="A146" t="s">
        <v>20</v>
      </c>
      <c r="B146">
        <v>250</v>
      </c>
      <c r="C146" t="s">
        <v>14</v>
      </c>
      <c r="D146">
        <v>1</v>
      </c>
    </row>
    <row r="147" spans="1:4" x14ac:dyDescent="0.5">
      <c r="A147" t="s">
        <v>20</v>
      </c>
      <c r="B147">
        <v>238</v>
      </c>
      <c r="C147" t="s">
        <v>14</v>
      </c>
      <c r="D147">
        <v>40</v>
      </c>
    </row>
    <row r="148" spans="1:4" x14ac:dyDescent="0.5">
      <c r="A148" t="s">
        <v>20</v>
      </c>
      <c r="B148">
        <v>53</v>
      </c>
      <c r="C148" t="s">
        <v>14</v>
      </c>
      <c r="D148">
        <v>3015</v>
      </c>
    </row>
    <row r="149" spans="1:4" x14ac:dyDescent="0.5">
      <c r="A149" t="s">
        <v>20</v>
      </c>
      <c r="B149">
        <v>214</v>
      </c>
      <c r="C149" t="s">
        <v>14</v>
      </c>
      <c r="D149">
        <v>435</v>
      </c>
    </row>
    <row r="150" spans="1:4" x14ac:dyDescent="0.5">
      <c r="A150" t="s">
        <v>20</v>
      </c>
      <c r="B150">
        <v>222</v>
      </c>
      <c r="C150" t="s">
        <v>14</v>
      </c>
      <c r="D150">
        <v>714</v>
      </c>
    </row>
    <row r="151" spans="1:4" x14ac:dyDescent="0.5">
      <c r="A151" t="s">
        <v>20</v>
      </c>
      <c r="B151">
        <v>1884</v>
      </c>
      <c r="C151" t="s">
        <v>14</v>
      </c>
      <c r="D151">
        <v>5497</v>
      </c>
    </row>
    <row r="152" spans="1:4" x14ac:dyDescent="0.5">
      <c r="A152" t="s">
        <v>20</v>
      </c>
      <c r="B152">
        <v>218</v>
      </c>
      <c r="C152" t="s">
        <v>14</v>
      </c>
      <c r="D152">
        <v>418</v>
      </c>
    </row>
    <row r="153" spans="1:4" x14ac:dyDescent="0.5">
      <c r="A153" t="s">
        <v>20</v>
      </c>
      <c r="B153">
        <v>6465</v>
      </c>
      <c r="C153" t="s">
        <v>14</v>
      </c>
      <c r="D153">
        <v>1439</v>
      </c>
    </row>
    <row r="154" spans="1:4" x14ac:dyDescent="0.5">
      <c r="A154" t="s">
        <v>20</v>
      </c>
      <c r="B154">
        <v>59</v>
      </c>
      <c r="C154" t="s">
        <v>14</v>
      </c>
      <c r="D154">
        <v>15</v>
      </c>
    </row>
    <row r="155" spans="1:4" x14ac:dyDescent="0.5">
      <c r="A155" t="s">
        <v>20</v>
      </c>
      <c r="B155">
        <v>88</v>
      </c>
      <c r="C155" t="s">
        <v>14</v>
      </c>
      <c r="D155">
        <v>1999</v>
      </c>
    </row>
    <row r="156" spans="1:4" x14ac:dyDescent="0.5">
      <c r="A156" t="s">
        <v>20</v>
      </c>
      <c r="B156">
        <v>1697</v>
      </c>
      <c r="C156" t="s">
        <v>14</v>
      </c>
      <c r="D156">
        <v>118</v>
      </c>
    </row>
    <row r="157" spans="1:4" x14ac:dyDescent="0.5">
      <c r="A157" t="s">
        <v>20</v>
      </c>
      <c r="B157">
        <v>92</v>
      </c>
      <c r="C157" t="s">
        <v>14</v>
      </c>
      <c r="D157">
        <v>162</v>
      </c>
    </row>
    <row r="158" spans="1:4" x14ac:dyDescent="0.5">
      <c r="A158" t="s">
        <v>20</v>
      </c>
      <c r="B158">
        <v>186</v>
      </c>
      <c r="C158" t="s">
        <v>14</v>
      </c>
      <c r="D158">
        <v>83</v>
      </c>
    </row>
    <row r="159" spans="1:4" x14ac:dyDescent="0.5">
      <c r="A159" t="s">
        <v>20</v>
      </c>
      <c r="B159">
        <v>138</v>
      </c>
      <c r="C159" t="s">
        <v>14</v>
      </c>
      <c r="D159">
        <v>747</v>
      </c>
    </row>
    <row r="160" spans="1:4" x14ac:dyDescent="0.5">
      <c r="A160" t="s">
        <v>20</v>
      </c>
      <c r="B160">
        <v>261</v>
      </c>
      <c r="C160" t="s">
        <v>14</v>
      </c>
      <c r="D160">
        <v>84</v>
      </c>
    </row>
    <row r="161" spans="1:4" x14ac:dyDescent="0.5">
      <c r="A161" t="s">
        <v>20</v>
      </c>
      <c r="B161">
        <v>107</v>
      </c>
      <c r="C161" t="s">
        <v>14</v>
      </c>
      <c r="D161">
        <v>91</v>
      </c>
    </row>
    <row r="162" spans="1:4" x14ac:dyDescent="0.5">
      <c r="A162" t="s">
        <v>20</v>
      </c>
      <c r="B162">
        <v>199</v>
      </c>
      <c r="C162" t="s">
        <v>14</v>
      </c>
      <c r="D162">
        <v>792</v>
      </c>
    </row>
    <row r="163" spans="1:4" x14ac:dyDescent="0.5">
      <c r="A163" t="s">
        <v>20</v>
      </c>
      <c r="B163">
        <v>5512</v>
      </c>
      <c r="C163" t="s">
        <v>14</v>
      </c>
      <c r="D163">
        <v>32</v>
      </c>
    </row>
    <row r="164" spans="1:4" x14ac:dyDescent="0.5">
      <c r="A164" t="s">
        <v>20</v>
      </c>
      <c r="B164">
        <v>86</v>
      </c>
      <c r="C164" t="s">
        <v>14</v>
      </c>
      <c r="D164">
        <v>186</v>
      </c>
    </row>
    <row r="165" spans="1:4" x14ac:dyDescent="0.5">
      <c r="A165" t="s">
        <v>20</v>
      </c>
      <c r="B165">
        <v>2768</v>
      </c>
      <c r="C165" t="s">
        <v>14</v>
      </c>
      <c r="D165">
        <v>605</v>
      </c>
    </row>
    <row r="166" spans="1:4" x14ac:dyDescent="0.5">
      <c r="A166" t="s">
        <v>20</v>
      </c>
      <c r="B166">
        <v>48</v>
      </c>
      <c r="C166" t="s">
        <v>14</v>
      </c>
      <c r="D166">
        <v>1</v>
      </c>
    </row>
    <row r="167" spans="1:4" x14ac:dyDescent="0.5">
      <c r="A167" t="s">
        <v>20</v>
      </c>
      <c r="B167">
        <v>87</v>
      </c>
      <c r="C167" t="s">
        <v>14</v>
      </c>
      <c r="D167">
        <v>31</v>
      </c>
    </row>
    <row r="168" spans="1:4" x14ac:dyDescent="0.5">
      <c r="A168" t="s">
        <v>20</v>
      </c>
      <c r="B168">
        <v>1894</v>
      </c>
      <c r="C168" t="s">
        <v>14</v>
      </c>
      <c r="D168">
        <v>1181</v>
      </c>
    </row>
    <row r="169" spans="1:4" x14ac:dyDescent="0.5">
      <c r="A169" t="s">
        <v>20</v>
      </c>
      <c r="B169">
        <v>282</v>
      </c>
      <c r="C169" t="s">
        <v>14</v>
      </c>
      <c r="D169">
        <v>39</v>
      </c>
    </row>
    <row r="170" spans="1:4" x14ac:dyDescent="0.5">
      <c r="A170" t="s">
        <v>20</v>
      </c>
      <c r="B170">
        <v>116</v>
      </c>
      <c r="C170" t="s">
        <v>14</v>
      </c>
      <c r="D170">
        <v>46</v>
      </c>
    </row>
    <row r="171" spans="1:4" x14ac:dyDescent="0.5">
      <c r="A171" t="s">
        <v>20</v>
      </c>
      <c r="B171">
        <v>83</v>
      </c>
      <c r="C171" t="s">
        <v>14</v>
      </c>
      <c r="D171">
        <v>105</v>
      </c>
    </row>
    <row r="172" spans="1:4" x14ac:dyDescent="0.5">
      <c r="A172" t="s">
        <v>20</v>
      </c>
      <c r="B172">
        <v>91</v>
      </c>
      <c r="C172" t="s">
        <v>14</v>
      </c>
      <c r="D172">
        <v>535</v>
      </c>
    </row>
    <row r="173" spans="1:4" x14ac:dyDescent="0.5">
      <c r="A173" t="s">
        <v>20</v>
      </c>
      <c r="B173">
        <v>546</v>
      </c>
      <c r="C173" t="s">
        <v>14</v>
      </c>
      <c r="D173">
        <v>16</v>
      </c>
    </row>
    <row r="174" spans="1:4" x14ac:dyDescent="0.5">
      <c r="A174" t="s">
        <v>20</v>
      </c>
      <c r="B174">
        <v>393</v>
      </c>
      <c r="C174" t="s">
        <v>14</v>
      </c>
      <c r="D174">
        <v>575</v>
      </c>
    </row>
    <row r="175" spans="1:4" x14ac:dyDescent="0.5">
      <c r="A175" t="s">
        <v>20</v>
      </c>
      <c r="B175">
        <v>133</v>
      </c>
      <c r="C175" t="s">
        <v>14</v>
      </c>
      <c r="D175">
        <v>1120</v>
      </c>
    </row>
    <row r="176" spans="1:4" x14ac:dyDescent="0.5">
      <c r="A176" t="s">
        <v>20</v>
      </c>
      <c r="B176">
        <v>254</v>
      </c>
      <c r="C176" t="s">
        <v>14</v>
      </c>
      <c r="D176">
        <v>113</v>
      </c>
    </row>
    <row r="177" spans="1:4" x14ac:dyDescent="0.5">
      <c r="A177" t="s">
        <v>20</v>
      </c>
      <c r="B177">
        <v>176</v>
      </c>
      <c r="C177" t="s">
        <v>14</v>
      </c>
      <c r="D177">
        <v>1538</v>
      </c>
    </row>
    <row r="178" spans="1:4" x14ac:dyDescent="0.5">
      <c r="A178" t="s">
        <v>20</v>
      </c>
      <c r="B178">
        <v>337</v>
      </c>
      <c r="C178" t="s">
        <v>14</v>
      </c>
      <c r="D178">
        <v>9</v>
      </c>
    </row>
    <row r="179" spans="1:4" x14ac:dyDescent="0.5">
      <c r="A179" t="s">
        <v>20</v>
      </c>
      <c r="B179">
        <v>107</v>
      </c>
      <c r="C179" t="s">
        <v>14</v>
      </c>
      <c r="D179">
        <v>554</v>
      </c>
    </row>
    <row r="180" spans="1:4" x14ac:dyDescent="0.5">
      <c r="A180" t="s">
        <v>20</v>
      </c>
      <c r="B180">
        <v>183</v>
      </c>
      <c r="C180" t="s">
        <v>14</v>
      </c>
      <c r="D180">
        <v>648</v>
      </c>
    </row>
    <row r="181" spans="1:4" x14ac:dyDescent="0.5">
      <c r="A181" t="s">
        <v>20</v>
      </c>
      <c r="B181">
        <v>72</v>
      </c>
      <c r="C181" t="s">
        <v>14</v>
      </c>
      <c r="D181">
        <v>21</v>
      </c>
    </row>
    <row r="182" spans="1:4" x14ac:dyDescent="0.5">
      <c r="A182" t="s">
        <v>20</v>
      </c>
      <c r="B182">
        <v>295</v>
      </c>
      <c r="C182" t="s">
        <v>14</v>
      </c>
      <c r="D182">
        <v>54</v>
      </c>
    </row>
    <row r="183" spans="1:4" x14ac:dyDescent="0.5">
      <c r="A183" t="s">
        <v>20</v>
      </c>
      <c r="B183">
        <v>142</v>
      </c>
      <c r="C183" t="s">
        <v>14</v>
      </c>
      <c r="D183">
        <v>120</v>
      </c>
    </row>
    <row r="184" spans="1:4" x14ac:dyDescent="0.5">
      <c r="A184" t="s">
        <v>20</v>
      </c>
      <c r="B184">
        <v>85</v>
      </c>
      <c r="C184" t="s">
        <v>14</v>
      </c>
      <c r="D184">
        <v>579</v>
      </c>
    </row>
    <row r="185" spans="1:4" x14ac:dyDescent="0.5">
      <c r="A185" t="s">
        <v>20</v>
      </c>
      <c r="B185">
        <v>659</v>
      </c>
      <c r="C185" t="s">
        <v>14</v>
      </c>
      <c r="D185">
        <v>2072</v>
      </c>
    </row>
    <row r="186" spans="1:4" x14ac:dyDescent="0.5">
      <c r="A186" t="s">
        <v>20</v>
      </c>
      <c r="B186">
        <v>121</v>
      </c>
      <c r="C186" t="s">
        <v>14</v>
      </c>
      <c r="D186">
        <v>0</v>
      </c>
    </row>
    <row r="187" spans="1:4" x14ac:dyDescent="0.5">
      <c r="A187" t="s">
        <v>20</v>
      </c>
      <c r="B187">
        <v>3742</v>
      </c>
      <c r="C187" t="s">
        <v>14</v>
      </c>
      <c r="D187">
        <v>1796</v>
      </c>
    </row>
    <row r="188" spans="1:4" x14ac:dyDescent="0.5">
      <c r="A188" t="s">
        <v>20</v>
      </c>
      <c r="B188">
        <v>223</v>
      </c>
      <c r="C188" t="s">
        <v>14</v>
      </c>
      <c r="D188">
        <v>62</v>
      </c>
    </row>
    <row r="189" spans="1:4" x14ac:dyDescent="0.5">
      <c r="A189" t="s">
        <v>20</v>
      </c>
      <c r="B189">
        <v>133</v>
      </c>
      <c r="C189" t="s">
        <v>14</v>
      </c>
      <c r="D189">
        <v>347</v>
      </c>
    </row>
    <row r="190" spans="1:4" x14ac:dyDescent="0.5">
      <c r="A190" t="s">
        <v>20</v>
      </c>
      <c r="B190">
        <v>5168</v>
      </c>
      <c r="C190" t="s">
        <v>14</v>
      </c>
      <c r="D190">
        <v>19</v>
      </c>
    </row>
    <row r="191" spans="1:4" x14ac:dyDescent="0.5">
      <c r="A191" t="s">
        <v>20</v>
      </c>
      <c r="B191">
        <v>307</v>
      </c>
      <c r="C191" t="s">
        <v>14</v>
      </c>
      <c r="D191">
        <v>1258</v>
      </c>
    </row>
    <row r="192" spans="1:4" x14ac:dyDescent="0.5">
      <c r="A192" t="s">
        <v>20</v>
      </c>
      <c r="B192">
        <v>2441</v>
      </c>
      <c r="C192" t="s">
        <v>14</v>
      </c>
      <c r="D192">
        <v>362</v>
      </c>
    </row>
    <row r="193" spans="1:4" x14ac:dyDescent="0.5">
      <c r="A193" t="s">
        <v>20</v>
      </c>
      <c r="B193">
        <v>1385</v>
      </c>
      <c r="C193" t="s">
        <v>14</v>
      </c>
      <c r="D193">
        <v>133</v>
      </c>
    </row>
    <row r="194" spans="1:4" x14ac:dyDescent="0.5">
      <c r="A194" t="s">
        <v>20</v>
      </c>
      <c r="B194">
        <v>190</v>
      </c>
      <c r="C194" t="s">
        <v>14</v>
      </c>
      <c r="D194">
        <v>846</v>
      </c>
    </row>
    <row r="195" spans="1:4" x14ac:dyDescent="0.5">
      <c r="A195" t="s">
        <v>20</v>
      </c>
      <c r="B195">
        <v>470</v>
      </c>
      <c r="C195" t="s">
        <v>14</v>
      </c>
      <c r="D195">
        <v>10</v>
      </c>
    </row>
    <row r="196" spans="1:4" x14ac:dyDescent="0.5">
      <c r="A196" t="s">
        <v>20</v>
      </c>
      <c r="B196">
        <v>253</v>
      </c>
      <c r="C196" t="s">
        <v>14</v>
      </c>
      <c r="D196">
        <v>191</v>
      </c>
    </row>
    <row r="197" spans="1:4" x14ac:dyDescent="0.5">
      <c r="A197" t="s">
        <v>20</v>
      </c>
      <c r="B197">
        <v>1113</v>
      </c>
      <c r="C197" t="s">
        <v>14</v>
      </c>
      <c r="D197">
        <v>1979</v>
      </c>
    </row>
    <row r="198" spans="1:4" x14ac:dyDescent="0.5">
      <c r="A198" t="s">
        <v>20</v>
      </c>
      <c r="B198">
        <v>2283</v>
      </c>
      <c r="C198" t="s">
        <v>14</v>
      </c>
      <c r="D198">
        <v>63</v>
      </c>
    </row>
    <row r="199" spans="1:4" x14ac:dyDescent="0.5">
      <c r="A199" t="s">
        <v>20</v>
      </c>
      <c r="B199">
        <v>1095</v>
      </c>
      <c r="C199" t="s">
        <v>14</v>
      </c>
      <c r="D199">
        <v>6080</v>
      </c>
    </row>
    <row r="200" spans="1:4" x14ac:dyDescent="0.5">
      <c r="A200" t="s">
        <v>20</v>
      </c>
      <c r="B200">
        <v>1690</v>
      </c>
      <c r="C200" t="s">
        <v>14</v>
      </c>
      <c r="D200">
        <v>80</v>
      </c>
    </row>
    <row r="201" spans="1:4" x14ac:dyDescent="0.5">
      <c r="A201" t="s">
        <v>20</v>
      </c>
      <c r="B201">
        <v>191</v>
      </c>
      <c r="C201" t="s">
        <v>14</v>
      </c>
      <c r="D201">
        <v>9</v>
      </c>
    </row>
    <row r="202" spans="1:4" x14ac:dyDescent="0.5">
      <c r="A202" t="s">
        <v>20</v>
      </c>
      <c r="B202">
        <v>2013</v>
      </c>
      <c r="C202" t="s">
        <v>14</v>
      </c>
      <c r="D202">
        <v>1784</v>
      </c>
    </row>
    <row r="203" spans="1:4" x14ac:dyDescent="0.5">
      <c r="A203" t="s">
        <v>20</v>
      </c>
      <c r="B203">
        <v>1703</v>
      </c>
      <c r="C203" t="s">
        <v>14</v>
      </c>
      <c r="D203">
        <v>243</v>
      </c>
    </row>
    <row r="204" spans="1:4" x14ac:dyDescent="0.5">
      <c r="A204" t="s">
        <v>20</v>
      </c>
      <c r="B204">
        <v>80</v>
      </c>
      <c r="C204" t="s">
        <v>14</v>
      </c>
      <c r="D204">
        <v>1296</v>
      </c>
    </row>
    <row r="205" spans="1:4" x14ac:dyDescent="0.5">
      <c r="A205" t="s">
        <v>20</v>
      </c>
      <c r="B205">
        <v>41</v>
      </c>
      <c r="C205" t="s">
        <v>14</v>
      </c>
      <c r="D205">
        <v>77</v>
      </c>
    </row>
    <row r="206" spans="1:4" x14ac:dyDescent="0.5">
      <c r="A206" t="s">
        <v>20</v>
      </c>
      <c r="B206">
        <v>187</v>
      </c>
      <c r="C206" t="s">
        <v>14</v>
      </c>
      <c r="D206">
        <v>395</v>
      </c>
    </row>
    <row r="207" spans="1:4" x14ac:dyDescent="0.5">
      <c r="A207" t="s">
        <v>20</v>
      </c>
      <c r="B207">
        <v>2875</v>
      </c>
      <c r="C207" t="s">
        <v>14</v>
      </c>
      <c r="D207">
        <v>49</v>
      </c>
    </row>
    <row r="208" spans="1:4" x14ac:dyDescent="0.5">
      <c r="A208" t="s">
        <v>20</v>
      </c>
      <c r="B208">
        <v>88</v>
      </c>
      <c r="C208" t="s">
        <v>14</v>
      </c>
      <c r="D208">
        <v>180</v>
      </c>
    </row>
    <row r="209" spans="1:4" x14ac:dyDescent="0.5">
      <c r="A209" t="s">
        <v>20</v>
      </c>
      <c r="B209">
        <v>191</v>
      </c>
      <c r="C209" t="s">
        <v>14</v>
      </c>
      <c r="D209">
        <v>2690</v>
      </c>
    </row>
    <row r="210" spans="1:4" x14ac:dyDescent="0.5">
      <c r="A210" t="s">
        <v>20</v>
      </c>
      <c r="B210">
        <v>139</v>
      </c>
      <c r="C210" t="s">
        <v>14</v>
      </c>
      <c r="D210">
        <v>2779</v>
      </c>
    </row>
    <row r="211" spans="1:4" x14ac:dyDescent="0.5">
      <c r="A211" t="s">
        <v>20</v>
      </c>
      <c r="B211">
        <v>186</v>
      </c>
      <c r="C211" t="s">
        <v>14</v>
      </c>
      <c r="D211">
        <v>92</v>
      </c>
    </row>
    <row r="212" spans="1:4" x14ac:dyDescent="0.5">
      <c r="A212" t="s">
        <v>20</v>
      </c>
      <c r="B212">
        <v>112</v>
      </c>
      <c r="C212" t="s">
        <v>14</v>
      </c>
      <c r="D212">
        <v>1028</v>
      </c>
    </row>
    <row r="213" spans="1:4" x14ac:dyDescent="0.5">
      <c r="A213" t="s">
        <v>20</v>
      </c>
      <c r="B213">
        <v>101</v>
      </c>
      <c r="C213" t="s">
        <v>14</v>
      </c>
      <c r="D213">
        <v>26</v>
      </c>
    </row>
    <row r="214" spans="1:4" x14ac:dyDescent="0.5">
      <c r="A214" t="s">
        <v>20</v>
      </c>
      <c r="B214">
        <v>206</v>
      </c>
      <c r="C214" t="s">
        <v>14</v>
      </c>
      <c r="D214">
        <v>1790</v>
      </c>
    </row>
    <row r="215" spans="1:4" x14ac:dyDescent="0.5">
      <c r="A215" t="s">
        <v>20</v>
      </c>
      <c r="B215">
        <v>154</v>
      </c>
      <c r="C215" t="s">
        <v>14</v>
      </c>
      <c r="D215">
        <v>37</v>
      </c>
    </row>
    <row r="216" spans="1:4" x14ac:dyDescent="0.5">
      <c r="A216" t="s">
        <v>20</v>
      </c>
      <c r="B216">
        <v>5966</v>
      </c>
      <c r="C216" t="s">
        <v>14</v>
      </c>
      <c r="D216">
        <v>35</v>
      </c>
    </row>
    <row r="217" spans="1:4" x14ac:dyDescent="0.5">
      <c r="A217" t="s">
        <v>20</v>
      </c>
      <c r="B217">
        <v>169</v>
      </c>
      <c r="C217" t="s">
        <v>14</v>
      </c>
      <c r="D217">
        <v>558</v>
      </c>
    </row>
    <row r="218" spans="1:4" x14ac:dyDescent="0.5">
      <c r="A218" t="s">
        <v>20</v>
      </c>
      <c r="B218">
        <v>2106</v>
      </c>
      <c r="C218" t="s">
        <v>14</v>
      </c>
      <c r="D218">
        <v>64</v>
      </c>
    </row>
    <row r="219" spans="1:4" x14ac:dyDescent="0.5">
      <c r="A219" t="s">
        <v>20</v>
      </c>
      <c r="B219">
        <v>131</v>
      </c>
      <c r="C219" t="s">
        <v>14</v>
      </c>
      <c r="D219">
        <v>245</v>
      </c>
    </row>
    <row r="220" spans="1:4" x14ac:dyDescent="0.5">
      <c r="A220" t="s">
        <v>20</v>
      </c>
      <c r="B220">
        <v>84</v>
      </c>
      <c r="C220" t="s">
        <v>14</v>
      </c>
      <c r="D220">
        <v>71</v>
      </c>
    </row>
    <row r="221" spans="1:4" x14ac:dyDescent="0.5">
      <c r="A221" t="s">
        <v>20</v>
      </c>
      <c r="B221">
        <v>155</v>
      </c>
      <c r="C221" t="s">
        <v>14</v>
      </c>
      <c r="D221">
        <v>42</v>
      </c>
    </row>
    <row r="222" spans="1:4" x14ac:dyDescent="0.5">
      <c r="A222" t="s">
        <v>20</v>
      </c>
      <c r="B222">
        <v>189</v>
      </c>
      <c r="C222" t="s">
        <v>14</v>
      </c>
      <c r="D222">
        <v>156</v>
      </c>
    </row>
    <row r="223" spans="1:4" x14ac:dyDescent="0.5">
      <c r="A223" t="s">
        <v>20</v>
      </c>
      <c r="B223">
        <v>4799</v>
      </c>
      <c r="C223" t="s">
        <v>14</v>
      </c>
      <c r="D223">
        <v>1368</v>
      </c>
    </row>
    <row r="224" spans="1:4" x14ac:dyDescent="0.5">
      <c r="A224" t="s">
        <v>20</v>
      </c>
      <c r="B224">
        <v>1137</v>
      </c>
      <c r="C224" t="s">
        <v>14</v>
      </c>
      <c r="D224">
        <v>102</v>
      </c>
    </row>
    <row r="225" spans="1:4" x14ac:dyDescent="0.5">
      <c r="A225" t="s">
        <v>20</v>
      </c>
      <c r="B225">
        <v>1152</v>
      </c>
      <c r="C225" t="s">
        <v>14</v>
      </c>
      <c r="D225">
        <v>86</v>
      </c>
    </row>
    <row r="226" spans="1:4" x14ac:dyDescent="0.5">
      <c r="A226" t="s">
        <v>20</v>
      </c>
      <c r="B226">
        <v>50</v>
      </c>
      <c r="C226" t="s">
        <v>14</v>
      </c>
      <c r="D226">
        <v>253</v>
      </c>
    </row>
    <row r="227" spans="1:4" x14ac:dyDescent="0.5">
      <c r="A227" t="s">
        <v>20</v>
      </c>
      <c r="B227">
        <v>3059</v>
      </c>
      <c r="C227" t="s">
        <v>14</v>
      </c>
      <c r="D227">
        <v>157</v>
      </c>
    </row>
    <row r="228" spans="1:4" x14ac:dyDescent="0.5">
      <c r="A228" t="s">
        <v>20</v>
      </c>
      <c r="B228">
        <v>34</v>
      </c>
      <c r="C228" t="s">
        <v>14</v>
      </c>
      <c r="D228">
        <v>183</v>
      </c>
    </row>
    <row r="229" spans="1:4" x14ac:dyDescent="0.5">
      <c r="A229" t="s">
        <v>20</v>
      </c>
      <c r="B229">
        <v>220</v>
      </c>
      <c r="C229" t="s">
        <v>14</v>
      </c>
      <c r="D229">
        <v>82</v>
      </c>
    </row>
    <row r="230" spans="1:4" x14ac:dyDescent="0.5">
      <c r="A230" t="s">
        <v>20</v>
      </c>
      <c r="B230">
        <v>1604</v>
      </c>
      <c r="C230" t="s">
        <v>14</v>
      </c>
      <c r="D230">
        <v>1</v>
      </c>
    </row>
    <row r="231" spans="1:4" x14ac:dyDescent="0.5">
      <c r="A231" t="s">
        <v>20</v>
      </c>
      <c r="B231">
        <v>454</v>
      </c>
      <c r="C231" t="s">
        <v>14</v>
      </c>
      <c r="D231">
        <v>1198</v>
      </c>
    </row>
    <row r="232" spans="1:4" x14ac:dyDescent="0.5">
      <c r="A232" t="s">
        <v>20</v>
      </c>
      <c r="B232">
        <v>123</v>
      </c>
      <c r="C232" t="s">
        <v>14</v>
      </c>
      <c r="D232">
        <v>648</v>
      </c>
    </row>
    <row r="233" spans="1:4" x14ac:dyDescent="0.5">
      <c r="A233" t="s">
        <v>20</v>
      </c>
      <c r="B233">
        <v>299</v>
      </c>
      <c r="C233" t="s">
        <v>14</v>
      </c>
      <c r="D233">
        <v>64</v>
      </c>
    </row>
    <row r="234" spans="1:4" x14ac:dyDescent="0.5">
      <c r="A234" t="s">
        <v>20</v>
      </c>
      <c r="B234">
        <v>2237</v>
      </c>
      <c r="C234" t="s">
        <v>14</v>
      </c>
      <c r="D234">
        <v>62</v>
      </c>
    </row>
    <row r="235" spans="1:4" x14ac:dyDescent="0.5">
      <c r="A235" t="s">
        <v>20</v>
      </c>
      <c r="B235">
        <v>645</v>
      </c>
      <c r="C235" t="s">
        <v>14</v>
      </c>
      <c r="D235">
        <v>750</v>
      </c>
    </row>
    <row r="236" spans="1:4" x14ac:dyDescent="0.5">
      <c r="A236" t="s">
        <v>20</v>
      </c>
      <c r="B236">
        <v>484</v>
      </c>
      <c r="C236" t="s">
        <v>14</v>
      </c>
      <c r="D236">
        <v>105</v>
      </c>
    </row>
    <row r="237" spans="1:4" x14ac:dyDescent="0.5">
      <c r="A237" t="s">
        <v>20</v>
      </c>
      <c r="B237">
        <v>154</v>
      </c>
      <c r="C237" t="s">
        <v>14</v>
      </c>
      <c r="D237">
        <v>2604</v>
      </c>
    </row>
    <row r="238" spans="1:4" x14ac:dyDescent="0.5">
      <c r="A238" t="s">
        <v>20</v>
      </c>
      <c r="B238">
        <v>82</v>
      </c>
      <c r="C238" t="s">
        <v>14</v>
      </c>
      <c r="D238">
        <v>65</v>
      </c>
    </row>
    <row r="239" spans="1:4" x14ac:dyDescent="0.5">
      <c r="A239" t="s">
        <v>20</v>
      </c>
      <c r="B239">
        <v>134</v>
      </c>
      <c r="C239" t="s">
        <v>14</v>
      </c>
      <c r="D239">
        <v>94</v>
      </c>
    </row>
    <row r="240" spans="1:4" x14ac:dyDescent="0.5">
      <c r="A240" t="s">
        <v>20</v>
      </c>
      <c r="B240">
        <v>5203</v>
      </c>
      <c r="C240" t="s">
        <v>14</v>
      </c>
      <c r="D240">
        <v>257</v>
      </c>
    </row>
    <row r="241" spans="1:4" x14ac:dyDescent="0.5">
      <c r="A241" t="s">
        <v>20</v>
      </c>
      <c r="B241">
        <v>94</v>
      </c>
      <c r="C241" t="s">
        <v>14</v>
      </c>
      <c r="D241">
        <v>2928</v>
      </c>
    </row>
    <row r="242" spans="1:4" x14ac:dyDescent="0.5">
      <c r="A242" t="s">
        <v>20</v>
      </c>
      <c r="B242">
        <v>205</v>
      </c>
      <c r="C242" t="s">
        <v>14</v>
      </c>
      <c r="D242">
        <v>4697</v>
      </c>
    </row>
    <row r="243" spans="1:4" x14ac:dyDescent="0.5">
      <c r="A243" t="s">
        <v>20</v>
      </c>
      <c r="B243">
        <v>92</v>
      </c>
      <c r="C243" t="s">
        <v>14</v>
      </c>
      <c r="D243">
        <v>2915</v>
      </c>
    </row>
    <row r="244" spans="1:4" x14ac:dyDescent="0.5">
      <c r="A244" t="s">
        <v>20</v>
      </c>
      <c r="B244">
        <v>219</v>
      </c>
      <c r="C244" t="s">
        <v>14</v>
      </c>
      <c r="D244">
        <v>18</v>
      </c>
    </row>
    <row r="245" spans="1:4" x14ac:dyDescent="0.5">
      <c r="A245" t="s">
        <v>20</v>
      </c>
      <c r="B245">
        <v>2526</v>
      </c>
      <c r="C245" t="s">
        <v>14</v>
      </c>
      <c r="D245">
        <v>602</v>
      </c>
    </row>
    <row r="246" spans="1:4" x14ac:dyDescent="0.5">
      <c r="A246" t="s">
        <v>20</v>
      </c>
      <c r="B246">
        <v>94</v>
      </c>
      <c r="C246" t="s">
        <v>14</v>
      </c>
      <c r="D246">
        <v>1</v>
      </c>
    </row>
    <row r="247" spans="1:4" x14ac:dyDescent="0.5">
      <c r="A247" t="s">
        <v>20</v>
      </c>
      <c r="B247">
        <v>1713</v>
      </c>
      <c r="C247" t="s">
        <v>14</v>
      </c>
      <c r="D247">
        <v>3868</v>
      </c>
    </row>
    <row r="248" spans="1:4" x14ac:dyDescent="0.5">
      <c r="A248" t="s">
        <v>20</v>
      </c>
      <c r="B248">
        <v>249</v>
      </c>
      <c r="C248" t="s">
        <v>14</v>
      </c>
      <c r="D248">
        <v>504</v>
      </c>
    </row>
    <row r="249" spans="1:4" x14ac:dyDescent="0.5">
      <c r="A249" t="s">
        <v>20</v>
      </c>
      <c r="B249">
        <v>192</v>
      </c>
      <c r="C249" t="s">
        <v>14</v>
      </c>
      <c r="D249">
        <v>14</v>
      </c>
    </row>
    <row r="250" spans="1:4" x14ac:dyDescent="0.5">
      <c r="A250" t="s">
        <v>20</v>
      </c>
      <c r="B250">
        <v>247</v>
      </c>
      <c r="C250" t="s">
        <v>14</v>
      </c>
      <c r="D250">
        <v>750</v>
      </c>
    </row>
    <row r="251" spans="1:4" x14ac:dyDescent="0.5">
      <c r="A251" t="s">
        <v>20</v>
      </c>
      <c r="B251">
        <v>2293</v>
      </c>
      <c r="C251" t="s">
        <v>14</v>
      </c>
      <c r="D251">
        <v>77</v>
      </c>
    </row>
    <row r="252" spans="1:4" x14ac:dyDescent="0.5">
      <c r="A252" t="s">
        <v>20</v>
      </c>
      <c r="B252">
        <v>3131</v>
      </c>
      <c r="C252" t="s">
        <v>14</v>
      </c>
      <c r="D252">
        <v>752</v>
      </c>
    </row>
    <row r="253" spans="1:4" x14ac:dyDescent="0.5">
      <c r="A253" t="s">
        <v>20</v>
      </c>
      <c r="B253">
        <v>143</v>
      </c>
      <c r="C253" t="s">
        <v>14</v>
      </c>
      <c r="D253">
        <v>131</v>
      </c>
    </row>
    <row r="254" spans="1:4" x14ac:dyDescent="0.5">
      <c r="A254" t="s">
        <v>20</v>
      </c>
      <c r="B254">
        <v>296</v>
      </c>
      <c r="C254" t="s">
        <v>14</v>
      </c>
      <c r="D254">
        <v>87</v>
      </c>
    </row>
    <row r="255" spans="1:4" x14ac:dyDescent="0.5">
      <c r="A255" t="s">
        <v>20</v>
      </c>
      <c r="B255">
        <v>170</v>
      </c>
      <c r="C255" t="s">
        <v>14</v>
      </c>
      <c r="D255">
        <v>1063</v>
      </c>
    </row>
    <row r="256" spans="1:4" x14ac:dyDescent="0.5">
      <c r="A256" t="s">
        <v>20</v>
      </c>
      <c r="B256">
        <v>86</v>
      </c>
      <c r="C256" t="s">
        <v>14</v>
      </c>
      <c r="D256">
        <v>76</v>
      </c>
    </row>
    <row r="257" spans="1:4" x14ac:dyDescent="0.5">
      <c r="A257" t="s">
        <v>20</v>
      </c>
      <c r="B257">
        <v>6286</v>
      </c>
      <c r="C257" t="s">
        <v>14</v>
      </c>
      <c r="D257">
        <v>4428</v>
      </c>
    </row>
    <row r="258" spans="1:4" x14ac:dyDescent="0.5">
      <c r="A258" t="s">
        <v>20</v>
      </c>
      <c r="B258">
        <v>3727</v>
      </c>
      <c r="C258" t="s">
        <v>14</v>
      </c>
      <c r="D258">
        <v>58</v>
      </c>
    </row>
    <row r="259" spans="1:4" x14ac:dyDescent="0.5">
      <c r="A259" t="s">
        <v>20</v>
      </c>
      <c r="B259">
        <v>1605</v>
      </c>
      <c r="C259" t="s">
        <v>14</v>
      </c>
      <c r="D259">
        <v>111</v>
      </c>
    </row>
    <row r="260" spans="1:4" x14ac:dyDescent="0.5">
      <c r="A260" t="s">
        <v>20</v>
      </c>
      <c r="B260">
        <v>2120</v>
      </c>
      <c r="C260" t="s">
        <v>14</v>
      </c>
      <c r="D260">
        <v>2955</v>
      </c>
    </row>
    <row r="261" spans="1:4" x14ac:dyDescent="0.5">
      <c r="A261" t="s">
        <v>20</v>
      </c>
      <c r="B261">
        <v>50</v>
      </c>
      <c r="C261" t="s">
        <v>14</v>
      </c>
      <c r="D261">
        <v>1657</v>
      </c>
    </row>
    <row r="262" spans="1:4" x14ac:dyDescent="0.5">
      <c r="A262" t="s">
        <v>20</v>
      </c>
      <c r="B262">
        <v>2080</v>
      </c>
      <c r="C262" t="s">
        <v>14</v>
      </c>
      <c r="D262">
        <v>926</v>
      </c>
    </row>
    <row r="263" spans="1:4" x14ac:dyDescent="0.5">
      <c r="A263" t="s">
        <v>20</v>
      </c>
      <c r="B263">
        <v>2105</v>
      </c>
      <c r="C263" t="s">
        <v>14</v>
      </c>
      <c r="D263">
        <v>77</v>
      </c>
    </row>
    <row r="264" spans="1:4" x14ac:dyDescent="0.5">
      <c r="A264" t="s">
        <v>20</v>
      </c>
      <c r="B264">
        <v>2436</v>
      </c>
      <c r="C264" t="s">
        <v>14</v>
      </c>
      <c r="D264">
        <v>1748</v>
      </c>
    </row>
    <row r="265" spans="1:4" x14ac:dyDescent="0.5">
      <c r="A265" t="s">
        <v>20</v>
      </c>
      <c r="B265">
        <v>80</v>
      </c>
      <c r="C265" t="s">
        <v>14</v>
      </c>
      <c r="D265">
        <v>79</v>
      </c>
    </row>
    <row r="266" spans="1:4" x14ac:dyDescent="0.5">
      <c r="A266" t="s">
        <v>20</v>
      </c>
      <c r="B266">
        <v>42</v>
      </c>
      <c r="C266" t="s">
        <v>14</v>
      </c>
      <c r="D266">
        <v>889</v>
      </c>
    </row>
    <row r="267" spans="1:4" x14ac:dyDescent="0.5">
      <c r="A267" t="s">
        <v>20</v>
      </c>
      <c r="B267">
        <v>139</v>
      </c>
      <c r="C267" t="s">
        <v>14</v>
      </c>
      <c r="D267">
        <v>56</v>
      </c>
    </row>
    <row r="268" spans="1:4" x14ac:dyDescent="0.5">
      <c r="A268" t="s">
        <v>20</v>
      </c>
      <c r="B268">
        <v>159</v>
      </c>
      <c r="C268" t="s">
        <v>14</v>
      </c>
      <c r="D268">
        <v>1</v>
      </c>
    </row>
    <row r="269" spans="1:4" x14ac:dyDescent="0.5">
      <c r="A269" t="s">
        <v>20</v>
      </c>
      <c r="B269">
        <v>381</v>
      </c>
      <c r="C269" t="s">
        <v>14</v>
      </c>
      <c r="D269">
        <v>83</v>
      </c>
    </row>
    <row r="270" spans="1:4" x14ac:dyDescent="0.5">
      <c r="A270" t="s">
        <v>20</v>
      </c>
      <c r="B270">
        <v>194</v>
      </c>
      <c r="C270" t="s">
        <v>14</v>
      </c>
      <c r="D270">
        <v>2025</v>
      </c>
    </row>
    <row r="271" spans="1:4" x14ac:dyDescent="0.5">
      <c r="A271" t="s">
        <v>20</v>
      </c>
      <c r="B271">
        <v>106</v>
      </c>
      <c r="C271" t="s">
        <v>14</v>
      </c>
      <c r="D271">
        <v>14</v>
      </c>
    </row>
    <row r="272" spans="1:4" x14ac:dyDescent="0.5">
      <c r="A272" t="s">
        <v>20</v>
      </c>
      <c r="B272">
        <v>142</v>
      </c>
      <c r="C272" t="s">
        <v>14</v>
      </c>
      <c r="D272">
        <v>656</v>
      </c>
    </row>
    <row r="273" spans="1:4" x14ac:dyDescent="0.5">
      <c r="A273" t="s">
        <v>20</v>
      </c>
      <c r="B273">
        <v>211</v>
      </c>
      <c r="C273" t="s">
        <v>14</v>
      </c>
      <c r="D273">
        <v>1596</v>
      </c>
    </row>
    <row r="274" spans="1:4" x14ac:dyDescent="0.5">
      <c r="A274" t="s">
        <v>20</v>
      </c>
      <c r="B274">
        <v>2756</v>
      </c>
      <c r="C274" t="s">
        <v>14</v>
      </c>
      <c r="D274">
        <v>10</v>
      </c>
    </row>
    <row r="275" spans="1:4" x14ac:dyDescent="0.5">
      <c r="A275" t="s">
        <v>20</v>
      </c>
      <c r="B275">
        <v>173</v>
      </c>
      <c r="C275" t="s">
        <v>14</v>
      </c>
      <c r="D275">
        <v>1121</v>
      </c>
    </row>
    <row r="276" spans="1:4" x14ac:dyDescent="0.5">
      <c r="A276" t="s">
        <v>20</v>
      </c>
      <c r="B276">
        <v>87</v>
      </c>
      <c r="C276" t="s">
        <v>14</v>
      </c>
      <c r="D276">
        <v>15</v>
      </c>
    </row>
    <row r="277" spans="1:4" x14ac:dyDescent="0.5">
      <c r="A277" t="s">
        <v>20</v>
      </c>
      <c r="B277">
        <v>1572</v>
      </c>
      <c r="C277" t="s">
        <v>14</v>
      </c>
      <c r="D277">
        <v>191</v>
      </c>
    </row>
    <row r="278" spans="1:4" x14ac:dyDescent="0.5">
      <c r="A278" t="s">
        <v>20</v>
      </c>
      <c r="B278">
        <v>2346</v>
      </c>
      <c r="C278" t="s">
        <v>14</v>
      </c>
      <c r="D278">
        <v>16</v>
      </c>
    </row>
    <row r="279" spans="1:4" x14ac:dyDescent="0.5">
      <c r="A279" t="s">
        <v>20</v>
      </c>
      <c r="B279">
        <v>115</v>
      </c>
      <c r="C279" t="s">
        <v>14</v>
      </c>
      <c r="D279">
        <v>17</v>
      </c>
    </row>
    <row r="280" spans="1:4" x14ac:dyDescent="0.5">
      <c r="A280" t="s">
        <v>20</v>
      </c>
      <c r="B280">
        <v>85</v>
      </c>
      <c r="C280" t="s">
        <v>14</v>
      </c>
      <c r="D280">
        <v>34</v>
      </c>
    </row>
    <row r="281" spans="1:4" x14ac:dyDescent="0.5">
      <c r="A281" t="s">
        <v>20</v>
      </c>
      <c r="B281">
        <v>144</v>
      </c>
      <c r="C281" t="s">
        <v>14</v>
      </c>
      <c r="D281">
        <v>1</v>
      </c>
    </row>
    <row r="282" spans="1:4" x14ac:dyDescent="0.5">
      <c r="A282" t="s">
        <v>20</v>
      </c>
      <c r="B282">
        <v>2443</v>
      </c>
      <c r="C282" t="s">
        <v>14</v>
      </c>
      <c r="D282">
        <v>1274</v>
      </c>
    </row>
    <row r="283" spans="1:4" x14ac:dyDescent="0.5">
      <c r="A283" t="s">
        <v>20</v>
      </c>
      <c r="B283">
        <v>64</v>
      </c>
      <c r="C283" t="s">
        <v>14</v>
      </c>
      <c r="D283">
        <v>210</v>
      </c>
    </row>
    <row r="284" spans="1:4" x14ac:dyDescent="0.5">
      <c r="A284" t="s">
        <v>20</v>
      </c>
      <c r="B284">
        <v>268</v>
      </c>
      <c r="C284" t="s">
        <v>14</v>
      </c>
      <c r="D284">
        <v>248</v>
      </c>
    </row>
    <row r="285" spans="1:4" x14ac:dyDescent="0.5">
      <c r="A285" t="s">
        <v>20</v>
      </c>
      <c r="B285">
        <v>195</v>
      </c>
      <c r="C285" t="s">
        <v>14</v>
      </c>
      <c r="D285">
        <v>513</v>
      </c>
    </row>
    <row r="286" spans="1:4" x14ac:dyDescent="0.5">
      <c r="A286" t="s">
        <v>20</v>
      </c>
      <c r="B286">
        <v>186</v>
      </c>
      <c r="C286" t="s">
        <v>14</v>
      </c>
      <c r="D286">
        <v>3410</v>
      </c>
    </row>
    <row r="287" spans="1:4" x14ac:dyDescent="0.5">
      <c r="A287" t="s">
        <v>20</v>
      </c>
      <c r="B287">
        <v>460</v>
      </c>
      <c r="C287" t="s">
        <v>14</v>
      </c>
      <c r="D287">
        <v>10</v>
      </c>
    </row>
    <row r="288" spans="1:4" x14ac:dyDescent="0.5">
      <c r="A288" t="s">
        <v>20</v>
      </c>
      <c r="B288">
        <v>2528</v>
      </c>
      <c r="C288" t="s">
        <v>14</v>
      </c>
      <c r="D288">
        <v>2201</v>
      </c>
    </row>
    <row r="289" spans="1:4" x14ac:dyDescent="0.5">
      <c r="A289" t="s">
        <v>20</v>
      </c>
      <c r="B289">
        <v>3657</v>
      </c>
      <c r="C289" t="s">
        <v>14</v>
      </c>
      <c r="D289">
        <v>676</v>
      </c>
    </row>
    <row r="290" spans="1:4" x14ac:dyDescent="0.5">
      <c r="A290" t="s">
        <v>20</v>
      </c>
      <c r="B290">
        <v>131</v>
      </c>
      <c r="C290" t="s">
        <v>14</v>
      </c>
      <c r="D290">
        <v>831</v>
      </c>
    </row>
    <row r="291" spans="1:4" x14ac:dyDescent="0.5">
      <c r="A291" t="s">
        <v>20</v>
      </c>
      <c r="B291">
        <v>239</v>
      </c>
      <c r="C291" t="s">
        <v>14</v>
      </c>
      <c r="D291">
        <v>859</v>
      </c>
    </row>
    <row r="292" spans="1:4" x14ac:dyDescent="0.5">
      <c r="A292" t="s">
        <v>20</v>
      </c>
      <c r="B292">
        <v>78</v>
      </c>
      <c r="C292" t="s">
        <v>14</v>
      </c>
      <c r="D292">
        <v>45</v>
      </c>
    </row>
    <row r="293" spans="1:4" x14ac:dyDescent="0.5">
      <c r="A293" t="s">
        <v>20</v>
      </c>
      <c r="B293">
        <v>1773</v>
      </c>
      <c r="C293" t="s">
        <v>14</v>
      </c>
      <c r="D293">
        <v>6</v>
      </c>
    </row>
    <row r="294" spans="1:4" x14ac:dyDescent="0.5">
      <c r="A294" t="s">
        <v>20</v>
      </c>
      <c r="B294">
        <v>32</v>
      </c>
      <c r="C294" t="s">
        <v>14</v>
      </c>
      <c r="D294">
        <v>7</v>
      </c>
    </row>
    <row r="295" spans="1:4" x14ac:dyDescent="0.5">
      <c r="A295" t="s">
        <v>20</v>
      </c>
      <c r="B295">
        <v>369</v>
      </c>
      <c r="C295" t="s">
        <v>14</v>
      </c>
      <c r="D295">
        <v>31</v>
      </c>
    </row>
    <row r="296" spans="1:4" x14ac:dyDescent="0.5">
      <c r="A296" t="s">
        <v>20</v>
      </c>
      <c r="B296">
        <v>89</v>
      </c>
      <c r="C296" t="s">
        <v>14</v>
      </c>
      <c r="D296">
        <v>78</v>
      </c>
    </row>
    <row r="297" spans="1:4" x14ac:dyDescent="0.5">
      <c r="A297" t="s">
        <v>20</v>
      </c>
      <c r="B297">
        <v>147</v>
      </c>
      <c r="C297" t="s">
        <v>14</v>
      </c>
      <c r="D297">
        <v>1225</v>
      </c>
    </row>
    <row r="298" spans="1:4" x14ac:dyDescent="0.5">
      <c r="A298" t="s">
        <v>20</v>
      </c>
      <c r="B298">
        <v>126</v>
      </c>
      <c r="C298" t="s">
        <v>14</v>
      </c>
      <c r="D298">
        <v>1</v>
      </c>
    </row>
    <row r="299" spans="1:4" x14ac:dyDescent="0.5">
      <c r="A299" t="s">
        <v>20</v>
      </c>
      <c r="B299">
        <v>2218</v>
      </c>
      <c r="C299" t="s">
        <v>14</v>
      </c>
      <c r="D299">
        <v>67</v>
      </c>
    </row>
    <row r="300" spans="1:4" x14ac:dyDescent="0.5">
      <c r="A300" t="s">
        <v>20</v>
      </c>
      <c r="B300">
        <v>202</v>
      </c>
      <c r="C300" t="s">
        <v>14</v>
      </c>
      <c r="D300">
        <v>19</v>
      </c>
    </row>
    <row r="301" spans="1:4" x14ac:dyDescent="0.5">
      <c r="A301" t="s">
        <v>20</v>
      </c>
      <c r="B301">
        <v>140</v>
      </c>
      <c r="C301" t="s">
        <v>14</v>
      </c>
      <c r="D301">
        <v>2108</v>
      </c>
    </row>
    <row r="302" spans="1:4" x14ac:dyDescent="0.5">
      <c r="A302" t="s">
        <v>20</v>
      </c>
      <c r="B302">
        <v>1052</v>
      </c>
      <c r="C302" t="s">
        <v>14</v>
      </c>
      <c r="D302">
        <v>679</v>
      </c>
    </row>
    <row r="303" spans="1:4" x14ac:dyDescent="0.5">
      <c r="A303" t="s">
        <v>20</v>
      </c>
      <c r="B303">
        <v>247</v>
      </c>
      <c r="C303" t="s">
        <v>14</v>
      </c>
      <c r="D303">
        <v>36</v>
      </c>
    </row>
    <row r="304" spans="1:4" x14ac:dyDescent="0.5">
      <c r="A304" t="s">
        <v>20</v>
      </c>
      <c r="B304">
        <v>84</v>
      </c>
      <c r="C304" t="s">
        <v>14</v>
      </c>
      <c r="D304">
        <v>47</v>
      </c>
    </row>
    <row r="305" spans="1:4" x14ac:dyDescent="0.5">
      <c r="A305" t="s">
        <v>20</v>
      </c>
      <c r="B305">
        <v>88</v>
      </c>
      <c r="C305" t="s">
        <v>14</v>
      </c>
      <c r="D305">
        <v>70</v>
      </c>
    </row>
    <row r="306" spans="1:4" x14ac:dyDescent="0.5">
      <c r="A306" t="s">
        <v>20</v>
      </c>
      <c r="B306">
        <v>156</v>
      </c>
      <c r="C306" t="s">
        <v>14</v>
      </c>
      <c r="D306">
        <v>154</v>
      </c>
    </row>
    <row r="307" spans="1:4" x14ac:dyDescent="0.5">
      <c r="A307" t="s">
        <v>20</v>
      </c>
      <c r="B307">
        <v>2985</v>
      </c>
      <c r="C307" t="s">
        <v>14</v>
      </c>
      <c r="D307">
        <v>22</v>
      </c>
    </row>
    <row r="308" spans="1:4" x14ac:dyDescent="0.5">
      <c r="A308" t="s">
        <v>20</v>
      </c>
      <c r="B308">
        <v>762</v>
      </c>
      <c r="C308" t="s">
        <v>14</v>
      </c>
      <c r="D308">
        <v>1758</v>
      </c>
    </row>
    <row r="309" spans="1:4" x14ac:dyDescent="0.5">
      <c r="A309" t="s">
        <v>20</v>
      </c>
      <c r="B309">
        <v>554</v>
      </c>
      <c r="C309" t="s">
        <v>14</v>
      </c>
      <c r="D309">
        <v>94</v>
      </c>
    </row>
    <row r="310" spans="1:4" x14ac:dyDescent="0.5">
      <c r="A310" t="s">
        <v>20</v>
      </c>
      <c r="B310">
        <v>135</v>
      </c>
      <c r="C310" t="s">
        <v>14</v>
      </c>
      <c r="D310">
        <v>33</v>
      </c>
    </row>
    <row r="311" spans="1:4" x14ac:dyDescent="0.5">
      <c r="A311" t="s">
        <v>20</v>
      </c>
      <c r="B311">
        <v>122</v>
      </c>
      <c r="C311" t="s">
        <v>14</v>
      </c>
      <c r="D311">
        <v>1</v>
      </c>
    </row>
    <row r="312" spans="1:4" x14ac:dyDescent="0.5">
      <c r="A312" t="s">
        <v>20</v>
      </c>
      <c r="B312">
        <v>221</v>
      </c>
      <c r="C312" t="s">
        <v>14</v>
      </c>
      <c r="D312">
        <v>31</v>
      </c>
    </row>
    <row r="313" spans="1:4" x14ac:dyDescent="0.5">
      <c r="A313" t="s">
        <v>20</v>
      </c>
      <c r="B313">
        <v>126</v>
      </c>
      <c r="C313" t="s">
        <v>14</v>
      </c>
      <c r="D313">
        <v>35</v>
      </c>
    </row>
    <row r="314" spans="1:4" x14ac:dyDescent="0.5">
      <c r="A314" t="s">
        <v>20</v>
      </c>
      <c r="B314">
        <v>1022</v>
      </c>
      <c r="C314" t="s">
        <v>14</v>
      </c>
      <c r="D314">
        <v>63</v>
      </c>
    </row>
    <row r="315" spans="1:4" x14ac:dyDescent="0.5">
      <c r="A315" t="s">
        <v>20</v>
      </c>
      <c r="B315">
        <v>3177</v>
      </c>
      <c r="C315" t="s">
        <v>14</v>
      </c>
      <c r="D315">
        <v>526</v>
      </c>
    </row>
    <row r="316" spans="1:4" x14ac:dyDescent="0.5">
      <c r="A316" t="s">
        <v>20</v>
      </c>
      <c r="B316">
        <v>198</v>
      </c>
      <c r="C316" t="s">
        <v>14</v>
      </c>
      <c r="D316">
        <v>121</v>
      </c>
    </row>
    <row r="317" spans="1:4" x14ac:dyDescent="0.5">
      <c r="A317" t="s">
        <v>20</v>
      </c>
      <c r="B317">
        <v>85</v>
      </c>
      <c r="C317" t="s">
        <v>14</v>
      </c>
      <c r="D317">
        <v>67</v>
      </c>
    </row>
    <row r="318" spans="1:4" x14ac:dyDescent="0.5">
      <c r="A318" t="s">
        <v>20</v>
      </c>
      <c r="B318">
        <v>3596</v>
      </c>
      <c r="C318" t="s">
        <v>14</v>
      </c>
      <c r="D318">
        <v>57</v>
      </c>
    </row>
    <row r="319" spans="1:4" x14ac:dyDescent="0.5">
      <c r="A319" t="s">
        <v>20</v>
      </c>
      <c r="B319">
        <v>244</v>
      </c>
      <c r="C319" t="s">
        <v>14</v>
      </c>
      <c r="D319">
        <v>1229</v>
      </c>
    </row>
    <row r="320" spans="1:4" x14ac:dyDescent="0.5">
      <c r="A320" t="s">
        <v>20</v>
      </c>
      <c r="B320">
        <v>5180</v>
      </c>
      <c r="C320" t="s">
        <v>14</v>
      </c>
      <c r="D320">
        <v>12</v>
      </c>
    </row>
    <row r="321" spans="1:4" x14ac:dyDescent="0.5">
      <c r="A321" t="s">
        <v>20</v>
      </c>
      <c r="B321">
        <v>589</v>
      </c>
      <c r="C321" t="s">
        <v>14</v>
      </c>
      <c r="D321">
        <v>452</v>
      </c>
    </row>
    <row r="322" spans="1:4" x14ac:dyDescent="0.5">
      <c r="A322" t="s">
        <v>20</v>
      </c>
      <c r="B322">
        <v>2725</v>
      </c>
      <c r="C322" t="s">
        <v>14</v>
      </c>
      <c r="D322">
        <v>1886</v>
      </c>
    </row>
    <row r="323" spans="1:4" x14ac:dyDescent="0.5">
      <c r="A323" t="s">
        <v>20</v>
      </c>
      <c r="B323">
        <v>300</v>
      </c>
      <c r="C323" t="s">
        <v>14</v>
      </c>
      <c r="D323">
        <v>1825</v>
      </c>
    </row>
    <row r="324" spans="1:4" x14ac:dyDescent="0.5">
      <c r="A324" t="s">
        <v>20</v>
      </c>
      <c r="B324">
        <v>144</v>
      </c>
      <c r="C324" t="s">
        <v>14</v>
      </c>
      <c r="D324">
        <v>31</v>
      </c>
    </row>
    <row r="325" spans="1:4" x14ac:dyDescent="0.5">
      <c r="A325" t="s">
        <v>20</v>
      </c>
      <c r="B325">
        <v>87</v>
      </c>
      <c r="C325" t="s">
        <v>14</v>
      </c>
      <c r="D325">
        <v>107</v>
      </c>
    </row>
    <row r="326" spans="1:4" x14ac:dyDescent="0.5">
      <c r="A326" t="s">
        <v>20</v>
      </c>
      <c r="B326">
        <v>3116</v>
      </c>
      <c r="C326" t="s">
        <v>14</v>
      </c>
      <c r="D326">
        <v>27</v>
      </c>
    </row>
    <row r="327" spans="1:4" x14ac:dyDescent="0.5">
      <c r="A327" t="s">
        <v>20</v>
      </c>
      <c r="B327">
        <v>909</v>
      </c>
      <c r="C327" t="s">
        <v>14</v>
      </c>
      <c r="D327">
        <v>1221</v>
      </c>
    </row>
    <row r="328" spans="1:4" x14ac:dyDescent="0.5">
      <c r="A328" t="s">
        <v>20</v>
      </c>
      <c r="B328">
        <v>1613</v>
      </c>
      <c r="C328" t="s">
        <v>14</v>
      </c>
      <c r="D328">
        <v>1</v>
      </c>
    </row>
    <row r="329" spans="1:4" x14ac:dyDescent="0.5">
      <c r="A329" t="s">
        <v>20</v>
      </c>
      <c r="B329">
        <v>136</v>
      </c>
      <c r="C329" t="s">
        <v>14</v>
      </c>
      <c r="D329">
        <v>16</v>
      </c>
    </row>
    <row r="330" spans="1:4" x14ac:dyDescent="0.5">
      <c r="A330" t="s">
        <v>20</v>
      </c>
      <c r="B330">
        <v>130</v>
      </c>
      <c r="C330" t="s">
        <v>14</v>
      </c>
      <c r="D330">
        <v>41</v>
      </c>
    </row>
    <row r="331" spans="1:4" x14ac:dyDescent="0.5">
      <c r="A331" t="s">
        <v>20</v>
      </c>
      <c r="B331">
        <v>102</v>
      </c>
      <c r="C331" t="s">
        <v>14</v>
      </c>
      <c r="D331">
        <v>523</v>
      </c>
    </row>
    <row r="332" spans="1:4" x14ac:dyDescent="0.5">
      <c r="A332" t="s">
        <v>20</v>
      </c>
      <c r="B332">
        <v>4006</v>
      </c>
      <c r="C332" t="s">
        <v>14</v>
      </c>
      <c r="D332">
        <v>141</v>
      </c>
    </row>
    <row r="333" spans="1:4" x14ac:dyDescent="0.5">
      <c r="A333" t="s">
        <v>20</v>
      </c>
      <c r="B333">
        <v>1629</v>
      </c>
      <c r="C333" t="s">
        <v>14</v>
      </c>
      <c r="D333">
        <v>52</v>
      </c>
    </row>
    <row r="334" spans="1:4" x14ac:dyDescent="0.5">
      <c r="A334" t="s">
        <v>20</v>
      </c>
      <c r="B334">
        <v>2188</v>
      </c>
      <c r="C334" t="s">
        <v>14</v>
      </c>
      <c r="D334">
        <v>225</v>
      </c>
    </row>
    <row r="335" spans="1:4" x14ac:dyDescent="0.5">
      <c r="A335" t="s">
        <v>20</v>
      </c>
      <c r="B335">
        <v>2409</v>
      </c>
      <c r="C335" t="s">
        <v>14</v>
      </c>
      <c r="D335">
        <v>38</v>
      </c>
    </row>
    <row r="336" spans="1:4" x14ac:dyDescent="0.5">
      <c r="A336" t="s">
        <v>20</v>
      </c>
      <c r="B336">
        <v>194</v>
      </c>
      <c r="C336" t="s">
        <v>14</v>
      </c>
      <c r="D336">
        <v>15</v>
      </c>
    </row>
    <row r="337" spans="1:4" x14ac:dyDescent="0.5">
      <c r="A337" t="s">
        <v>20</v>
      </c>
      <c r="B337">
        <v>1140</v>
      </c>
      <c r="C337" t="s">
        <v>14</v>
      </c>
      <c r="D337">
        <v>37</v>
      </c>
    </row>
    <row r="338" spans="1:4" x14ac:dyDescent="0.5">
      <c r="A338" t="s">
        <v>20</v>
      </c>
      <c r="B338">
        <v>102</v>
      </c>
      <c r="C338" t="s">
        <v>14</v>
      </c>
      <c r="D338">
        <v>112</v>
      </c>
    </row>
    <row r="339" spans="1:4" x14ac:dyDescent="0.5">
      <c r="A339" t="s">
        <v>20</v>
      </c>
      <c r="B339">
        <v>2857</v>
      </c>
      <c r="C339" t="s">
        <v>14</v>
      </c>
      <c r="D339">
        <v>21</v>
      </c>
    </row>
    <row r="340" spans="1:4" x14ac:dyDescent="0.5">
      <c r="A340" t="s">
        <v>20</v>
      </c>
      <c r="B340">
        <v>107</v>
      </c>
      <c r="C340" t="s">
        <v>14</v>
      </c>
      <c r="D340">
        <v>67</v>
      </c>
    </row>
    <row r="341" spans="1:4" x14ac:dyDescent="0.5">
      <c r="A341" t="s">
        <v>20</v>
      </c>
      <c r="B341">
        <v>160</v>
      </c>
      <c r="C341" t="s">
        <v>14</v>
      </c>
      <c r="D341">
        <v>78</v>
      </c>
    </row>
    <row r="342" spans="1:4" x14ac:dyDescent="0.5">
      <c r="A342" t="s">
        <v>20</v>
      </c>
      <c r="B342">
        <v>2230</v>
      </c>
      <c r="C342" t="s">
        <v>14</v>
      </c>
      <c r="D342">
        <v>67</v>
      </c>
    </row>
    <row r="343" spans="1:4" x14ac:dyDescent="0.5">
      <c r="A343" t="s">
        <v>20</v>
      </c>
      <c r="B343">
        <v>316</v>
      </c>
      <c r="C343" t="s">
        <v>14</v>
      </c>
      <c r="D343">
        <v>263</v>
      </c>
    </row>
    <row r="344" spans="1:4" x14ac:dyDescent="0.5">
      <c r="A344" t="s">
        <v>20</v>
      </c>
      <c r="B344">
        <v>117</v>
      </c>
      <c r="C344" t="s">
        <v>14</v>
      </c>
      <c r="D344">
        <v>1691</v>
      </c>
    </row>
    <row r="345" spans="1:4" x14ac:dyDescent="0.5">
      <c r="A345" t="s">
        <v>20</v>
      </c>
      <c r="B345">
        <v>6406</v>
      </c>
      <c r="C345" t="s">
        <v>14</v>
      </c>
      <c r="D345">
        <v>181</v>
      </c>
    </row>
    <row r="346" spans="1:4" x14ac:dyDescent="0.5">
      <c r="A346" t="s">
        <v>20</v>
      </c>
      <c r="B346">
        <v>192</v>
      </c>
      <c r="C346" t="s">
        <v>14</v>
      </c>
      <c r="D346">
        <v>13</v>
      </c>
    </row>
    <row r="347" spans="1:4" x14ac:dyDescent="0.5">
      <c r="A347" t="s">
        <v>20</v>
      </c>
      <c r="B347">
        <v>26</v>
      </c>
      <c r="C347" t="s">
        <v>14</v>
      </c>
      <c r="D347">
        <v>1</v>
      </c>
    </row>
    <row r="348" spans="1:4" x14ac:dyDescent="0.5">
      <c r="A348" t="s">
        <v>20</v>
      </c>
      <c r="B348">
        <v>723</v>
      </c>
      <c r="C348" t="s">
        <v>14</v>
      </c>
      <c r="D348">
        <v>21</v>
      </c>
    </row>
    <row r="349" spans="1:4" x14ac:dyDescent="0.5">
      <c r="A349" t="s">
        <v>20</v>
      </c>
      <c r="B349">
        <v>170</v>
      </c>
      <c r="C349" t="s">
        <v>14</v>
      </c>
      <c r="D349">
        <v>830</v>
      </c>
    </row>
    <row r="350" spans="1:4" x14ac:dyDescent="0.5">
      <c r="A350" t="s">
        <v>20</v>
      </c>
      <c r="B350">
        <v>238</v>
      </c>
      <c r="C350" t="s">
        <v>14</v>
      </c>
      <c r="D350">
        <v>130</v>
      </c>
    </row>
    <row r="351" spans="1:4" x14ac:dyDescent="0.5">
      <c r="A351" t="s">
        <v>20</v>
      </c>
      <c r="B351">
        <v>55</v>
      </c>
      <c r="C351" t="s">
        <v>14</v>
      </c>
      <c r="D351">
        <v>55</v>
      </c>
    </row>
    <row r="352" spans="1:4" x14ac:dyDescent="0.5">
      <c r="A352" t="s">
        <v>20</v>
      </c>
      <c r="B352">
        <v>128</v>
      </c>
      <c r="C352" t="s">
        <v>14</v>
      </c>
      <c r="D352">
        <v>114</v>
      </c>
    </row>
    <row r="353" spans="1:4" x14ac:dyDescent="0.5">
      <c r="A353" t="s">
        <v>20</v>
      </c>
      <c r="B353">
        <v>2144</v>
      </c>
      <c r="C353" t="s">
        <v>14</v>
      </c>
      <c r="D353">
        <v>594</v>
      </c>
    </row>
    <row r="354" spans="1:4" x14ac:dyDescent="0.5">
      <c r="A354" t="s">
        <v>20</v>
      </c>
      <c r="B354">
        <v>2693</v>
      </c>
      <c r="C354" t="s">
        <v>14</v>
      </c>
      <c r="D354">
        <v>24</v>
      </c>
    </row>
    <row r="355" spans="1:4" x14ac:dyDescent="0.5">
      <c r="A355" t="s">
        <v>20</v>
      </c>
      <c r="B355">
        <v>432</v>
      </c>
      <c r="C355" t="s">
        <v>14</v>
      </c>
      <c r="D355">
        <v>252</v>
      </c>
    </row>
    <row r="356" spans="1:4" x14ac:dyDescent="0.5">
      <c r="A356" t="s">
        <v>20</v>
      </c>
      <c r="B356">
        <v>189</v>
      </c>
      <c r="C356" t="s">
        <v>14</v>
      </c>
      <c r="D356">
        <v>67</v>
      </c>
    </row>
    <row r="357" spans="1:4" x14ac:dyDescent="0.5">
      <c r="A357" t="s">
        <v>20</v>
      </c>
      <c r="B357">
        <v>154</v>
      </c>
      <c r="C357" t="s">
        <v>14</v>
      </c>
      <c r="D357">
        <v>742</v>
      </c>
    </row>
    <row r="358" spans="1:4" x14ac:dyDescent="0.5">
      <c r="A358" t="s">
        <v>20</v>
      </c>
      <c r="B358">
        <v>96</v>
      </c>
      <c r="C358" t="s">
        <v>14</v>
      </c>
      <c r="D358">
        <v>75</v>
      </c>
    </row>
    <row r="359" spans="1:4" x14ac:dyDescent="0.5">
      <c r="A359" t="s">
        <v>20</v>
      </c>
      <c r="B359">
        <v>3063</v>
      </c>
      <c r="C359" t="s">
        <v>14</v>
      </c>
      <c r="D359">
        <v>4405</v>
      </c>
    </row>
    <row r="360" spans="1:4" x14ac:dyDescent="0.5">
      <c r="A360" t="s">
        <v>20</v>
      </c>
      <c r="B360">
        <v>2266</v>
      </c>
      <c r="C360" t="s">
        <v>14</v>
      </c>
      <c r="D360">
        <v>92</v>
      </c>
    </row>
    <row r="361" spans="1:4" x14ac:dyDescent="0.5">
      <c r="A361" t="s">
        <v>20</v>
      </c>
      <c r="B361">
        <v>194</v>
      </c>
      <c r="C361" t="s">
        <v>14</v>
      </c>
      <c r="D361">
        <v>64</v>
      </c>
    </row>
    <row r="362" spans="1:4" x14ac:dyDescent="0.5">
      <c r="A362" t="s">
        <v>20</v>
      </c>
      <c r="B362">
        <v>129</v>
      </c>
      <c r="C362" t="s">
        <v>14</v>
      </c>
      <c r="D362">
        <v>64</v>
      </c>
    </row>
    <row r="363" spans="1:4" x14ac:dyDescent="0.5">
      <c r="A363" t="s">
        <v>20</v>
      </c>
      <c r="B363">
        <v>375</v>
      </c>
      <c r="C363" t="s">
        <v>14</v>
      </c>
      <c r="D363">
        <v>842</v>
      </c>
    </row>
    <row r="364" spans="1:4" x14ac:dyDescent="0.5">
      <c r="A364" t="s">
        <v>20</v>
      </c>
      <c r="B364">
        <v>409</v>
      </c>
      <c r="C364" t="s">
        <v>14</v>
      </c>
      <c r="D364">
        <v>112</v>
      </c>
    </row>
    <row r="365" spans="1:4" x14ac:dyDescent="0.5">
      <c r="A365" t="s">
        <v>20</v>
      </c>
      <c r="B365">
        <v>234</v>
      </c>
      <c r="C365" t="s">
        <v>14</v>
      </c>
      <c r="D365">
        <v>374</v>
      </c>
    </row>
    <row r="366" spans="1:4" x14ac:dyDescent="0.5">
      <c r="A366" t="s">
        <v>20</v>
      </c>
      <c r="B366">
        <v>3016</v>
      </c>
    </row>
    <row r="367" spans="1:4" x14ac:dyDescent="0.5">
      <c r="A367" t="s">
        <v>20</v>
      </c>
      <c r="B367">
        <v>264</v>
      </c>
    </row>
    <row r="368" spans="1:4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mergeCells count="9">
    <mergeCell ref="J10:O10"/>
    <mergeCell ref="J11:O11"/>
    <mergeCell ref="J12:O12"/>
    <mergeCell ref="J13:O13"/>
    <mergeCell ref="J5:O5"/>
    <mergeCell ref="J6:O6"/>
    <mergeCell ref="J7:O7"/>
    <mergeCell ref="J8:O8"/>
    <mergeCell ref="J9:O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CategoryStats</vt:lpstr>
      <vt:lpstr>SubCategoryStats</vt:lpstr>
      <vt:lpstr>LaunchDateOutcomes</vt:lpstr>
      <vt:lpstr>GoalOutcomes</vt:lpstr>
      <vt:lpstr>BackersStats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Geetha Kandukuri</cp:lastModifiedBy>
  <dcterms:created xsi:type="dcterms:W3CDTF">2021-09-29T18:52:28Z</dcterms:created>
  <dcterms:modified xsi:type="dcterms:W3CDTF">2022-10-23T06:52:07Z</dcterms:modified>
</cp:coreProperties>
</file>